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bis-my.sharepoint.com/personal/julie_fenn_trade_gov_uk/Documents/Desktop/"/>
    </mc:Choice>
  </mc:AlternateContent>
  <xr:revisionPtr revIDLastSave="2" documentId="8_{C31DC0D4-9923-4E2E-962F-59557B4ED74D}" xr6:coauthVersionLast="47" xr6:coauthVersionMax="47" xr10:uidLastSave="{8C6863D0-4B0A-47AD-AEBB-9C4A781E8ADA}"/>
  <bookViews>
    <workbookView xWindow="-90" yWindow="-90" windowWidth="19380" windowHeight="10380" xr2:uid="{2D38CC5F-E3C5-40A6-BA08-22B8DFEFC653}"/>
  </bookViews>
  <sheets>
    <sheet name="Title" sheetId="12" r:id="rId1"/>
    <sheet name="DfT" sheetId="1" r:id="rId2"/>
    <sheet name="DESNZ" sheetId="2" r:id="rId3"/>
    <sheet name="UKRI" sheetId="3" r:id="rId4"/>
    <sheet name="Environment Agency" sheetId="4" r:id="rId5"/>
    <sheet name="MoJ" sheetId="5" r:id="rId6"/>
    <sheet name="DfE" sheetId="8" r:id="rId7"/>
    <sheet name="NHS" sheetId="9" r:id="rId8"/>
    <sheet name="MoD" sheetId="10" r:id="rId9"/>
  </sheets>
  <definedNames>
    <definedName name="_xlnm._FilterDatabase" localSheetId="1" hidden="1">DfT!$A$1:$N$1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4" i="1" l="1"/>
  <c r="K43" i="10" l="1"/>
  <c r="H43" i="10"/>
  <c r="K42" i="10"/>
  <c r="H42" i="10"/>
  <c r="K41" i="10"/>
  <c r="H41" i="10"/>
  <c r="K40" i="10"/>
  <c r="H40" i="10"/>
  <c r="K39" i="10"/>
  <c r="H39" i="10"/>
  <c r="K4" i="10"/>
  <c r="H4" i="10"/>
  <c r="K3" i="10"/>
  <c r="H3" i="10"/>
  <c r="K2" i="10"/>
  <c r="H2" i="10"/>
  <c r="H56" i="2"/>
</calcChain>
</file>

<file path=xl/sharedStrings.xml><?xml version="1.0" encoding="utf-8"?>
<sst xmlns="http://schemas.openxmlformats.org/spreadsheetml/2006/main" count="5957" uniqueCount="954">
  <si>
    <t xml:space="preserve">Sector </t>
  </si>
  <si>
    <t>Sub-sector</t>
  </si>
  <si>
    <t>Group</t>
  </si>
  <si>
    <t>Key client</t>
  </si>
  <si>
    <t>Project Name</t>
  </si>
  <si>
    <t>ONS region / UK country</t>
  </si>
  <si>
    <t>Steel requirements: products</t>
  </si>
  <si>
    <t>Steel requirements: volume (metric tonnes)</t>
  </si>
  <si>
    <t>Steel requirements (alternative units, e.g. length of steel)</t>
  </si>
  <si>
    <t>Steel requirements (mid point)</t>
  </si>
  <si>
    <t>Steel requirements: CAPEX costs (£)</t>
  </si>
  <si>
    <t>Start of procurement</t>
  </si>
  <si>
    <t>End of Procurement </t>
  </si>
  <si>
    <t>Notes</t>
  </si>
  <si>
    <t>Transport</t>
  </si>
  <si>
    <t>DFT</t>
  </si>
  <si>
    <t>Road</t>
  </si>
  <si>
    <t>National Highways</t>
  </si>
  <si>
    <t>A1 Birtley to Coal House</t>
  </si>
  <si>
    <t>Yorkshire &amp; North East of England</t>
  </si>
  <si>
    <t>Steel Barrier (m)</t>
  </si>
  <si>
    <t>Lighting Columns</t>
  </si>
  <si>
    <t>Steel Sheet Piles</t>
  </si>
  <si>
    <t>Structural Steel</t>
  </si>
  <si>
    <t>Gantries</t>
  </si>
  <si>
    <t>Cantilever</t>
  </si>
  <si>
    <t>A1 Morpeth to Ellingham</t>
  </si>
  <si>
    <t>Yorkshire &amp; North-East</t>
  </si>
  <si>
    <t>North East</t>
  </si>
  <si>
    <t>A27 Arundel Bypass</t>
  </si>
  <si>
    <t>South East</t>
  </si>
  <si>
    <t>A428 Black Cat to Caxton Gibbet</t>
  </si>
  <si>
    <t>Midlands</t>
  </si>
  <si>
    <t>A46 Coventry Junctions Walsgrave</t>
  </si>
  <si>
    <t>A47 Blofield to North Burlingham</t>
  </si>
  <si>
    <t>East of England</t>
  </si>
  <si>
    <t>A47 North Tuddenham to Easton</t>
  </si>
  <si>
    <t>A47 Thickthorn Junction</t>
  </si>
  <si>
    <t>A47 Wansford to Sutton</t>
  </si>
  <si>
    <t>A5036 Princess Way</t>
  </si>
  <si>
    <t>North West</t>
  </si>
  <si>
    <t>M2 Junction 5</t>
  </si>
  <si>
    <t>M25 Junction 28</t>
  </si>
  <si>
    <t>M42 Junction 6</t>
  </si>
  <si>
    <t>M54-M6 Link Road</t>
  </si>
  <si>
    <t>M621 Junctions 1-7</t>
  </si>
  <si>
    <t>Mottram Moor Link Road &amp; A57 Link Road</t>
  </si>
  <si>
    <t>A52 Nottingham Junctions</t>
  </si>
  <si>
    <t>M4 Junctions 3-12</t>
  </si>
  <si>
    <t>South West</t>
  </si>
  <si>
    <t>M56 Junctions 6-8</t>
  </si>
  <si>
    <t>M6 Junctions 21a-26</t>
  </si>
  <si>
    <t>M62 Junctions 20-25</t>
  </si>
  <si>
    <t>M25 Junctions 10-16</t>
  </si>
  <si>
    <t>M3 Junctions 9-14</t>
  </si>
  <si>
    <t>M40/M42 Interchange</t>
  </si>
  <si>
    <t>A12 Chelmsford to A120</t>
  </si>
  <si>
    <t>A27 Worthing and Lancing improvements</t>
  </si>
  <si>
    <t>A30 Chiverton to Carland Cross</t>
  </si>
  <si>
    <t>A303 Sparkford to Ilchester</t>
  </si>
  <si>
    <t>A38 Derby Junctions</t>
  </si>
  <si>
    <t>A66 NTP</t>
  </si>
  <si>
    <t>A63</t>
  </si>
  <si>
    <t xml:space="preserve">Lower Thames Crossing </t>
  </si>
  <si>
    <t>Rail</t>
  </si>
  <si>
    <t>Network Rail</t>
  </si>
  <si>
    <t>Steel Rail</t>
  </si>
  <si>
    <t>Great Britain</t>
  </si>
  <si>
    <t>High Speed Rail</t>
  </si>
  <si>
    <t>High Speed Two</t>
  </si>
  <si>
    <t>BBV - HS2 Area North</t>
  </si>
  <si>
    <t>England</t>
  </si>
  <si>
    <t>Reinforcement</t>
  </si>
  <si>
    <t>Main contract to be awarded Q1 2023</t>
  </si>
  <si>
    <t>Sheet Piles</t>
  </si>
  <si>
    <t>Circa 50% requirements procured to date</t>
  </si>
  <si>
    <t>Circa 50% of requirements procured to date</t>
  </si>
  <si>
    <t>Align - HS2 Section C1</t>
  </si>
  <si>
    <t>Reinforcement - Viaduct</t>
  </si>
  <si>
    <t>End of 2024</t>
  </si>
  <si>
    <t>Assumed procurement period is the actual supply period</t>
  </si>
  <si>
    <t>Reinforcement - PorousPortals</t>
  </si>
  <si>
    <t>mid 2024</t>
  </si>
  <si>
    <t>Sections - Headhouse buildings</t>
  </si>
  <si>
    <t>Q1-24</t>
  </si>
  <si>
    <t>Anticipated procurement period within sub-contract agreement</t>
  </si>
  <si>
    <t>Steel Pipework - remaining Temporary Utility Services to tunnels</t>
  </si>
  <si>
    <t>Reinforcement - Cross Passage</t>
  </si>
  <si>
    <t>late 2022</t>
  </si>
  <si>
    <t>late 2024</t>
  </si>
  <si>
    <t>EKFB - HS2 Section C23</t>
  </si>
  <si>
    <t>Columns</t>
  </si>
  <si>
    <t>Columns for acoustic barriers. Weathering steel</t>
  </si>
  <si>
    <t>Prefabricated Cages</t>
  </si>
  <si>
    <t>Sheep House Wood Cages</t>
  </si>
  <si>
    <t xml:space="preserve">MD - HS2 Euston Station </t>
  </si>
  <si>
    <t>London</t>
  </si>
  <si>
    <t>Structural  Steel</t>
  </si>
  <si>
    <t>Q1 2024</t>
  </si>
  <si>
    <t>Q2 2025</t>
  </si>
  <si>
    <t>Q1 2023</t>
  </si>
  <si>
    <t>SCS - HS2 Area South</t>
  </si>
  <si>
    <t>Plate</t>
  </si>
  <si>
    <t>WP075 - Steelwork - Bridge Beams (Hampstead Road Bridge)</t>
  </si>
  <si>
    <t>WP078 - Metalwork - Staircases - Permanent</t>
  </si>
  <si>
    <t>Section</t>
  </si>
  <si>
    <t>WP076.3 - Headhouse steelwork (East)</t>
  </si>
  <si>
    <t>WP078.3 - Metalwork - Staircases - Permanent</t>
  </si>
  <si>
    <t>Rebar</t>
  </si>
  <si>
    <t>Science &amp; Research</t>
  </si>
  <si>
    <t>Construction</t>
  </si>
  <si>
    <t>Science building</t>
  </si>
  <si>
    <t>UKRI</t>
  </si>
  <si>
    <t>Antarctic Infrastructure Modernisation Programme (AIMP). Rothera Hanger Facility</t>
  </si>
  <si>
    <t>Antarctica</t>
  </si>
  <si>
    <t>Primary Frame Beams</t>
  </si>
  <si>
    <t>N/A</t>
  </si>
  <si>
    <t>U/K</t>
  </si>
  <si>
    <t>Supercomputing Centre (HNCDI)</t>
  </si>
  <si>
    <t>All types</t>
  </si>
  <si>
    <t> </t>
  </si>
  <si>
    <t>Vulcan 2020</t>
  </si>
  <si>
    <t>Estimated quantum at RIBA Stage 2</t>
  </si>
  <si>
    <t>Fabric mesh reinforcement</t>
  </si>
  <si>
    <t>Research Computing Centre</t>
  </si>
  <si>
    <t>Flood Defence</t>
  </si>
  <si>
    <t>DEFRA</t>
  </si>
  <si>
    <t>Environment Agency</t>
  </si>
  <si>
    <t>Boston Barrage-Barrier Works</t>
  </si>
  <si>
    <t>800 tonnes remaining of previously vested quantities, 130 tonnes still to order/vest</t>
  </si>
  <si>
    <t>Fabricated Steelwork</t>
  </si>
  <si>
    <t>Supply &amp; install - WDE Plant room structure</t>
  </si>
  <si>
    <t>Flood Gates</t>
  </si>
  <si>
    <t>Supply &amp; install</t>
  </si>
  <si>
    <t>Beams</t>
  </si>
  <si>
    <t>Box sections still to procure and waling at the knuckle (TBC quantity and cost)</t>
  </si>
  <si>
    <t xml:space="preserve">Tie Rods </t>
  </si>
  <si>
    <t>Manhole cover &amp; frames</t>
  </si>
  <si>
    <t>Railings</t>
  </si>
  <si>
    <t>Handrailing &amp; posts</t>
  </si>
  <si>
    <t>Other (See Notes Column)</t>
  </si>
  <si>
    <t xml:space="preserve">Fendering support, fixings etc. </t>
  </si>
  <si>
    <t>Piling</t>
  </si>
  <si>
    <t>Tubular Piles for NE Corner</t>
  </si>
  <si>
    <t>Cocker Beck, Lowdham, FAS</t>
  </si>
  <si>
    <t>Estimated volume. Design yet to be finalised.</t>
  </si>
  <si>
    <t>Estimated as contractor designed items. Includes for culvert trash screen and half-bridge access structure</t>
  </si>
  <si>
    <t>Derby FRMS</t>
  </si>
  <si>
    <t>Rebars</t>
  </si>
  <si>
    <t>Rebar for the concrete wall</t>
  </si>
  <si>
    <t>Steel sheet piling</t>
  </si>
  <si>
    <t>Humber - Barton to New Holland Flood Alleviation Scheme</t>
  </si>
  <si>
    <t>High level estimate</t>
  </si>
  <si>
    <t>Humber - Stallingborough 3 sea defence improvements</t>
  </si>
  <si>
    <t>Fabricated stairs</t>
  </si>
  <si>
    <t>Handrailing (40Kg), Piles (1761.6Kg), Guillotine gate (1000Kg), Non HDPE Valves (250Kg), Manhole covers (360Kg), GRP open mesh steelwork (250Kg)</t>
  </si>
  <si>
    <t>Port of Immingham sea defence improvements</t>
  </si>
  <si>
    <t>3,000m</t>
  </si>
  <si>
    <t>Phase 1 flood doors completed 2017. Phase 2 flood wall assumption = 3.0m long I-beam posts every 2.0m with infill RC boards over 2.0km. Type and CAPEX costs (£) TBC.</t>
  </si>
  <si>
    <t>Farlington Marshes FCERM Scheme</t>
  </si>
  <si>
    <t>5m x 620m  x 0.01m</t>
  </si>
  <si>
    <t>Estimate at OBC</t>
  </si>
  <si>
    <t>River Itchen (Tidal) Flood Alleviation Scheme</t>
  </si>
  <si>
    <t>AZ24 – 700 at 7 – 10mtr. AZ44 – 700N at 18 – 20 mtr</t>
  </si>
  <si>
    <t>Selsey Coastal Defence Scheme</t>
  </si>
  <si>
    <t xml:space="preserve">Brighouse Flood Alleviation Scheme </t>
  </si>
  <si>
    <t>Manhole cover</t>
  </si>
  <si>
    <t>Flap Valves</t>
  </si>
  <si>
    <t>Clifton Ings Barrier Bank</t>
  </si>
  <si>
    <t>Sheets</t>
  </si>
  <si>
    <t>Don Catchment Regulators - Asset Refurbishment</t>
  </si>
  <si>
    <t>Canklow regulator gate steelwork (cost and weight approx. estimates)</t>
  </si>
  <si>
    <t>Woodhouse Mill regulator baffle steelwork (very approx.)</t>
  </si>
  <si>
    <t>Greatham North East Flood Alleviation Scheme</t>
  </si>
  <si>
    <t>Tidal Regulatory Structure</t>
  </si>
  <si>
    <t>Hebden Bridge FAS</t>
  </si>
  <si>
    <t>Combination of H Beams, Metsec Reinforcement, Rebar, Sheet Piling</t>
  </si>
  <si>
    <t>Holderness Drain FAS</t>
  </si>
  <si>
    <t>Penstocks</t>
  </si>
  <si>
    <t>Hull River Defences - Phase 1</t>
  </si>
  <si>
    <t>Stainless steel</t>
  </si>
  <si>
    <t>Leeds FAS Phase 2</t>
  </si>
  <si>
    <t>Sheaf Catchment Flood Alleviation Scheme</t>
  </si>
  <si>
    <t>Pre Outline Business Case estimates</t>
  </si>
  <si>
    <t>Sheffield Upper Don Flood Alleviation Scheme</t>
  </si>
  <si>
    <t>Humber  Skeffling Land Purchase and Managed Realignment</t>
  </si>
  <si>
    <t>Winestead PS. Structure/gantry/weedscreen/pump support</t>
  </si>
  <si>
    <t>Winestead PS. Foundation pile reinforcement</t>
  </si>
  <si>
    <t>Winestead PS. Sheet piles</t>
  </si>
  <si>
    <t>Winestead PS</t>
  </si>
  <si>
    <t>Trash Screens</t>
  </si>
  <si>
    <t>Winestead PS. 2 x Vertical Step Ladder</t>
  </si>
  <si>
    <t>MCC Fabrication</t>
  </si>
  <si>
    <t>Pumps</t>
  </si>
  <si>
    <t>Palisade Fencing</t>
  </si>
  <si>
    <t>Sheet Piling</t>
  </si>
  <si>
    <t>WPS to West 2 Sheet Piling. 150m of sheet piles, 6m long, 600mm wide, 105kg/m^2x10%</t>
  </si>
  <si>
    <t>Skeffling PS. Steelwork beams and columns to proposed buildings</t>
  </si>
  <si>
    <t>Pile reinforcement</t>
  </si>
  <si>
    <t>Skeffling PS</t>
  </si>
  <si>
    <t>Sheet piles to retaining walls</t>
  </si>
  <si>
    <t>Skeffling PS. PS substructure, building foundations, capping beams</t>
  </si>
  <si>
    <t>Skeffling PS. Weedscreen, gantry, carriage, grab</t>
  </si>
  <si>
    <t>Skeffling PS. Palisade fencing</t>
  </si>
  <si>
    <t>Bell Weir Refurbishment</t>
  </si>
  <si>
    <t>Eastern</t>
  </si>
  <si>
    <t>Multiple components (fishpass, replacement radial gates, sheet piles, walkways). Estimate based on figures calculated for Benson Weir (Similar weir refurb project, but has progressed further and has more accurate estimates)</t>
  </si>
  <si>
    <t>Benacre and Kessingland Flood Risk Management Scheme</t>
  </si>
  <si>
    <t>Benson Weir Refurbishment</t>
  </si>
  <si>
    <t>Sections</t>
  </si>
  <si>
    <t>A-frame sections (Costing indicative only)</t>
  </si>
  <si>
    <t>Radial Gates (All) (Costing indicative only)</t>
  </si>
  <si>
    <t>Fish Pass &amp; Fender Piles (Costing indicative only)</t>
  </si>
  <si>
    <t>Handrailing</t>
  </si>
  <si>
    <t>Walkway handrailing (Costing indicative only)</t>
  </si>
  <si>
    <t>Rebar for concrete channel for Fish Pass (Costing indicative only)</t>
  </si>
  <si>
    <t>Penstock for Fish Pass (Costing indicative only)</t>
  </si>
  <si>
    <t xml:space="preserve">Fish Pass. Dividing walls etc. (Costing indicative only) </t>
  </si>
  <si>
    <t>Cockett Wick</t>
  </si>
  <si>
    <t>4110m</t>
  </si>
  <si>
    <t>We have sourced recycled steel casings as a lower carbon &amp; cost option which is incorporated into the pile design.</t>
  </si>
  <si>
    <t>Days Weir Refurbishment</t>
  </si>
  <si>
    <t>Guildford Flood Alleviation Scheme</t>
  </si>
  <si>
    <t>Assume 1.0km of sheet piling</t>
  </si>
  <si>
    <t>Lower Waveney Water Level Management Improvements</t>
  </si>
  <si>
    <t>Old Windsor Weir Works</t>
  </si>
  <si>
    <t>Oxford Flood Alleviation Scheme</t>
  </si>
  <si>
    <t xml:space="preserve">Most steel is required for pilling our new river channels and for structural elements in two highways grade bridges.
</t>
  </si>
  <si>
    <t>Penton Hook Weir Works</t>
  </si>
  <si>
    <t>River Bure Water Level Management Improvements</t>
  </si>
  <si>
    <t>River Thames Scheme - Capacity Improvements and Flood Channel</t>
  </si>
  <si>
    <t>Main channel &amp; capping beams reinforcement</t>
  </si>
  <si>
    <t>River Yare Water Level Management Improvements</t>
  </si>
  <si>
    <t>S1C TEAM 2100 Programme - Anglian Eastern Delivery</t>
  </si>
  <si>
    <t>Sanway Byfleet - Flood Alleviation Scheme</t>
  </si>
  <si>
    <t>Assume 100m of sheet piling</t>
  </si>
  <si>
    <t>Tail Sluice Refurbishment</t>
  </si>
  <si>
    <t>Motor Control Centre platform</t>
  </si>
  <si>
    <t>Hockwold Sluice, Hockwold Diversion Sluice and Wissey Sluice</t>
  </si>
  <si>
    <t>Stoplogs</t>
  </si>
  <si>
    <t>Upper Thurne Integrated Drainage Improvements</t>
  </si>
  <si>
    <t>Poole Bridge to Hunger Hill Flood Defences - LDW 42510</t>
  </si>
  <si>
    <t>Zone A - L Shaped Wall rebar = 800m x 0.3t/m</t>
  </si>
  <si>
    <t>Poole Bridge to Hunger Hill Flood Defences - LDW 42511</t>
  </si>
  <si>
    <t>Zone E - Combi Wall piling</t>
  </si>
  <si>
    <t>Poole Bridge to Hunger Hill Flood Defences - LDW 42512</t>
  </si>
  <si>
    <t>Zone E - Capping Beam rebar = 540m x 0.2t/m</t>
  </si>
  <si>
    <t>Fleetwood and Copse Brook</t>
  </si>
  <si>
    <t>Marine environment. 95m sheet piling - 20m deep piles, 550m hand railing, new outfall and rebar in concrete slabs (880m x 10m as a minimum). Scheme design may change as new information has recently been made available to the project team</t>
  </si>
  <si>
    <t>Lower Risk Debris Screen Programme - GMMC</t>
  </si>
  <si>
    <t>160 screens * 2.25tonnes per screen</t>
  </si>
  <si>
    <t>Pegs Pool and Wardleys Pool, Hambleton</t>
  </si>
  <si>
    <t>Requirements based on 820m of AZ26 piles (147kg/m), 10m long.</t>
  </si>
  <si>
    <t>Assume 0.5% per volume of wall, 1.6m high by 800mm wide, 560m length</t>
  </si>
  <si>
    <t>6m wide, 1.5m high x 50mm wall thickness (assumed) x 7850kg/m3</t>
  </si>
  <si>
    <t>Assume 8 nr flapvalves, 2 nr sets of tidal gates</t>
  </si>
  <si>
    <t>Steel frames for structural glazing, figures are estimated. Assume 150 x 75mm UC section at 18kg/m run, 1m high per column, columns at 2m intervals over 60m chainage (31nr)</t>
  </si>
  <si>
    <t>river Calder, Padiham</t>
  </si>
  <si>
    <t>Supply of 250 linear metres approx 4m pile length - Lune St right bank</t>
  </si>
  <si>
    <t>River Calder, Padiham</t>
  </si>
  <si>
    <t>11 No</t>
  </si>
  <si>
    <t>Supply of 11no wastop valves for SoTN wall</t>
  </si>
  <si>
    <t>2 No</t>
  </si>
  <si>
    <t>Supply of 2no flood gates (Boyes car park/ Bendwood close)</t>
  </si>
  <si>
    <t>Wyre Beach Management Scheme</t>
  </si>
  <si>
    <t>River Roch, Rochdale &amp; Littleborough Flood Risk Management Scheme</t>
  </si>
  <si>
    <t>Kendal Appraisal Package Kendal FRM Scheme (Phase 1)</t>
  </si>
  <si>
    <t>In-Situ/Precast Rebar</t>
  </si>
  <si>
    <t>Mesh</t>
  </si>
  <si>
    <t>In-Situ Mesh</t>
  </si>
  <si>
    <t>Sheet Pile Sections</t>
  </si>
  <si>
    <t>CFA Pile Reinforcement</t>
  </si>
  <si>
    <t>Kingposts for Reach G2</t>
  </si>
  <si>
    <t>Justice</t>
  </si>
  <si>
    <t>HM Prisons</t>
  </si>
  <si>
    <t>New Prison at Full Sutton</t>
  </si>
  <si>
    <t>Yorkshire</t>
  </si>
  <si>
    <t>Structural steel; cell doors; windows; gates; brickwork accessories; fencing; reinforcement to precast concrete components.</t>
  </si>
  <si>
    <t>-</t>
  </si>
  <si>
    <t>TBC</t>
  </si>
  <si>
    <t xml:space="preserve">Prison Estate Expansion Programme 3 New closed prisons </t>
  </si>
  <si>
    <t>NorthWest; East Midlands; South East</t>
  </si>
  <si>
    <t>Prison Estate Expansion Programme expansion of exisiting prisons</t>
  </si>
  <si>
    <t>North East, North West, Yorkshire and The Humber, East Midlands, West Midlands, East of England, London, South East, and South West.</t>
  </si>
  <si>
    <t>Prison Estate Expansion Temporary accommodation units</t>
  </si>
  <si>
    <t>Structural steel; steel sheet; cell doors; windows; gates; fencing; modular steel units</t>
  </si>
  <si>
    <t>Prison Estate Capital Maintenance Programme</t>
  </si>
  <si>
    <t>Energy</t>
  </si>
  <si>
    <t>Nuclear</t>
  </si>
  <si>
    <t>Decommissioning</t>
  </si>
  <si>
    <t>DSRL</t>
  </si>
  <si>
    <t>500L Drum Handling/Exporting System</t>
  </si>
  <si>
    <t>Scotland</t>
  </si>
  <si>
    <t>Steel, structural steelwork and rebar</t>
  </si>
  <si>
    <t>£0.464m</t>
  </si>
  <si>
    <t>The detail design is currently being developed from a scheme design.  Therefore the volumes of steel, structural steelwork and rebar can be estimated but are not final at this stage. Manufacture due to start January 2024 through to December 2024.</t>
  </si>
  <si>
    <t>CH/RHILW Repack Facility</t>
  </si>
  <si>
    <t>£1.3m</t>
  </si>
  <si>
    <t xml:space="preserve">The project is at pre-concept design.  Therefore, volumes of steel, structural steelwork and rebar are difficult to estimate with any certainty at this stage.
</t>
  </si>
  <si>
    <t>D1203 Ventilation Installation</t>
  </si>
  <si>
    <t>Tray/Trunking/Hangers/Ductwork</t>
  </si>
  <si>
    <t>&lt;£0.1m</t>
  </si>
  <si>
    <t>Procurement to start Q4 FY22/23</t>
  </si>
  <si>
    <t>D1250 DMTR Demolition</t>
  </si>
  <si>
    <t>Steel Reinforcement</t>
  </si>
  <si>
    <t xml:space="preserve">Total steel in both pre-fabricated open topped box and in situ lid mattress. </t>
  </si>
  <si>
    <t>D3120 Interstitial Grouting - Supply of Steel Shutters</t>
  </si>
  <si>
    <t>Sheet &amp; sections</t>
  </si>
  <si>
    <t>Intermediate floor slab - D3120</t>
  </si>
  <si>
    <t>PFR Ventilation Upgrade</t>
  </si>
  <si>
    <t>Tray/Trunking/Hangers/Ductwork/Structural SteelWork</t>
  </si>
  <si>
    <t>Contracts awarded from 2021</t>
  </si>
  <si>
    <t>Reactor Intermediate Level Waste Size Reduction Facility</t>
  </si>
  <si>
    <t>£0.2m</t>
  </si>
  <si>
    <t>The project has just commenced concept design in 2020. Therefore, volumes of steel, structural steelwork and rebar are hard to estimate with any certainty at this stage.</t>
  </si>
  <si>
    <t>Shaft &amp; Silo Headworks - cladding (including purlins etc.)</t>
  </si>
  <si>
    <t>Cladding (including purlins etc.)</t>
  </si>
  <si>
    <t>Shaft &amp; Silo Headworks - concrete reinforcement </t>
  </si>
  <si>
    <t>Concrete reinforcement </t>
  </si>
  <si>
    <t>£0.111m</t>
  </si>
  <si>
    <t>Base slab concrete reinforcement </t>
  </si>
  <si>
    <t>Shaft &amp; Silo Headworks - Mechanical equipment (stainless steel, carbon steel etc.)</t>
  </si>
  <si>
    <t>Stainless steel, carbon steel etc.</t>
  </si>
  <si>
    <t>£0.275m</t>
  </si>
  <si>
    <t>Mechanical works substantially completed -silo retrieval contract</t>
  </si>
  <si>
    <t>Shaft &amp; Silo Headworks - shield doors</t>
  </si>
  <si>
    <t>Shield doors</t>
  </si>
  <si>
    <t>£0.197m</t>
  </si>
  <si>
    <t>Shaft &amp; Silo Headworks - structural steel</t>
  </si>
  <si>
    <t>Cell walls and retaining wall base rebar</t>
  </si>
  <si>
    <t>Shaft &amp; Silo Headworks - tray/trunking/hangers/ductwork</t>
  </si>
  <si>
    <t>Tray/trunking/hangers/ductwork</t>
  </si>
  <si>
    <t>Shaft and Silo - Silo Retreival machine</t>
  </si>
  <si>
    <t>Steel</t>
  </si>
  <si>
    <t>The project is in design.  Therefore, volumes of steel  are difficult to estimate with any certainty at this stage. </t>
  </si>
  <si>
    <t>Magnox</t>
  </si>
  <si>
    <t>Drum Liners incl 6M3 furniture</t>
  </si>
  <si>
    <t xml:space="preserve"> -</t>
  </si>
  <si>
    <t xml:space="preserve">Contracts awarded  - Estimated tonnes for 6m3 box liners and furniture estimated ~800 liners + 'other equipment' x 1.5 tonne per box.  </t>
  </si>
  <si>
    <t>6M3 Concrete Boxes (with steel rebar, casings, twistlocks etc)</t>
  </si>
  <si>
    <t>Contract expires 2026. Estimated tonnes for 6m3 box estimated ~900 boxes x 1.5 tonnes per box. </t>
  </si>
  <si>
    <t>Waste</t>
  </si>
  <si>
    <t>Nuclear Waste Services</t>
  </si>
  <si>
    <t>GDF</t>
  </si>
  <si>
    <t>UK</t>
  </si>
  <si>
    <t>Deep Drilling Borehole Casings</t>
  </si>
  <si>
    <t xml:space="preserve">This is an estimate with no design information to refer at this stage </t>
  </si>
  <si>
    <t xml:space="preserve">Energy </t>
  </si>
  <si>
    <t>Borehole Casings</t>
  </si>
  <si>
    <t xml:space="preserve">This is an estimated volume based on early design but too early to define specifically as design development and requirements not established </t>
  </si>
  <si>
    <t>Sellafield</t>
  </si>
  <si>
    <t>3m3 Box Supply Programme - Tranche A</t>
  </si>
  <si>
    <t xml:space="preserve">Duplex Stainless Steel (ASTM Ref: 2205) </t>
  </si>
  <si>
    <t>BEPPS 2 (PPP)</t>
  </si>
  <si>
    <t>BEPPS 2 - Structural Steel</t>
  </si>
  <si>
    <t>BEPPS 3 (PPP)</t>
  </si>
  <si>
    <t>BEPPS 3 - Structural Steel</t>
  </si>
  <si>
    <t>BEPPS 4 (PPP)</t>
  </si>
  <si>
    <t>BEPPS 4 - Structural Steel</t>
  </si>
  <si>
    <t>Box Encapsulation Plant (BEP)</t>
  </si>
  <si>
    <t xml:space="preserve">Tertiary  Steel </t>
  </si>
  <si>
    <t>£25,500 / t</t>
  </si>
  <si>
    <t xml:space="preserve">Platforms </t>
  </si>
  <si>
    <t>£27,500 / t</t>
  </si>
  <si>
    <t>£750 / t</t>
  </si>
  <si>
    <t>CBF (PPP)</t>
  </si>
  <si>
    <t>CBF - Structural Steel</t>
  </si>
  <si>
    <t>EDS4 (PPP)</t>
  </si>
  <si>
    <t>EDS4 - Structural Steel</t>
  </si>
  <si>
    <t>HISSC</t>
  </si>
  <si>
    <t>316L (1.4404) Sheet, 304L (1.4307) Flat Bar, 304L (1.4307) Plate, Mild Steel Round Bar, 3CR12  (1.4003) Plate, CR4 (DC01) Sheet Coil, 304L (1.4307) Sheet, CR1 (DC05) Sheet, CR1 (DC06) Sheet.</t>
  </si>
  <si>
    <t>Based on annual usage of approximately 500 tonnes per year, however year 7 onwards may decline by 30% dependent on product utilisation. The contract is for 10 years however there is a 2 year mobilisation period.</t>
  </si>
  <si>
    <t>IAC</t>
  </si>
  <si>
    <t>Rebar incl Mesh</t>
  </si>
  <si>
    <t>ISF2 (PPP)</t>
  </si>
  <si>
    <t>ISF2 - Structural Steel</t>
  </si>
  <si>
    <t>LLW &amp; Sub LLW Treatment (PPP)</t>
  </si>
  <si>
    <t>LLW &amp; Sub LLW Treatment - Structural Steel</t>
  </si>
  <si>
    <t>LSS1 (PPP)</t>
  </si>
  <si>
    <t>LSS1 - Steelwork General</t>
  </si>
  <si>
    <t>LSS2 (PPP)</t>
  </si>
  <si>
    <t>LSS2 - Structural Steel</t>
  </si>
  <si>
    <t>MFTF (PPP)</t>
  </si>
  <si>
    <t>MFTF - Structural Steel</t>
  </si>
  <si>
    <t>Open Rack / Hybrid 2 63 Can Racks</t>
  </si>
  <si>
    <t>304l Bar, 316l Pipe, 304 l Sheet</t>
  </si>
  <si>
    <t>Volume may change upon completion of AGROP Open Rack study.</t>
  </si>
  <si>
    <t>PFCS</t>
  </si>
  <si>
    <t>Metal Clading</t>
  </si>
  <si>
    <t>20m3</t>
  </si>
  <si>
    <t>Cladding Mods for Temp Lifting Brackets &amp; Mods to MCR/SDSA Weather Protection Mods</t>
  </si>
  <si>
    <t>High Tensile Steel Re-Bar</t>
  </si>
  <si>
    <t>Plates and Sections</t>
  </si>
  <si>
    <t>Hoist Support steel compartment 5 at 11.4m level, Mods to Goal Post to SDSA &amp; Mods to Compartment 6 Hoistwell etc.</t>
  </si>
  <si>
    <t>RAP (PPP)</t>
  </si>
  <si>
    <t>RAP - SEB Steel</t>
  </si>
  <si>
    <t>RAP - SNM Steel</t>
  </si>
  <si>
    <t>RAP - SEB Structure Steel</t>
  </si>
  <si>
    <t>SCP (PPP)</t>
  </si>
  <si>
    <t>SCP - Main Civils</t>
  </si>
  <si>
    <t>SCP - Vessels</t>
  </si>
  <si>
    <t>SCP - Main Steelwork &amp; cladding 2</t>
  </si>
  <si>
    <t>SCP - Main Steelwork &amp; cladding 3</t>
  </si>
  <si>
    <t>SCP - Main Steelwork &amp; cladding</t>
  </si>
  <si>
    <t>SCP - HVAC 2</t>
  </si>
  <si>
    <t>SCP - HVAC 4</t>
  </si>
  <si>
    <t>SCP - HVAC 5</t>
  </si>
  <si>
    <t>SCP - Pumps</t>
  </si>
  <si>
    <t>SCP - HVAC 3</t>
  </si>
  <si>
    <t>SCP - Pump &amp; Valve modules</t>
  </si>
  <si>
    <t>SCP - HVAC 1</t>
  </si>
  <si>
    <t>SCP - Plug valves</t>
  </si>
  <si>
    <t>SCP - Main Frame steelwork &amp; cladding</t>
  </si>
  <si>
    <t>SCP - Pipebridges 2</t>
  </si>
  <si>
    <t>SCP - Pipebridges 3</t>
  </si>
  <si>
    <t>SCP - Pipebridges 1</t>
  </si>
  <si>
    <t>SCP - SIXEP Tie ins</t>
  </si>
  <si>
    <t>SCP - Mech install</t>
  </si>
  <si>
    <t>SCP - Process Cabinets 2</t>
  </si>
  <si>
    <t>SCP - Process Cabinets 1</t>
  </si>
  <si>
    <t>SHEP (PPP)</t>
  </si>
  <si>
    <t>SHEP - Structural Steel</t>
  </si>
  <si>
    <t>SIXEP/FHP Roof Replacement</t>
  </si>
  <si>
    <t>Steel Rebar</t>
  </si>
  <si>
    <t>Based on 12mm Diameter Rebar at 0.888kg/m</t>
  </si>
  <si>
    <t>Steel Mesh Reinforcement</t>
  </si>
  <si>
    <t>Based on 6 off A393 sheets and 1 off A142</t>
  </si>
  <si>
    <t>SPRS 2 (PPP)</t>
  </si>
  <si>
    <t>SPRS 2 - Structural Steel</t>
  </si>
  <si>
    <t>SPRS 3 (PPP)</t>
  </si>
  <si>
    <t>SPRS 3 - Structural Steel</t>
  </si>
  <si>
    <t>SRP (PPP)</t>
  </si>
  <si>
    <t>SRP - Watertight FRC Reinforcement</t>
  </si>
  <si>
    <t>SRP - MEICA - HVAC Ducting</t>
  </si>
  <si>
    <t>SRP - Structural Steelwork</t>
  </si>
  <si>
    <t>SRP - External Cladding</t>
  </si>
  <si>
    <t>SRP - Pipework</t>
  </si>
  <si>
    <t>SWM (PPP)</t>
  </si>
  <si>
    <t>SWM - Structural Steel</t>
  </si>
  <si>
    <t>WTC 2 (PPP)</t>
  </si>
  <si>
    <t>WTC 2 - Structural Steel</t>
  </si>
  <si>
    <t>Low Level Waste Repository</t>
  </si>
  <si>
    <t>Container:  TC01, TC03, TC05, TC08</t>
  </si>
  <si>
    <t xml:space="preserve">Supply is governed by LLWR customer demand with orders placed reactively over the duration of the framework agreement. Steel requirements (metric tonnes)  This tonnage equates to FY 23/24 Forecast </t>
  </si>
  <si>
    <t>IP-2 210 L Drums - TC14  &amp; TC19</t>
  </si>
  <si>
    <t>Supply is governed by LLWR customer demand with orders placed reactively over the duration of the framework agreement. Steel requirements (metric tonnes)  This tonnage equates to FY 23/24 Forecast.</t>
  </si>
  <si>
    <t>Sector </t>
  </si>
  <si>
    <t>Key client </t>
  </si>
  <si>
    <t>Project name</t>
  </si>
  <si>
    <t xml:space="preserve">ONS region </t>
  </si>
  <si>
    <t>Steel requirements: CAPEX costs</t>
  </si>
  <si>
    <t>Electricity generation</t>
  </si>
  <si>
    <t>EDF Energy Nuclear</t>
  </si>
  <si>
    <t>Hinkley Point C: Main Civils </t>
  </si>
  <si>
    <t xml:space="preserve">Tier 1 contract placed </t>
  </si>
  <si>
    <t>Couplers (nr)</t>
  </si>
  <si>
    <t xml:space="preserve"> 1,530,000 Nr </t>
  </si>
  <si>
    <t>Reinforcement mesh</t>
  </si>
  <si>
    <t>Containment Liner</t>
  </si>
  <si>
    <t xml:space="preserve"> Contract is supply &amp; install </t>
  </si>
  <si>
    <t>Stainless Steel Pool Liners</t>
  </si>
  <si>
    <t>Pre-Stressing</t>
  </si>
  <si>
    <t>Embedment Plates</t>
  </si>
  <si>
    <t>Steel Pipes for HP Building</t>
  </si>
  <si>
    <t xml:space="preserve">Unit 1 is installed but not Unit 2, this item remains on our bill of quantities as a single unit so we have only included the cost and not the steel requirement figure  </t>
  </si>
  <si>
    <t>Pipes for Turbine Hall</t>
  </si>
  <si>
    <t>Sleeves</t>
  </si>
  <si>
    <t>SPEP's</t>
  </si>
  <si>
    <t>Fire Dampers (nr)</t>
  </si>
  <si>
    <t xml:space="preserve"> 1250 Nr </t>
  </si>
  <si>
    <t>UPN Frames</t>
  </si>
  <si>
    <t>Passive anchors (nr)</t>
  </si>
  <si>
    <t>Active anchors (nr)</t>
  </si>
  <si>
    <t xml:space="preserve"> 1500 Nr </t>
  </si>
  <si>
    <t>Structural steelwork</t>
  </si>
  <si>
    <t>Secondary Steelwork (NI)</t>
  </si>
  <si>
    <t>Secondary Steelwork (CI, BOP, HS)</t>
  </si>
  <si>
    <t>Rails (m)</t>
  </si>
  <si>
    <t xml:space="preserve"> 14000 m </t>
  </si>
  <si>
    <t>Core Catcher steelwork</t>
  </si>
  <si>
    <t>Main Control Steel Structure</t>
  </si>
  <si>
    <t>Acoustic Panels</t>
  </si>
  <si>
    <t>Hinkley Point C: Marine Works</t>
  </si>
  <si>
    <t>Order not placed</t>
  </si>
  <si>
    <t>Increase in CAPEX costs from 2021 due to steel price inflation</t>
  </si>
  <si>
    <t>Steel Structures and access</t>
  </si>
  <si>
    <t>Super Duplex Stainless</t>
  </si>
  <si>
    <t>Still completing the final design and trials - CAPEX is based on original budget</t>
  </si>
  <si>
    <t>Embeded Plates and Covers</t>
  </si>
  <si>
    <t>Rebar Couplers</t>
  </si>
  <si>
    <t>Steel Liners Offshore Shafts</t>
  </si>
  <si>
    <t>6 Liners</t>
  </si>
  <si>
    <t>Still in design</t>
  </si>
  <si>
    <t xml:space="preserve">Piles </t>
  </si>
  <si>
    <t>TBC but substantial</t>
  </si>
  <si>
    <t>Still in design and development</t>
  </si>
  <si>
    <t>Tunnel Bulkhead</t>
  </si>
  <si>
    <t>6 bulkheads</t>
  </si>
  <si>
    <t>Still under design and development (number of bulkheads may increase depnding on location)</t>
  </si>
  <si>
    <t>Outfall Cover Slab Locking Mechanism - Design &amp; Build</t>
  </si>
  <si>
    <t>Still under design and development No budget available</t>
  </si>
  <si>
    <t>Intake Cover Slab Locking Mechanism - Design, Build &amp; Install</t>
  </si>
  <si>
    <t>Cover Slab Seafastening - Design &amp; Build</t>
  </si>
  <si>
    <t>Cover Slab &amp; Isolation Cap LARS - Design &amp; Build</t>
  </si>
  <si>
    <t>Jamb  Frames</t>
  </si>
  <si>
    <t>Hinkley Point C: BOP &amp; BNI Mechanical</t>
  </si>
  <si>
    <t>Pipe supports</t>
  </si>
  <si>
    <t>106,000 nr</t>
  </si>
  <si>
    <t>End 2025</t>
  </si>
  <si>
    <t>Quantities revision due to design changes
Steel assumed    75% of overall value</t>
  </si>
  <si>
    <t>Hinkley Point C: Mechanical</t>
  </si>
  <si>
    <t>Nuclear Island Pipework (various metals - seamless s/s</t>
  </si>
  <si>
    <t>240 km</t>
  </si>
  <si>
    <t>No Change</t>
  </si>
  <si>
    <t>Hinkley Point C: Electrical Installation</t>
  </si>
  <si>
    <t>Cable tray &amp; Containment</t>
  </si>
  <si>
    <t>400 km</t>
  </si>
  <si>
    <t>Supports</t>
  </si>
  <si>
    <t>74,000 Nr</t>
  </si>
  <si>
    <t>Hinkley Point C: HVAC</t>
  </si>
  <si>
    <t>Ductwork (Galv Steel and Stainless)</t>
  </si>
  <si>
    <t xml:space="preserve">43,500 m² </t>
  </si>
  <si>
    <t>22,500 Nr</t>
  </si>
  <si>
    <t>Dampers</t>
  </si>
  <si>
    <t>8100 Nr</t>
  </si>
  <si>
    <t>Hinkley Point C: Conventional Island</t>
  </si>
  <si>
    <t>Hollow sections and plates</t>
  </si>
  <si>
    <t>Electricity</t>
  </si>
  <si>
    <t>Offshore Wind</t>
  </si>
  <si>
    <t>Towers, foundations (including floating), transition pieces &amp; sub-stations</t>
  </si>
  <si>
    <t>n/k</t>
  </si>
  <si>
    <t>East Tower Foundations - Design to start in 2023</t>
  </si>
  <si>
    <r>
      <t>ATW - (</t>
    </r>
    <r>
      <rPr>
        <b/>
        <sz val="11"/>
        <color rgb="FF000000"/>
        <rFont val="Calibri"/>
        <family val="2"/>
      </rPr>
      <t xml:space="preserve">Rebar) - </t>
    </r>
    <r>
      <rPr>
        <sz val="11"/>
        <color theme="1"/>
        <rFont val="Calibri"/>
        <family val="2"/>
        <scheme val="minor"/>
      </rPr>
      <t>Cell walls and retaining wall base @42Te / (</t>
    </r>
    <r>
      <rPr>
        <b/>
        <sz val="11"/>
        <color rgb="FF000000"/>
        <rFont val="Calibri"/>
        <family val="2"/>
      </rPr>
      <t xml:space="preserve">Structural sections) - </t>
    </r>
    <r>
      <rPr>
        <sz val="11"/>
        <color theme="1"/>
        <rFont val="Calibri"/>
        <family val="2"/>
        <scheme val="minor"/>
      </rPr>
      <t>Gantry beam – 1600 kg / Temporary north wall – 3000 kg</t>
    </r>
  </si>
  <si>
    <t>Education</t>
  </si>
  <si>
    <t>School</t>
  </si>
  <si>
    <t>Free Schools</t>
  </si>
  <si>
    <t>Department of Education</t>
  </si>
  <si>
    <t>Acorn Academy, Salford</t>
  </si>
  <si>
    <t>NW</t>
  </si>
  <si>
    <t>Q4 22-23</t>
  </si>
  <si>
    <t xml:space="preserve">Depends on variable factors </t>
  </si>
  <si>
    <t>Average scheme of £17m across the Framework</t>
  </si>
  <si>
    <t xml:space="preserve">School Rebuilding Programme </t>
  </si>
  <si>
    <t>Applebee Wood Community Specialist School</t>
  </si>
  <si>
    <t>Q1 23-24</t>
  </si>
  <si>
    <t>Schools Rebuild Programme</t>
  </si>
  <si>
    <t>Appleby Grammar School</t>
  </si>
  <si>
    <t>TBD</t>
  </si>
  <si>
    <t>Ashfield Comprehensive School</t>
  </si>
  <si>
    <t>EM</t>
  </si>
  <si>
    <t>Aston University Mathematics School</t>
  </si>
  <si>
    <t>WM</t>
  </si>
  <si>
    <t>Austin Park Primary Academy</t>
  </si>
  <si>
    <t>Beauchamp City Free School</t>
  </si>
  <si>
    <t>Q2 23-24</t>
  </si>
  <si>
    <t>Beaumont School</t>
  </si>
  <si>
    <t>EE</t>
  </si>
  <si>
    <t>Becket Primary School</t>
  </si>
  <si>
    <t>Beeches</t>
  </si>
  <si>
    <t>SE</t>
  </si>
  <si>
    <t>Benton Park primary School</t>
  </si>
  <si>
    <t>NE&amp;Y</t>
  </si>
  <si>
    <t>Bluecoat Trent Academy (temps contract)</t>
  </si>
  <si>
    <t>Brindley Heath Junior School Academy</t>
  </si>
  <si>
    <t>Further Education Transformation</t>
  </si>
  <si>
    <t>Brooksby Melton</t>
  </si>
  <si>
    <t>Broomhill Junior School</t>
  </si>
  <si>
    <t>Brunswick Community Primary School</t>
  </si>
  <si>
    <t>Caderton Primary</t>
  </si>
  <si>
    <t>Callerton Academy</t>
  </si>
  <si>
    <t>Callerton Academy (temps contract)</t>
  </si>
  <si>
    <t>Cambridge Mathematics School</t>
  </si>
  <si>
    <t>Cardinal Newman Catholic Secondary School</t>
  </si>
  <si>
    <t>Castle Hill Primary School</t>
  </si>
  <si>
    <t>Chace Community School</t>
  </si>
  <si>
    <t>LON</t>
  </si>
  <si>
    <t>Chingford Foundation School</t>
  </si>
  <si>
    <t>Connaught Special School (temps contract)</t>
  </si>
  <si>
    <t>Co-op Academy Smithies Moor</t>
  </si>
  <si>
    <t>Cramlington Learning Village</t>
  </si>
  <si>
    <t>Dean Trust Free School</t>
  </si>
  <si>
    <t>Durham Maths</t>
  </si>
  <si>
    <t>NE</t>
  </si>
  <si>
    <t>Other Government Dept</t>
  </si>
  <si>
    <t>Durrants Severe Learning Difficulties School</t>
  </si>
  <si>
    <t>East London Science School</t>
  </si>
  <si>
    <t>Other - Education</t>
  </si>
  <si>
    <t>East Midlands Institute of Technology</t>
  </si>
  <si>
    <t>Enfield Grammar School</t>
  </si>
  <si>
    <t>Faringdon SEND School</t>
  </si>
  <si>
    <t>Ferryhill Station Primary School</t>
  </si>
  <si>
    <t>Forest Academy</t>
  </si>
  <si>
    <t>Q3 23-24</t>
  </si>
  <si>
    <t>Four Oaks Primary</t>
  </si>
  <si>
    <t>Framwellgate School Durham</t>
  </si>
  <si>
    <t>Friesland School</t>
  </si>
  <si>
    <t xml:space="preserve">Fulham Cross Academy </t>
  </si>
  <si>
    <t>GenZero</t>
  </si>
  <si>
    <t>GenZero Sustainable Pods</t>
  </si>
  <si>
    <t>Gomersal St Mary's CoE Primary School</t>
  </si>
  <si>
    <t>Gosford Hill School</t>
  </si>
  <si>
    <t>Hadlow Rural Community School</t>
  </si>
  <si>
    <t>Haileybury Turnford</t>
  </si>
  <si>
    <t>Hanwood Park School For Boys</t>
  </si>
  <si>
    <t>Harris Kent House Secondary</t>
  </si>
  <si>
    <t>Harrow View</t>
  </si>
  <si>
    <t>Helena Romanes School</t>
  </si>
  <si>
    <t>Hempland Primary School</t>
  </si>
  <si>
    <t>Special Projects</t>
  </si>
  <si>
    <t>Hinckley Academy</t>
  </si>
  <si>
    <t>Holy Trinity CofE Secondary School, Crawley</t>
  </si>
  <si>
    <t>Hope Community School Southampton</t>
  </si>
  <si>
    <t>Hopwood Hall Rochdale</t>
  </si>
  <si>
    <t>Hurst Farm Primary Academy</t>
  </si>
  <si>
    <t>Ideas College</t>
  </si>
  <si>
    <t>Ilkley Grammar School</t>
  </si>
  <si>
    <t>Infinity Park Spencer Academy</t>
  </si>
  <si>
    <t>Inspire Special</t>
  </si>
  <si>
    <t>Kings Leadership Academy Walton</t>
  </si>
  <si>
    <t xml:space="preserve">Kirkby College </t>
  </si>
  <si>
    <t>LA Special - Plymouth - Special Partnership Trust</t>
  </si>
  <si>
    <t>SW</t>
  </si>
  <si>
    <t>Laureate Academy</t>
  </si>
  <si>
    <t>Livingstone Academy West London</t>
  </si>
  <si>
    <t xml:space="preserve">LODGE FARM PRIMARY AND NURSERY SCHOOL </t>
  </si>
  <si>
    <t>LA delivered</t>
  </si>
  <si>
    <t>London Road, Brent, HA9 7EU</t>
  </si>
  <si>
    <t>Lydiate Primary School</t>
  </si>
  <si>
    <t>Malorees Junior School</t>
  </si>
  <si>
    <t>Higher Education</t>
  </si>
  <si>
    <t>Manchester IOT</t>
  </si>
  <si>
    <t>PSBP</t>
  </si>
  <si>
    <t>Maria Fidelis Block Demolition</t>
  </si>
  <si>
    <t>Mount St Mary's Catholic High School</t>
  </si>
  <si>
    <t>New Oscott Primary</t>
  </si>
  <si>
    <t>Newhall Community Junior School</t>
  </si>
  <si>
    <t>Newhouse Farm (Formerley St. Nicholas)</t>
  </si>
  <si>
    <t>North Hertfordshire Education Support Centre</t>
  </si>
  <si>
    <t>Northampton School (temps contract)</t>
  </si>
  <si>
    <t>Northolt High School</t>
  </si>
  <si>
    <t>Northumberland College - Ashington</t>
  </si>
  <si>
    <t>Oasis Academy Temple Quarter (temps contract)</t>
  </si>
  <si>
    <t>Olive School, Bolton</t>
  </si>
  <si>
    <t>Ormiston Sudbury Academy</t>
  </si>
  <si>
    <t>Outwood Academy</t>
  </si>
  <si>
    <t>Patchway Community School</t>
  </si>
  <si>
    <t>Pear Tree Academy</t>
  </si>
  <si>
    <t>Pear Tree Infant School</t>
  </si>
  <si>
    <t>Penketh High School</t>
  </si>
  <si>
    <t>Penwortham Girls High School</t>
  </si>
  <si>
    <t xml:space="preserve">Perranporth </t>
  </si>
  <si>
    <t xml:space="preserve">Pershore High School </t>
  </si>
  <si>
    <t>Polam Hall School</t>
  </si>
  <si>
    <t>Reach Academy Feltham 2 (RAF2)</t>
  </si>
  <si>
    <t>Redwood Academy Bromley LA Special - Wave 2</t>
  </si>
  <si>
    <t>Regent Farm First School (Future School)</t>
  </si>
  <si>
    <t>Rivers Academy West London</t>
  </si>
  <si>
    <t>Riverside Primary School</t>
  </si>
  <si>
    <t>Rugeley John Taylor School</t>
  </si>
  <si>
    <t>Sacred Heart Catholic Voluntary Aided Primary School</t>
  </si>
  <si>
    <t>Savio Salesian College</t>
  </si>
  <si>
    <t>Sawston Village College</t>
  </si>
  <si>
    <t>Sidestrand Hall School</t>
  </si>
  <si>
    <t>Smithdon High School</t>
  </si>
  <si>
    <t>Somerlea Park Junior School</t>
  </si>
  <si>
    <t>Spon Gate</t>
  </si>
  <si>
    <t>St Aidan's Catholic Academy</t>
  </si>
  <si>
    <t>St Andrew's CofE Primary</t>
  </si>
  <si>
    <t>St Anne's (Stanley) Junior Mixed and Infant School</t>
  </si>
  <si>
    <t>St Cuthbert Mayne Catholic Junior School</t>
  </si>
  <si>
    <t>St John's Catholic Primary School</t>
  </si>
  <si>
    <t>St Joseph's Catholic Junior School, Birtley</t>
  </si>
  <si>
    <t>St Joseph's CofE Primary School</t>
  </si>
  <si>
    <t>St Leonard's Catholic School</t>
  </si>
  <si>
    <t>St Marks' West Essex Catholic School</t>
  </si>
  <si>
    <t>St Patrick's Catholic Primary School, Ryhope</t>
  </si>
  <si>
    <t xml:space="preserve">St Paul's Catholic Primary School -  (Future School) </t>
  </si>
  <si>
    <t>Star Radcliffe</t>
  </si>
  <si>
    <t>Steyning Grammar School</t>
  </si>
  <si>
    <t>Stoke-On-Trent and Staffordshire IoT</t>
  </si>
  <si>
    <t>Stow Heath Primary School</t>
  </si>
  <si>
    <t>Strathcona (Islamia Primary School)</t>
  </si>
  <si>
    <t>Strode College</t>
  </si>
  <si>
    <t>Surbiton Primary Academy</t>
  </si>
  <si>
    <t>Sutton 2 SEN</t>
  </si>
  <si>
    <t>Swift Academy</t>
  </si>
  <si>
    <t>Tang Hall Primary School</t>
  </si>
  <si>
    <t>Telford Primary Free School</t>
  </si>
  <si>
    <t>The Avenue CofE Primary School</t>
  </si>
  <si>
    <t>The Boxing Academy</t>
  </si>
  <si>
    <t>The Gatwick School</t>
  </si>
  <si>
    <t>The Greenwell Academy</t>
  </si>
  <si>
    <t>The Heath</t>
  </si>
  <si>
    <t>The Hewett Academy</t>
  </si>
  <si>
    <t>The Hewett Academy, Norwich</t>
  </si>
  <si>
    <t>The Mosslands School</t>
  </si>
  <si>
    <t>The Reach Free School</t>
  </si>
  <si>
    <t>The Royal School Wolverhampton</t>
  </si>
  <si>
    <t>The Terry Elliott Academy (formerly South Bank)</t>
  </si>
  <si>
    <t>The Trinity School Primary Element</t>
  </si>
  <si>
    <t>Thomas More Catholic School</t>
  </si>
  <si>
    <t>Thorn Grove Primary School</t>
  </si>
  <si>
    <t>Tiffield SEND school</t>
  </si>
  <si>
    <t xml:space="preserve">Toot Hill </t>
  </si>
  <si>
    <t>Unity Romford Primary School</t>
  </si>
  <si>
    <t>Q2 24-25</t>
  </si>
  <si>
    <t>University Academy Long Sutton</t>
  </si>
  <si>
    <t>Upton-by-Chester High School</t>
  </si>
  <si>
    <t>Wales High School</t>
  </si>
  <si>
    <t>Weasenham Church of England Primary Academy</t>
  </si>
  <si>
    <t>Wellfield Academy</t>
  </si>
  <si>
    <t>Wellfield Middle School</t>
  </si>
  <si>
    <t>Welsh House Farm Community School and Special Needs Resources Base</t>
  </si>
  <si>
    <t>William Morris Sixth Form</t>
  </si>
  <si>
    <t>Willowfield Academy</t>
  </si>
  <si>
    <t>Wisbech Free School</t>
  </si>
  <si>
    <t>Woodside Primary School</t>
  </si>
  <si>
    <t>Wootton Park School (Hardingstone)</t>
  </si>
  <si>
    <t>Q4 23-24</t>
  </si>
  <si>
    <t>Wrotham School</t>
  </si>
  <si>
    <t>XP Gateshead</t>
  </si>
  <si>
    <t>7,721m</t>
  </si>
  <si>
    <t>Over 108m lengths of rail</t>
  </si>
  <si>
    <t>Sector</t>
  </si>
  <si>
    <t>Sub-Sector</t>
  </si>
  <si>
    <t>Key Client</t>
  </si>
  <si>
    <t>ONS Region / UK Country</t>
  </si>
  <si>
    <t>Steel Requirements: Products</t>
  </si>
  <si>
    <t>Steel Requirements: Volume (Metric Tonnes)</t>
  </si>
  <si>
    <t>Steel Requirements (Alternative Units, e.g. Length of Steel)</t>
  </si>
  <si>
    <t>Steel Requirements (Mid-Point)</t>
  </si>
  <si>
    <t>Steel Requirements: CAPEX Costs (£)</t>
  </si>
  <si>
    <t>Start of Procurement</t>
  </si>
  <si>
    <t>End of Procurement</t>
  </si>
  <si>
    <t>Health</t>
  </si>
  <si>
    <t>Hospital building</t>
  </si>
  <si>
    <t>Dorset Healthcare University NHS Foundation Trust</t>
  </si>
  <si>
    <t>Older Person's Mental Health (OPMH) Unit</t>
  </si>
  <si>
    <t>Taunton and Somerset NHS Foundation Trust</t>
  </si>
  <si>
    <t xml:space="preserve">Musgrove Park New Surgical Centre Phase 2							</t>
  </si>
  <si>
    <t>Rebar - Substructure</t>
  </si>
  <si>
    <t>The Christie NHS Foundation Trust</t>
  </si>
  <si>
    <t>Paterson Redevelopment Project</t>
  </si>
  <si>
    <t>Rebar - Frame</t>
  </si>
  <si>
    <t>County Durham and Darlington NHS Foundation Trust</t>
  </si>
  <si>
    <t>Reprovision of Shotley Bridge Hospital</t>
  </si>
  <si>
    <t>SFS and hot rolled structural frame</t>
  </si>
  <si>
    <t>Dorset County Hospital NHS Foundation Trust</t>
  </si>
  <si>
    <t>Dorset County Hospital NHP Scheme</t>
  </si>
  <si>
    <t>Rebar &amp; Structural frame</t>
  </si>
  <si>
    <t>Norfolk and Suffolk NHS Foundation Trust</t>
  </si>
  <si>
    <t>The Rivers Health Campus</t>
  </si>
  <si>
    <t>Steel Frame and Concrete Reinforcing</t>
  </si>
  <si>
    <t>6292m</t>
  </si>
  <si>
    <t>247 (number of items)</t>
  </si>
  <si>
    <t>704m2</t>
  </si>
  <si>
    <t>12408m</t>
  </si>
  <si>
    <t>774 (number of items)</t>
  </si>
  <si>
    <t>1003m2</t>
  </si>
  <si>
    <t>10871m</t>
  </si>
  <si>
    <t>132 (number of items)</t>
  </si>
  <si>
    <t>51617m</t>
  </si>
  <si>
    <t>248 (number of items)</t>
  </si>
  <si>
    <t>5031m</t>
  </si>
  <si>
    <t>28 (number of items)</t>
  </si>
  <si>
    <t>5686m</t>
  </si>
  <si>
    <t>112 (number of items)</t>
  </si>
  <si>
    <t>2340m</t>
  </si>
  <si>
    <t>57 (number of items)</t>
  </si>
  <si>
    <t>6676m</t>
  </si>
  <si>
    <t>49 (number of items)</t>
  </si>
  <si>
    <t>342m2</t>
  </si>
  <si>
    <t>9374m</t>
  </si>
  <si>
    <t>12 (number of items)</t>
  </si>
  <si>
    <t>4278m</t>
  </si>
  <si>
    <t>86 (number of items)</t>
  </si>
  <si>
    <t>1925m</t>
  </si>
  <si>
    <t>47 (number of items)</t>
  </si>
  <si>
    <t>1619m2</t>
  </si>
  <si>
    <t>8734m</t>
  </si>
  <si>
    <t>200 (number of items)</t>
  </si>
  <si>
    <t>3804m2</t>
  </si>
  <si>
    <t>3183m</t>
  </si>
  <si>
    <t>24 (number of items)</t>
  </si>
  <si>
    <t>3771m2</t>
  </si>
  <si>
    <t>5677m</t>
  </si>
  <si>
    <t>4 (number of items)</t>
  </si>
  <si>
    <t>3631m2</t>
  </si>
  <si>
    <t>7148m</t>
  </si>
  <si>
    <t>204 (number of items)</t>
  </si>
  <si>
    <t>3456m2</t>
  </si>
  <si>
    <t>1252m</t>
  </si>
  <si>
    <t>95 (number of items)</t>
  </si>
  <si>
    <t>317m</t>
  </si>
  <si>
    <t>138m</t>
  </si>
  <si>
    <t>4232m</t>
  </si>
  <si>
    <t>176m</t>
  </si>
  <si>
    <t>2 (number of items)</t>
  </si>
  <si>
    <t>32277m</t>
  </si>
  <si>
    <t>214 (number of items)</t>
  </si>
  <si>
    <t>34964m</t>
  </si>
  <si>
    <t>25 (number of items)</t>
  </si>
  <si>
    <t>13841m</t>
  </si>
  <si>
    <t>14 (number of items)</t>
  </si>
  <si>
    <t>18387m2</t>
  </si>
  <si>
    <t>56620m</t>
  </si>
  <si>
    <t>1217 (number of items)</t>
  </si>
  <si>
    <t>14819m2</t>
  </si>
  <si>
    <t>719m</t>
  </si>
  <si>
    <t>33 (number of items)</t>
  </si>
  <si>
    <t>37493m</t>
  </si>
  <si>
    <t>26 (number of items)</t>
  </si>
  <si>
    <t>600m2</t>
  </si>
  <si>
    <t>4355m</t>
  </si>
  <si>
    <t>56 (number of items)</t>
  </si>
  <si>
    <t>411m</t>
  </si>
  <si>
    <t>294 (number of items)</t>
  </si>
  <si>
    <t>4041m</t>
  </si>
  <si>
    <t>84m2</t>
  </si>
  <si>
    <t>1000 Deep Drill Borehole Casings</t>
  </si>
  <si>
    <t xml:space="preserve"> 250 Casings</t>
  </si>
  <si>
    <t>Defence</t>
  </si>
  <si>
    <t>Maritime</t>
  </si>
  <si>
    <t>MOD</t>
  </si>
  <si>
    <t>Type 31</t>
  </si>
  <si>
    <t>Jun 21'</t>
  </si>
  <si>
    <t>May 27'</t>
  </si>
  <si>
    <t>Bulb bar</t>
  </si>
  <si>
    <t>sections</t>
  </si>
  <si>
    <t>Type 26</t>
  </si>
  <si>
    <t>Various</t>
  </si>
  <si>
    <t>Fleet Solid Support</t>
  </si>
  <si>
    <t>Northern Ireland</t>
  </si>
  <si>
    <t>Plate, sections, bar</t>
  </si>
  <si>
    <t>Land</t>
  </si>
  <si>
    <t>Vehicles</t>
  </si>
  <si>
    <t>Future All Terrain Vehicle</t>
  </si>
  <si>
    <t>N/A - see notes</t>
  </si>
  <si>
    <t>Armoured Steel</t>
  </si>
  <si>
    <t>Not Yet Known</t>
  </si>
  <si>
    <t>Swedish Steel</t>
  </si>
  <si>
    <t>non-armoured steel</t>
  </si>
  <si>
    <t xml:space="preserve">Land </t>
  </si>
  <si>
    <t>CR2 Life Extension</t>
  </si>
  <si>
    <t>West Midlands</t>
  </si>
  <si>
    <t>Armour of various types</t>
  </si>
  <si>
    <t>Estimated</t>
  </si>
  <si>
    <t>MIV</t>
  </si>
  <si>
    <t xml:space="preserve">Ballistic grade steel- raw material sheets and supplied cut and bent steel parts </t>
  </si>
  <si>
    <t>Boxer</t>
  </si>
  <si>
    <t>Various, inc. Armour</t>
  </si>
  <si>
    <t>See Notes</t>
  </si>
  <si>
    <t xml:space="preserve">Submarines </t>
  </si>
  <si>
    <t>Dreadnought Alliance</t>
  </si>
  <si>
    <t>North West England</t>
  </si>
  <si>
    <t>Various specialist requirements for Dreadnought</t>
  </si>
  <si>
    <t>Not yet known</t>
  </si>
  <si>
    <t>Negotiations ongoing</t>
  </si>
  <si>
    <t>This is an estimate of the volume that will be required.</t>
  </si>
  <si>
    <t>Submersible Ship Nuclear (Replacement) - SSNR</t>
  </si>
  <si>
    <t>Various specialist requirements for SSNR</t>
  </si>
  <si>
    <t xml:space="preserve">Current estimate for SSNR. The project is in the early stages. </t>
  </si>
  <si>
    <t>Infrastructure</t>
  </si>
  <si>
    <t>Defence Estate</t>
  </si>
  <si>
    <t>Relocate 17 Port &amp; Maritime and DCLPA from Marchwood</t>
  </si>
  <si>
    <t>Hot rolled</t>
  </si>
  <si>
    <t>Structural Reinforcement Bars and Mesh</t>
  </si>
  <si>
    <t>Kendrew Barracks</t>
  </si>
  <si>
    <t>East Midlands</t>
  </si>
  <si>
    <t>Queen Victoria School, Dunblane</t>
  </si>
  <si>
    <t>Steel Frame (Rifle Range)</t>
  </si>
  <si>
    <t>Steel Frame (New School Block)</t>
  </si>
  <si>
    <t>Caterrick Integrated Care Campus</t>
  </si>
  <si>
    <t>Yorkshire and Humber</t>
  </si>
  <si>
    <t>Structural Steelwork</t>
  </si>
  <si>
    <t>Defence Estate Optimisation Programme</t>
  </si>
  <si>
    <t>VSSP Tranche 1 Ashchurch</t>
  </si>
  <si>
    <t>Structural Steelwork, sections, cold rolled</t>
  </si>
  <si>
    <t xml:space="preserve">Defence estate  </t>
  </si>
  <si>
    <t xml:space="preserve">MOD/Army </t>
  </si>
  <si>
    <t>SLA WAVE 2A - RMAS, Camberley (D&amp;B)</t>
  </si>
  <si>
    <t xml:space="preserve"> Reinforced/ Structural </t>
  </si>
  <si>
    <t>MOD/Army</t>
  </si>
  <si>
    <t>SLA WAVE 2A - St Georges Barracks (D&amp;B)</t>
  </si>
  <si>
    <t>Reinforced/ Structural</t>
  </si>
  <si>
    <t xml:space="preserve">Not yet known </t>
  </si>
  <si>
    <t>SLA WAVE 2A - Kendrew Barracks (D&amp;B)</t>
  </si>
  <si>
    <t>East Anglia</t>
  </si>
  <si>
    <t>SLA WAVE 2A - Weeton Barracks (D&amp;B)</t>
  </si>
  <si>
    <t>North-West</t>
  </si>
  <si>
    <t>SLA WAVE 2A - Wattisham (D&amp;B)</t>
  </si>
  <si>
    <t>PRIDE2 Project</t>
  </si>
  <si>
    <t>Steel sections inc. rebar in buildings and reinforcement to the substructure foundations. Cladding and cold rolled by others.</t>
  </si>
  <si>
    <t>Estimated cost</t>
  </si>
  <si>
    <t>AEMP Bovington</t>
  </si>
  <si>
    <t xml:space="preserve">Steel frame - ATDU (3463m2) height equivalent of storey but 1 storey </t>
  </si>
  <si>
    <t>55kg/m2 steel allowance based on low rise building. £122 m/2 Rate based on steel frame to low rise building, upper end of range used.Uplifted to 1Q 2023</t>
  </si>
  <si>
    <t xml:space="preserve">Steel frame - Medical Centre / Dental (1224) single storey </t>
  </si>
  <si>
    <t>55kg/m2 steel allowance based on low rise building. £122 m/2 Rate based on steel frame to low rise building, upper end of range used. Uplifted to 1Q 2023</t>
  </si>
  <si>
    <t xml:space="preserve">Steel frame - RACTR (1775m2) 2 storey </t>
  </si>
  <si>
    <t xml:space="preserve">Steel frame - AFVSR (879m2) 2 storey </t>
  </si>
  <si>
    <t>Steel frame - Armoury (184m2) 10%</t>
  </si>
  <si>
    <t>55kg/m2 steel allowance based on low rise building. £122 m/2 Rate based on steel frame to low rise building, upper end of range used. 10% allowance for steel based on Armoury being mainly a masonry construction. Uplifted to 1Q 2023</t>
  </si>
  <si>
    <t>Wellington Barracks AEMP</t>
  </si>
  <si>
    <t>Rolled steel</t>
  </si>
  <si>
    <t>Wellington barracks CAMUS</t>
  </si>
  <si>
    <t>Defence estate</t>
  </si>
  <si>
    <t>Fort Blockhouse Seawall Upgrade</t>
  </si>
  <si>
    <t>Steel Sheet Piling</t>
  </si>
  <si>
    <t>Hand railing / fencing</t>
  </si>
  <si>
    <t>Oil Fuel Jetty, Gosport</t>
  </si>
  <si>
    <t>Steel Piles</t>
  </si>
  <si>
    <t>Sections / Caps / Safety railing</t>
  </si>
  <si>
    <t>MOD/United States Visiting Forces</t>
  </si>
  <si>
    <t>Molesworth</t>
  </si>
  <si>
    <t>Menwith Hill</t>
  </si>
  <si>
    <t>Humber</t>
  </si>
  <si>
    <t xml:space="preserve">Reinforced  </t>
  </si>
  <si>
    <t>c£100,000</t>
  </si>
  <si>
    <t>Tonnage split: Reinforced - 3000 and Structural - 200. CapEx split: Reinforced - c£4,000,000 and Structural - c£300,000. Dates amended to reflect current information.</t>
  </si>
  <si>
    <t>c£4,300,000</t>
  </si>
  <si>
    <t>Warships</t>
  </si>
  <si>
    <t>Primarily Sweden. Exact UK quantity unavailable owing to incorporation in international orders</t>
  </si>
  <si>
    <t>DEOP has a programmatic apporach to delivery over the next 10 plus years. DEOP Projects will start during 2023 where the design phase will give a greater degree of early indications of potential steel usage. The Strategic Approach to delivery, supported by a Collaboration Hub will have 'buying hubs' designed to procure effieciently and effectively that will be able to support better demand planning of steel demand.</t>
  </si>
  <si>
    <t xml:space="preserve">Currently the projects are at pre contractual meeting stage with an anticipated start date of  in 3rd week of March 2023.  </t>
  </si>
  <si>
    <t>1504m2</t>
  </si>
  <si>
    <t>East Tower Refurbishment/Replacement. Design to start in 2023</t>
  </si>
  <si>
    <t>12,538m2</t>
  </si>
  <si>
    <t>Multiple components (fishpass, replacement radial gates, sheet piles, walkways). Estimate based on figures calculated for Benson Weir (Similar weir refurb project, but has progressed further and has more accurate estimates).</t>
  </si>
  <si>
    <t>The size is slightly unusual due to wall thickness, any price would be an estimate at this time (2k/ton)</t>
  </si>
  <si>
    <t>Project recently commenced on site, targeted completion 2025. Figures are estimated.</t>
  </si>
  <si>
    <t>Projects in early design stage, some delays to programme targeted completion during 25/26. Figures are estimated.</t>
  </si>
  <si>
    <t>Project in feasibility stage, but targeted completion 2026. Figures are estimated.</t>
  </si>
  <si>
    <t>Further project locations under consideration but targeted completion 2023. Figures estimated</t>
  </si>
  <si>
    <t>Estimated figures</t>
  </si>
  <si>
    <t>Group </t>
  </si>
  <si>
    <t>The raw steel materials is manufactuered outside the UK but all the C-sections &amp; panelised products are manufacturered in the UK</t>
  </si>
  <si>
    <t>450 Nr</t>
  </si>
  <si>
    <t xml:space="preserve">Dates etc. have been updated - any purchases will be reported in next year's return </t>
  </si>
  <si>
    <t>100m (Sheet Piling)</t>
  </si>
  <si>
    <t>Approximately 110,000 tonnes required per annum - Total of 1,100,000 tonnes over 10 years.</t>
  </si>
  <si>
    <t xml:space="preserve">Publication date: </t>
  </si>
  <si>
    <t>Data period:</t>
  </si>
  <si>
    <t>April 2023 onwards</t>
  </si>
  <si>
    <t>Next Update:</t>
  </si>
  <si>
    <t xml:space="preserve">published annually </t>
  </si>
  <si>
    <t xml:space="preserve">This report contains data collated by DBT on the Government’s estimated steel requirements for major infrastructure projects over the next decade. This </t>
  </si>
  <si>
    <t>does not cover spending by Devolved Administrations. This information will make it easier for UK steel producers to plan and bid for government contracts.</t>
  </si>
  <si>
    <t xml:space="preserve">The data is self-declared and based on the set of returns received from Government Departments. </t>
  </si>
  <si>
    <t xml:space="preserve">DBT is committed to continue to work closely with Departments and their Arm’s-Length Bodies to improve the quality of the information that they are able to provide us. </t>
  </si>
  <si>
    <t>Steel Procurement Pipeline (July 2023)</t>
  </si>
  <si>
    <t>CONTRACTS FOR DIFFERENCE</t>
  </si>
  <si>
    <t>No Contract for Difference yet</t>
  </si>
  <si>
    <t>Future uncontracted. projects, which will be contracted for delivery of HMG's 50GW target by 2030. 
Estimates based on c.30GW to be built out by 2030 (of which 5GW is Floating Offshore Wind). 
Project entries based on projects that have been completed, partially completed or under constrcution in 2022. Steel requirements based on total capacity of the project. 
Offshore wind build data from Renewable UK
These are estimates based on average ranges for components, build schedules and are not industry figures. Offshore wind projects are built &amp; steel procured over multiple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</si>
</sst>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4" formatCode="_-&quot;£&quot;* #,##0.00_-;\-&quot;£&quot;* #,##0.00_-;_-&quot;£&quot;* &quot;-&quot;??_-;_-@_-"/>
    <numFmt numFmtId="43" formatCode="_-* #,##0.00_-;\-* #,##0.00_-;_-* &quot;-&quot;??_-;_-@_-"/>
    <numFmt numFmtId="164" formatCode="&quot; &quot;#,##0.00&quot; &quot;;&quot;-&quot;#,##0.00&quot; &quot;;&quot; -&quot;00&quot; &quot;;&quot; &quot;@&quot; &quot;"/>
    <numFmt numFmtId="165" formatCode="[$£-809]#,##0"/>
    <numFmt numFmtId="166" formatCode="&quot; &quot;#,##0&quot; &quot;;&quot;-&quot;#,##0&quot; &quot;;&quot; -&quot;00&quot; &quot;;&quot; &quot;@&quot; &quot;"/>
    <numFmt numFmtId="167" formatCode="[$£-809]#,##0;[Red]&quot;-&quot;[$£-809]#,##0"/>
    <numFmt numFmtId="168" formatCode="#,##0.0"/>
    <numFmt numFmtId="169" formatCode="_-* #,##0_-;\-* #,##0_-;_-* &quot;-&quot;??_-;_-@_-"/>
    <numFmt numFmtId="170" formatCode="&quot;£&quot;#,##0"/>
    <numFmt numFmtId="171" formatCode="_-\ #,##0_-;\-\ #,##0_-;_-\ &quot;-&quot;??_-;_-@_-"/>
    <numFmt numFmtId="172" formatCode="dd\-mmm\-yyyy"/>
  </numFmts>
  <fonts count="20" x14ac:knownFonts="1">
    <font>
      <sz val="11"/>
      <color theme="1"/>
      <name val="Calibri"/>
      <family val="2"/>
      <scheme val="minor"/>
    </font>
    <font>
      <sz val="11"/>
      <color rgb="FF000000"/>
      <name val="Calibri"/>
      <family val="2"/>
    </font>
    <font>
      <sz val="10"/>
      <color rgb="FF000000"/>
      <name val="Arial"/>
      <family val="2"/>
    </font>
    <font>
      <b/>
      <sz val="11"/>
      <color rgb="FF000000"/>
      <name val="Calibri"/>
      <family val="2"/>
    </font>
    <font>
      <b/>
      <sz val="11"/>
      <color rgb="FFFFFFFF"/>
      <name val="Calibri"/>
      <family val="2"/>
    </font>
    <font>
      <sz val="11"/>
      <name val="Calibri"/>
      <family val="2"/>
    </font>
    <font>
      <sz val="11"/>
      <color rgb="FFFF0000"/>
      <name val="Calibri"/>
      <family val="2"/>
    </font>
    <font>
      <sz val="11"/>
      <color theme="1"/>
      <name val="Calibri"/>
      <family val="2"/>
      <scheme val="minor"/>
    </font>
    <font>
      <sz val="11"/>
      <name val="Calibri"/>
      <family val="2"/>
      <scheme val="minor"/>
    </font>
    <font>
      <sz val="11"/>
      <color rgb="FF000000"/>
      <name val="Calibri"/>
      <family val="2"/>
    </font>
    <font>
      <b/>
      <sz val="11"/>
      <color rgb="FF000000"/>
      <name val="Calibri"/>
      <family val="2"/>
    </font>
    <font>
      <b/>
      <sz val="11"/>
      <name val="Calibri"/>
      <family val="2"/>
    </font>
    <font>
      <b/>
      <sz val="11"/>
      <color rgb="FFFFFFFF"/>
      <name val="Calibri"/>
      <family val="2"/>
      <scheme val="minor"/>
    </font>
    <font>
      <sz val="11"/>
      <color rgb="FF000000"/>
      <name val="Calibri"/>
      <family val="2"/>
      <scheme val="minor"/>
    </font>
    <font>
      <b/>
      <sz val="11"/>
      <color rgb="FF000000"/>
      <name val="Calibri"/>
      <family val="2"/>
      <scheme val="minor"/>
    </font>
    <font>
      <sz val="8"/>
      <name val="Calibri"/>
      <family val="2"/>
      <scheme val="minor"/>
    </font>
    <font>
      <sz val="10"/>
      <color rgb="FF000000"/>
      <name val="Calibri"/>
      <family val="2"/>
    </font>
    <font>
      <b/>
      <sz val="16"/>
      <color rgb="FF000000"/>
      <name val="Calibri"/>
      <family val="2"/>
    </font>
    <font>
      <sz val="12"/>
      <color rgb="FF000000"/>
      <name val="Arial"/>
      <family val="2"/>
    </font>
    <font>
      <sz val="11"/>
      <color rgb="FF000000"/>
      <name val="Calibri"/>
    </font>
  </fonts>
  <fills count="13">
    <fill>
      <patternFill patternType="none"/>
    </fill>
    <fill>
      <patternFill patternType="gray125"/>
    </fill>
    <fill>
      <patternFill patternType="solid">
        <fgColor rgb="FF4472C4"/>
        <bgColor rgb="FF4472C4"/>
      </patternFill>
    </fill>
    <fill>
      <patternFill patternType="solid">
        <fgColor rgb="FFD9E1F2"/>
        <bgColor rgb="FFD9E1F2"/>
      </patternFill>
    </fill>
    <fill>
      <patternFill patternType="solid">
        <fgColor theme="4" tint="0.79998168889431442"/>
        <bgColor indexed="64"/>
      </patternFill>
    </fill>
    <fill>
      <patternFill patternType="solid">
        <fgColor rgb="FFD9E1F2"/>
        <bgColor rgb="FF000000"/>
      </patternFill>
    </fill>
    <fill>
      <patternFill patternType="solid">
        <fgColor theme="0"/>
        <bgColor rgb="FFD9E1F2"/>
      </patternFill>
    </fill>
    <fill>
      <patternFill patternType="solid">
        <fgColor rgb="FFD9E1F2"/>
        <bgColor indexed="64"/>
      </patternFill>
    </fill>
    <fill>
      <patternFill patternType="solid">
        <fgColor theme="8" tint="-0.249977111117893"/>
        <bgColor indexed="64"/>
      </patternFill>
    </fill>
    <fill>
      <patternFill patternType="solid">
        <fgColor rgb="FF4472C4"/>
        <bgColor indexed="64"/>
      </patternFill>
    </fill>
    <fill>
      <patternFill patternType="solid">
        <fgColor theme="0"/>
        <bgColor indexed="64"/>
      </patternFill>
    </fill>
    <fill>
      <patternFill patternType="solid">
        <fgColor rgb="FFFFFFFF"/>
        <bgColor rgb="FFFFFFFF"/>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8EA9DB"/>
      </top>
      <bottom/>
      <diagonal/>
    </border>
    <border>
      <left style="thin">
        <color rgb="FF8EA9DB"/>
      </left>
      <right/>
      <top style="thin">
        <color rgb="FF8EA9DB"/>
      </top>
      <bottom/>
      <diagonal/>
    </border>
    <border>
      <left/>
      <right style="thin">
        <color rgb="FF8EA9DB"/>
      </right>
      <top style="thin">
        <color rgb="FF8EA9DB"/>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1" fillId="0" borderId="0"/>
    <xf numFmtId="164" fontId="1" fillId="0" borderId="0" applyFont="0" applyFill="0" applyBorder="0" applyAlignment="0" applyProtection="0"/>
    <xf numFmtId="0" fontId="2" fillId="0" borderId="0" applyNumberFormat="0" applyBorder="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1" fillId="0" borderId="0" applyFont="0" applyFill="0" applyBorder="0" applyAlignment="0" applyProtection="0"/>
  </cellStyleXfs>
  <cellXfs count="284">
    <xf numFmtId="0" fontId="0" fillId="0" borderId="0" xfId="0"/>
    <xf numFmtId="0" fontId="1" fillId="0" borderId="1" xfId="1" applyBorder="1" applyAlignment="1">
      <alignment horizontal="center" vertical="top" wrapText="1"/>
    </xf>
    <xf numFmtId="14" fontId="1" fillId="0" borderId="1" xfId="1" applyNumberFormat="1" applyBorder="1" applyAlignment="1">
      <alignment horizontal="center" vertical="top" wrapText="1"/>
    </xf>
    <xf numFmtId="0" fontId="1" fillId="3" borderId="1" xfId="1" applyFill="1" applyBorder="1" applyAlignment="1">
      <alignment horizontal="center" vertical="top" wrapText="1"/>
    </xf>
    <xf numFmtId="1" fontId="1" fillId="3" borderId="1" xfId="1" applyNumberFormat="1" applyFill="1" applyBorder="1" applyAlignment="1">
      <alignment horizontal="center" vertical="top" wrapText="1"/>
    </xf>
    <xf numFmtId="14" fontId="1" fillId="3" borderId="1" xfId="1" applyNumberFormat="1" applyFill="1" applyBorder="1" applyAlignment="1">
      <alignment horizontal="center" vertical="top" wrapText="1"/>
    </xf>
    <xf numFmtId="0" fontId="1" fillId="0" borderId="0" xfId="1"/>
    <xf numFmtId="0" fontId="1" fillId="0" borderId="0" xfId="1" applyAlignment="1">
      <alignment vertical="top"/>
    </xf>
    <xf numFmtId="0" fontId="1" fillId="0" borderId="0" xfId="1" applyAlignment="1">
      <alignment vertical="top" wrapText="1"/>
    </xf>
    <xf numFmtId="0" fontId="1" fillId="0" borderId="1" xfId="1" applyBorder="1" applyAlignment="1">
      <alignment horizontal="left" vertical="top"/>
    </xf>
    <xf numFmtId="0" fontId="1" fillId="0" borderId="0" xfId="1" applyAlignment="1">
      <alignment wrapText="1"/>
    </xf>
    <xf numFmtId="0" fontId="1" fillId="0" borderId="0" xfId="1" applyAlignment="1">
      <alignment horizontal="right"/>
    </xf>
    <xf numFmtId="167" fontId="1" fillId="0" borderId="0" xfId="1" applyNumberFormat="1" applyAlignment="1">
      <alignment wrapText="1"/>
    </xf>
    <xf numFmtId="0" fontId="4" fillId="2" borderId="4" xfId="1" applyFont="1" applyFill="1" applyBorder="1" applyAlignment="1">
      <alignment horizontal="left" vertical="top" wrapText="1"/>
    </xf>
    <xf numFmtId="0" fontId="4" fillId="2" borderId="3" xfId="1" applyFont="1" applyFill="1" applyBorder="1" applyAlignment="1">
      <alignment horizontal="left" vertical="top" wrapText="1"/>
    </xf>
    <xf numFmtId="0" fontId="4" fillId="2" borderId="0" xfId="1" applyFont="1" applyFill="1" applyAlignment="1">
      <alignment horizontal="left" vertical="top" wrapText="1"/>
    </xf>
    <xf numFmtId="0" fontId="4" fillId="2" borderId="3" xfId="1" applyFont="1" applyFill="1" applyBorder="1" applyAlignment="1">
      <alignment vertical="top" wrapText="1"/>
    </xf>
    <xf numFmtId="168" fontId="4" fillId="2" borderId="3" xfId="1" applyNumberFormat="1" applyFont="1" applyFill="1" applyBorder="1" applyAlignment="1">
      <alignment horizontal="left" vertical="top" wrapText="1"/>
    </xf>
    <xf numFmtId="0" fontId="4" fillId="2" borderId="0" xfId="1" applyFont="1" applyFill="1" applyAlignment="1">
      <alignment horizontal="right" vertical="top" wrapText="1"/>
    </xf>
    <xf numFmtId="2" fontId="4" fillId="2" borderId="3" xfId="1" applyNumberFormat="1" applyFont="1" applyFill="1" applyBorder="1" applyAlignment="1">
      <alignment horizontal="right" vertical="top" wrapText="1"/>
    </xf>
    <xf numFmtId="0" fontId="4" fillId="2" borderId="3" xfId="1" applyFont="1" applyFill="1" applyBorder="1" applyAlignment="1">
      <alignment horizontal="right" vertical="top" wrapText="1"/>
    </xf>
    <xf numFmtId="0" fontId="4" fillId="2" borderId="5" xfId="1" applyFont="1" applyFill="1" applyBorder="1" applyAlignment="1">
      <alignment vertical="top" wrapText="1"/>
    </xf>
    <xf numFmtId="168" fontId="1" fillId="0" borderId="0" xfId="1" applyNumberFormat="1"/>
    <xf numFmtId="0" fontId="1" fillId="0" borderId="0" xfId="1" applyAlignment="1">
      <alignment horizontal="left"/>
    </xf>
    <xf numFmtId="0" fontId="4" fillId="2" borderId="1" xfId="1" applyFont="1" applyFill="1" applyBorder="1" applyAlignment="1">
      <alignment horizontal="left" vertical="top" wrapText="1"/>
    </xf>
    <xf numFmtId="0" fontId="4" fillId="2" borderId="1" xfId="1" applyFont="1" applyFill="1" applyBorder="1" applyAlignment="1">
      <alignment horizontal="right" vertical="top" wrapText="1"/>
    </xf>
    <xf numFmtId="0" fontId="1" fillId="0" borderId="1" xfId="1" applyBorder="1" applyAlignment="1">
      <alignment horizontal="left" vertical="top" wrapText="1"/>
    </xf>
    <xf numFmtId="0" fontId="1" fillId="0" borderId="1" xfId="1" applyBorder="1" applyAlignment="1">
      <alignment horizontal="right" vertical="top" wrapText="1"/>
    </xf>
    <xf numFmtId="0" fontId="1" fillId="3" borderId="1" xfId="1" applyFill="1" applyBorder="1" applyAlignment="1">
      <alignment horizontal="left" vertical="top" wrapText="1"/>
    </xf>
    <xf numFmtId="0" fontId="1" fillId="3" borderId="1" xfId="1" applyFill="1" applyBorder="1" applyAlignment="1">
      <alignment horizontal="right" vertical="top" wrapText="1"/>
    </xf>
    <xf numFmtId="0" fontId="7" fillId="0" borderId="0" xfId="0" applyFont="1"/>
    <xf numFmtId="0" fontId="1" fillId="4" borderId="1" xfId="1" applyFill="1" applyBorder="1" applyAlignment="1">
      <alignment horizontal="center" vertical="top" wrapText="1"/>
    </xf>
    <xf numFmtId="0" fontId="1" fillId="4" borderId="1" xfId="1" applyFill="1" applyBorder="1" applyAlignment="1">
      <alignment horizontal="right" vertical="top" wrapText="1"/>
    </xf>
    <xf numFmtId="14" fontId="1" fillId="3" borderId="1" xfId="1" applyNumberFormat="1" applyFill="1" applyBorder="1" applyAlignment="1">
      <alignment horizontal="right" vertical="top" wrapText="1"/>
    </xf>
    <xf numFmtId="170" fontId="1" fillId="0" borderId="1" xfId="7" applyNumberFormat="1" applyFont="1" applyBorder="1" applyAlignment="1">
      <alignment horizontal="center" vertical="top" wrapText="1"/>
    </xf>
    <xf numFmtId="170" fontId="1" fillId="3" borderId="1" xfId="7" applyNumberFormat="1" applyFont="1" applyFill="1" applyBorder="1" applyAlignment="1">
      <alignment horizontal="center" vertical="top" wrapText="1"/>
    </xf>
    <xf numFmtId="170" fontId="0" fillId="0" borderId="0" xfId="7" applyNumberFormat="1" applyFont="1"/>
    <xf numFmtId="0" fontId="1" fillId="7" borderId="1" xfId="1" applyFill="1" applyBorder="1" applyAlignment="1">
      <alignment horizontal="center" vertical="top" wrapText="1"/>
    </xf>
    <xf numFmtId="17" fontId="1" fillId="4" borderId="1" xfId="1" applyNumberFormat="1" applyFill="1" applyBorder="1" applyAlignment="1">
      <alignment horizontal="center" vertical="top" wrapText="1"/>
    </xf>
    <xf numFmtId="0" fontId="5" fillId="0" borderId="1" xfId="1" applyFont="1" applyBorder="1" applyAlignment="1">
      <alignment vertical="top"/>
    </xf>
    <xf numFmtId="0" fontId="5" fillId="0" borderId="1" xfId="1" applyFont="1" applyBorder="1" applyAlignment="1">
      <alignment horizontal="center" vertical="center"/>
    </xf>
    <xf numFmtId="0" fontId="5" fillId="4" borderId="1" xfId="1" applyFont="1" applyFill="1" applyBorder="1" applyAlignment="1">
      <alignment vertical="top"/>
    </xf>
    <xf numFmtId="0" fontId="5" fillId="4" borderId="1" xfId="1" applyFont="1" applyFill="1" applyBorder="1" applyAlignment="1">
      <alignment horizontal="center" vertical="center"/>
    </xf>
    <xf numFmtId="0" fontId="5" fillId="0" borderId="1" xfId="1" applyFont="1" applyBorder="1" applyAlignment="1">
      <alignment horizontal="center" vertical="top"/>
    </xf>
    <xf numFmtId="0" fontId="5" fillId="4" borderId="1" xfId="1" applyFont="1" applyFill="1" applyBorder="1" applyAlignment="1">
      <alignment horizontal="center" vertical="top"/>
    </xf>
    <xf numFmtId="0" fontId="5" fillId="0" borderId="1" xfId="1" applyFont="1" applyBorder="1" applyAlignment="1">
      <alignment horizontal="center" vertical="top" wrapText="1"/>
    </xf>
    <xf numFmtId="3" fontId="4" fillId="2" borderId="3" xfId="1" applyNumberFormat="1" applyFont="1" applyFill="1" applyBorder="1" applyAlignment="1">
      <alignment vertical="top" wrapText="1"/>
    </xf>
    <xf numFmtId="0" fontId="4" fillId="2" borderId="5" xfId="1" applyFont="1" applyFill="1" applyBorder="1" applyAlignment="1">
      <alignment horizontal="left" vertical="top" wrapText="1"/>
    </xf>
    <xf numFmtId="0" fontId="3" fillId="0" borderId="1" xfId="1" applyFont="1" applyBorder="1" applyAlignment="1">
      <alignment horizontal="center" vertical="top" wrapText="1"/>
    </xf>
    <xf numFmtId="0" fontId="1" fillId="3" borderId="1" xfId="1" applyFill="1" applyBorder="1" applyAlignment="1">
      <alignment horizontal="center" wrapText="1"/>
    </xf>
    <xf numFmtId="0" fontId="1" fillId="3" borderId="1" xfId="1" applyFill="1" applyBorder="1" applyAlignment="1">
      <alignment wrapText="1"/>
    </xf>
    <xf numFmtId="0" fontId="1" fillId="0" borderId="1" xfId="1" applyBorder="1" applyAlignment="1">
      <alignment horizontal="center" wrapText="1"/>
    </xf>
    <xf numFmtId="0" fontId="3" fillId="3" borderId="1" xfId="1" applyFont="1" applyFill="1" applyBorder="1" applyAlignment="1">
      <alignment horizontal="center" vertical="top" wrapText="1"/>
    </xf>
    <xf numFmtId="165" fontId="1" fillId="0" borderId="1" xfId="1" applyNumberFormat="1" applyBorder="1" applyAlignment="1">
      <alignment horizontal="center" vertical="top" wrapText="1"/>
    </xf>
    <xf numFmtId="0" fontId="6" fillId="0" borderId="1" xfId="1" applyFont="1" applyBorder="1" applyAlignment="1">
      <alignment horizontal="left" vertical="top"/>
    </xf>
    <xf numFmtId="0" fontId="6" fillId="0" borderId="1" xfId="1" applyFont="1" applyBorder="1" applyAlignment="1">
      <alignment horizontal="left" vertical="top" wrapText="1"/>
    </xf>
    <xf numFmtId="0" fontId="3" fillId="7" borderId="1" xfId="1" applyFont="1" applyFill="1" applyBorder="1" applyAlignment="1">
      <alignment horizontal="center" vertical="top" wrapText="1"/>
    </xf>
    <xf numFmtId="0" fontId="5" fillId="7" borderId="1" xfId="1" applyFont="1" applyFill="1" applyBorder="1" applyAlignment="1">
      <alignment horizontal="center" vertical="top" wrapText="1"/>
    </xf>
    <xf numFmtId="0" fontId="5" fillId="7" borderId="1" xfId="1" applyFont="1" applyFill="1" applyBorder="1" applyAlignment="1">
      <alignment horizontal="left" vertical="top" wrapText="1"/>
    </xf>
    <xf numFmtId="0" fontId="6" fillId="7" borderId="1" xfId="1" applyFont="1" applyFill="1" applyBorder="1" applyAlignment="1">
      <alignment horizontal="left" vertical="top" wrapText="1"/>
    </xf>
    <xf numFmtId="0" fontId="1" fillId="7" borderId="1" xfId="1" applyFill="1" applyBorder="1" applyAlignment="1">
      <alignment horizontal="left" vertical="top"/>
    </xf>
    <xf numFmtId="0" fontId="1" fillId="0" borderId="1" xfId="1" applyBorder="1" applyAlignment="1">
      <alignment horizontal="center"/>
    </xf>
    <xf numFmtId="165" fontId="1" fillId="7" borderId="1" xfId="1" applyNumberFormat="1" applyFill="1" applyBorder="1" applyAlignment="1">
      <alignment horizontal="center" vertical="top" wrapText="1"/>
    </xf>
    <xf numFmtId="0" fontId="1" fillId="7" borderId="1" xfId="1" applyFill="1" applyBorder="1" applyAlignment="1">
      <alignment horizontal="left" vertical="top" wrapText="1"/>
    </xf>
    <xf numFmtId="0" fontId="1" fillId="0" borderId="1" xfId="1" applyBorder="1" applyAlignment="1">
      <alignment horizontal="center" vertical="top"/>
    </xf>
    <xf numFmtId="0" fontId="1" fillId="7" borderId="1" xfId="1" applyFill="1" applyBorder="1" applyAlignment="1">
      <alignment horizontal="center" wrapText="1"/>
    </xf>
    <xf numFmtId="0" fontId="1" fillId="7" borderId="1" xfId="1" applyFill="1" applyBorder="1" applyAlignment="1">
      <alignment horizontal="center"/>
    </xf>
    <xf numFmtId="0" fontId="1" fillId="7" borderId="1" xfId="1" applyFill="1" applyBorder="1" applyAlignment="1">
      <alignment wrapText="1"/>
    </xf>
    <xf numFmtId="0" fontId="1" fillId="7" borderId="1" xfId="1" applyFill="1" applyBorder="1" applyAlignment="1">
      <alignment horizontal="center" vertical="top"/>
    </xf>
    <xf numFmtId="9" fontId="1" fillId="7" borderId="1" xfId="1" applyNumberFormat="1" applyFill="1" applyBorder="1" applyAlignment="1">
      <alignment horizontal="center" vertical="top" wrapText="1"/>
    </xf>
    <xf numFmtId="9" fontId="1" fillId="0" borderId="1" xfId="1" applyNumberFormat="1" applyBorder="1" applyAlignment="1">
      <alignment horizontal="center" vertical="top" wrapText="1"/>
    </xf>
    <xf numFmtId="0" fontId="8" fillId="7" borderId="1" xfId="1" applyFont="1" applyFill="1" applyBorder="1" applyAlignment="1">
      <alignment horizontal="center" vertical="center" wrapText="1"/>
    </xf>
    <xf numFmtId="0" fontId="8" fillId="7" borderId="1" xfId="1" applyFont="1" applyFill="1" applyBorder="1" applyAlignment="1">
      <alignment horizontal="center" vertical="top" wrapText="1"/>
    </xf>
    <xf numFmtId="0" fontId="8" fillId="7" borderId="1" xfId="1" quotePrefix="1" applyFont="1" applyFill="1" applyBorder="1" applyAlignment="1">
      <alignment horizontal="center" vertical="center" wrapText="1"/>
    </xf>
    <xf numFmtId="0" fontId="8" fillId="7" borderId="1" xfId="1" applyFont="1" applyFill="1" applyBorder="1" applyAlignment="1">
      <alignment horizontal="left"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top" wrapText="1"/>
    </xf>
    <xf numFmtId="0" fontId="8" fillId="0" borderId="1" xfId="1" quotePrefix="1" applyFont="1" applyBorder="1" applyAlignment="1">
      <alignment horizontal="center" vertical="center" wrapText="1"/>
    </xf>
    <xf numFmtId="0" fontId="8" fillId="0" borderId="1" xfId="1" applyFont="1" applyBorder="1" applyAlignment="1">
      <alignment horizontal="left" vertical="center" wrapText="1"/>
    </xf>
    <xf numFmtId="0" fontId="1" fillId="0" borderId="1" xfId="1" applyBorder="1"/>
    <xf numFmtId="0" fontId="1" fillId="7" borderId="1" xfId="1" applyFill="1" applyBorder="1"/>
    <xf numFmtId="49" fontId="1" fillId="0" borderId="1" xfId="1" applyNumberFormat="1" applyBorder="1" applyAlignment="1">
      <alignment horizontal="left" vertical="top" wrapText="1"/>
    </xf>
    <xf numFmtId="165" fontId="1" fillId="7" borderId="1" xfId="1" applyNumberFormat="1" applyFill="1" applyBorder="1" applyAlignment="1">
      <alignment horizontal="left" vertical="top" wrapText="1"/>
    </xf>
    <xf numFmtId="0" fontId="9" fillId="0" borderId="0" xfId="1" applyFont="1"/>
    <xf numFmtId="0" fontId="9" fillId="0" borderId="0" xfId="1" applyFont="1" applyAlignment="1">
      <alignment horizontal="right"/>
    </xf>
    <xf numFmtId="1" fontId="1" fillId="7" borderId="1" xfId="1" applyNumberFormat="1" applyFill="1" applyBorder="1" applyAlignment="1">
      <alignment horizontal="center" vertical="top" wrapText="1"/>
    </xf>
    <xf numFmtId="43" fontId="1" fillId="0" borderId="1" xfId="7" applyFont="1" applyBorder="1" applyAlignment="1">
      <alignment horizontal="center" vertical="top" wrapText="1"/>
    </xf>
    <xf numFmtId="43" fontId="1" fillId="7" borderId="1" xfId="7" applyFont="1" applyFill="1" applyBorder="1" applyAlignment="1">
      <alignment horizontal="center" vertical="top" wrapText="1"/>
    </xf>
    <xf numFmtId="43" fontId="1" fillId="0" borderId="1" xfId="7" applyFont="1" applyBorder="1" applyAlignment="1">
      <alignment horizontal="center" vertical="top"/>
    </xf>
    <xf numFmtId="43" fontId="1" fillId="7" borderId="1" xfId="7" applyFont="1" applyFill="1" applyBorder="1" applyAlignment="1">
      <alignment horizontal="center" vertical="top"/>
    </xf>
    <xf numFmtId="0" fontId="11" fillId="0" borderId="1" xfId="1" applyFont="1" applyBorder="1" applyAlignment="1">
      <alignment horizontal="center" vertical="top"/>
    </xf>
    <xf numFmtId="0" fontId="11" fillId="4" borderId="1" xfId="1" applyFont="1" applyFill="1" applyBorder="1" applyAlignment="1">
      <alignment horizontal="center" vertical="top"/>
    </xf>
    <xf numFmtId="0" fontId="10" fillId="0" borderId="1" xfId="1" applyFont="1" applyBorder="1" applyAlignment="1">
      <alignment horizontal="center" vertical="top"/>
    </xf>
    <xf numFmtId="0" fontId="9" fillId="0" borderId="1" xfId="1" applyFont="1" applyBorder="1" applyAlignment="1">
      <alignment horizontal="center" vertical="top"/>
    </xf>
    <xf numFmtId="17" fontId="9" fillId="0" borderId="1" xfId="1" applyNumberFormat="1" applyFont="1" applyBorder="1" applyAlignment="1">
      <alignment horizontal="center"/>
    </xf>
    <xf numFmtId="0" fontId="9" fillId="0" borderId="1" xfId="1" applyFont="1" applyBorder="1" applyAlignment="1">
      <alignment vertical="top"/>
    </xf>
    <xf numFmtId="0" fontId="9" fillId="0" borderId="0" xfId="1" applyFont="1" applyAlignment="1">
      <alignment vertical="top"/>
    </xf>
    <xf numFmtId="0" fontId="10" fillId="7" borderId="1" xfId="1" applyFont="1" applyFill="1" applyBorder="1" applyAlignment="1">
      <alignment horizontal="center" vertical="top"/>
    </xf>
    <xf numFmtId="0" fontId="9" fillId="7" borderId="1" xfId="1" applyFont="1" applyFill="1" applyBorder="1" applyAlignment="1">
      <alignment horizontal="center" vertical="top"/>
    </xf>
    <xf numFmtId="17" fontId="9" fillId="7" borderId="1" xfId="1" applyNumberFormat="1" applyFont="1" applyFill="1" applyBorder="1" applyAlignment="1">
      <alignment horizontal="center"/>
    </xf>
    <xf numFmtId="0" fontId="9" fillId="7" borderId="1" xfId="1" applyFont="1" applyFill="1" applyBorder="1" applyAlignment="1">
      <alignment vertical="top"/>
    </xf>
    <xf numFmtId="3" fontId="4" fillId="2" borderId="3" xfId="1" applyNumberFormat="1" applyFont="1" applyFill="1" applyBorder="1" applyAlignment="1">
      <alignment horizontal="right" vertical="top" wrapText="1"/>
    </xf>
    <xf numFmtId="0" fontId="4" fillId="2" borderId="1" xfId="1" applyFont="1" applyFill="1" applyBorder="1" applyAlignment="1">
      <alignment horizontal="center" vertical="top" wrapText="1"/>
    </xf>
    <xf numFmtId="169" fontId="4" fillId="2" borderId="1" xfId="6" applyNumberFormat="1" applyFont="1" applyFill="1" applyBorder="1" applyAlignment="1">
      <alignment horizontal="right" vertical="top" wrapText="1"/>
    </xf>
    <xf numFmtId="43" fontId="4" fillId="2" borderId="1" xfId="6" applyFont="1" applyFill="1" applyBorder="1" applyAlignment="1">
      <alignment horizontal="right" vertical="top" wrapText="1"/>
    </xf>
    <xf numFmtId="2" fontId="4" fillId="2" borderId="1" xfId="1" applyNumberFormat="1" applyFont="1" applyFill="1" applyBorder="1" applyAlignment="1">
      <alignment horizontal="right" vertical="top" wrapText="1"/>
    </xf>
    <xf numFmtId="14" fontId="4" fillId="2" borderId="1" xfId="1" applyNumberFormat="1" applyFont="1" applyFill="1" applyBorder="1" applyAlignment="1">
      <alignment horizontal="right" vertical="top" wrapText="1"/>
    </xf>
    <xf numFmtId="14" fontId="1" fillId="6" borderId="1" xfId="1" applyNumberFormat="1" applyFill="1" applyBorder="1" applyAlignment="1">
      <alignment horizontal="center" vertical="top" wrapText="1"/>
    </xf>
    <xf numFmtId="0" fontId="1" fillId="6" borderId="1" xfId="1" applyFill="1" applyBorder="1" applyAlignment="1">
      <alignment horizontal="left" vertical="top" wrapText="1"/>
    </xf>
    <xf numFmtId="14" fontId="1" fillId="7" borderId="1" xfId="1" applyNumberFormat="1" applyFill="1" applyBorder="1" applyAlignment="1">
      <alignment horizontal="center" vertical="top" wrapText="1"/>
    </xf>
    <xf numFmtId="3" fontId="1" fillId="0" borderId="1" xfId="1" applyNumberFormat="1" applyBorder="1" applyAlignment="1">
      <alignment horizontal="center" vertical="top" wrapText="1"/>
    </xf>
    <xf numFmtId="3" fontId="4" fillId="2" borderId="1" xfId="1" applyNumberFormat="1" applyFont="1" applyFill="1" applyBorder="1" applyAlignment="1">
      <alignment vertical="top" wrapText="1"/>
    </xf>
    <xf numFmtId="1" fontId="4" fillId="2" borderId="1" xfId="1" applyNumberFormat="1" applyFont="1" applyFill="1" applyBorder="1" applyAlignment="1">
      <alignment horizontal="center" vertical="top" wrapText="1"/>
    </xf>
    <xf numFmtId="165" fontId="4" fillId="2" borderId="1" xfId="1" applyNumberFormat="1" applyFont="1" applyFill="1" applyBorder="1" applyAlignment="1">
      <alignment horizontal="center" vertical="top" wrapText="1"/>
    </xf>
    <xf numFmtId="0" fontId="1" fillId="0" borderId="1" xfId="1" applyBorder="1" applyAlignment="1">
      <alignment wrapText="1"/>
    </xf>
    <xf numFmtId="0" fontId="4" fillId="2" borderId="1" xfId="1" applyFont="1" applyFill="1" applyBorder="1" applyAlignment="1">
      <alignment horizontal="left"/>
    </xf>
    <xf numFmtId="3" fontId="4" fillId="2" borderId="1" xfId="1" applyNumberFormat="1" applyFont="1" applyFill="1" applyBorder="1" applyAlignment="1">
      <alignment horizontal="left"/>
    </xf>
    <xf numFmtId="2" fontId="4" fillId="2" borderId="1" xfId="1" applyNumberFormat="1" applyFont="1" applyFill="1" applyBorder="1" applyAlignment="1">
      <alignment horizontal="left"/>
    </xf>
    <xf numFmtId="0" fontId="4" fillId="2" borderId="1" xfId="1" applyFont="1" applyFill="1" applyBorder="1"/>
    <xf numFmtId="0" fontId="4" fillId="2" borderId="2" xfId="1" applyFont="1" applyFill="1" applyBorder="1"/>
    <xf numFmtId="0" fontId="13" fillId="0" borderId="0" xfId="1" applyFont="1" applyAlignment="1">
      <alignment horizontal="center"/>
    </xf>
    <xf numFmtId="0" fontId="13" fillId="0" borderId="0" xfId="1" applyFont="1"/>
    <xf numFmtId="0" fontId="13" fillId="0" borderId="0" xfId="1" applyFont="1" applyAlignment="1">
      <alignment horizontal="left"/>
    </xf>
    <xf numFmtId="0" fontId="13" fillId="0" borderId="1" xfId="1" applyFont="1" applyBorder="1" applyAlignment="1">
      <alignment horizontal="center" vertical="center"/>
    </xf>
    <xf numFmtId="0" fontId="13" fillId="0" borderId="1" xfId="1" applyFont="1" applyBorder="1" applyAlignment="1">
      <alignment horizontal="center" vertical="center" wrapText="1"/>
    </xf>
    <xf numFmtId="0" fontId="13" fillId="0" borderId="1" xfId="1" applyFont="1" applyBorder="1" applyAlignment="1">
      <alignment horizontal="left" vertical="top" wrapText="1"/>
    </xf>
    <xf numFmtId="0" fontId="8" fillId="0" borderId="1" xfId="1" applyFont="1" applyBorder="1" applyAlignment="1">
      <alignment horizontal="left" vertical="top"/>
    </xf>
    <xf numFmtId="0" fontId="14" fillId="0" borderId="1" xfId="1" applyFont="1" applyBorder="1" applyAlignment="1">
      <alignment horizontal="left" vertical="top" wrapText="1"/>
    </xf>
    <xf numFmtId="0" fontId="13" fillId="0" borderId="1" xfId="1" applyFont="1" applyBorder="1" applyAlignment="1">
      <alignment horizontal="left" vertical="top"/>
    </xf>
    <xf numFmtId="0" fontId="14" fillId="0" borderId="1" xfId="1" applyFont="1" applyBorder="1" applyAlignment="1">
      <alignment horizontal="left" vertical="top"/>
    </xf>
    <xf numFmtId="1" fontId="1" fillId="0" borderId="1" xfId="9" applyNumberFormat="1" applyFont="1" applyBorder="1" applyAlignment="1">
      <alignment horizontal="center" vertical="top"/>
    </xf>
    <xf numFmtId="0" fontId="1" fillId="0" borderId="2" xfId="1" applyBorder="1" applyAlignment="1">
      <alignment horizontal="center" vertical="top" wrapText="1"/>
    </xf>
    <xf numFmtId="0" fontId="1" fillId="3" borderId="2" xfId="1" applyFill="1" applyBorder="1" applyAlignment="1">
      <alignment horizontal="center" vertical="top" wrapText="1"/>
    </xf>
    <xf numFmtId="43" fontId="8" fillId="0" borderId="1" xfId="7" applyFont="1" applyFill="1" applyBorder="1" applyAlignment="1">
      <alignment horizontal="center" vertical="center" wrapText="1"/>
    </xf>
    <xf numFmtId="43" fontId="1" fillId="0" borderId="1" xfId="7" applyFont="1" applyFill="1" applyBorder="1" applyAlignment="1">
      <alignment horizontal="center" vertical="top" wrapText="1"/>
    </xf>
    <xf numFmtId="14" fontId="13" fillId="0" borderId="1" xfId="1" applyNumberFormat="1" applyFont="1" applyBorder="1" applyAlignment="1">
      <alignment horizontal="center" vertical="center" wrapText="1"/>
    </xf>
    <xf numFmtId="0" fontId="12" fillId="9" borderId="1" xfId="1" applyFont="1" applyFill="1" applyBorder="1" applyAlignment="1">
      <alignment horizontal="center" vertical="center" wrapText="1"/>
    </xf>
    <xf numFmtId="0" fontId="12" fillId="9" borderId="1" xfId="1" applyFont="1" applyFill="1" applyBorder="1" applyAlignment="1">
      <alignment vertical="center" wrapText="1"/>
    </xf>
    <xf numFmtId="0" fontId="12" fillId="9" borderId="1" xfId="1" applyFont="1" applyFill="1" applyBorder="1" applyAlignment="1">
      <alignment horizontal="left" vertical="center" wrapText="1"/>
    </xf>
    <xf numFmtId="0" fontId="14" fillId="7" borderId="1" xfId="1" applyFont="1" applyFill="1" applyBorder="1" applyAlignment="1">
      <alignment horizontal="left" vertical="top"/>
    </xf>
    <xf numFmtId="0" fontId="13" fillId="7" borderId="1" xfId="1" applyFont="1" applyFill="1" applyBorder="1" applyAlignment="1">
      <alignment horizontal="left" vertical="top"/>
    </xf>
    <xf numFmtId="0" fontId="13" fillId="7" borderId="1" xfId="1" applyFont="1" applyFill="1" applyBorder="1" applyAlignment="1">
      <alignment horizontal="left" vertical="top" wrapText="1"/>
    </xf>
    <xf numFmtId="0" fontId="13" fillId="7" borderId="1" xfId="1" applyFont="1" applyFill="1" applyBorder="1" applyAlignment="1">
      <alignment horizontal="center" vertical="center" wrapText="1"/>
    </xf>
    <xf numFmtId="0" fontId="13" fillId="7" borderId="1" xfId="1" applyFont="1" applyFill="1" applyBorder="1" applyAlignment="1">
      <alignment horizontal="center" vertical="center"/>
    </xf>
    <xf numFmtId="0" fontId="13" fillId="7" borderId="1" xfId="1" applyFont="1" applyFill="1" applyBorder="1" applyAlignment="1">
      <alignment horizontal="center"/>
    </xf>
    <xf numFmtId="0" fontId="8" fillId="7" borderId="1" xfId="1" applyFont="1" applyFill="1" applyBorder="1" applyAlignment="1">
      <alignment horizontal="left" vertical="top"/>
    </xf>
    <xf numFmtId="14" fontId="13" fillId="7" borderId="1" xfId="1" applyNumberFormat="1" applyFont="1" applyFill="1" applyBorder="1" applyAlignment="1">
      <alignment horizontal="center"/>
    </xf>
    <xf numFmtId="14" fontId="8" fillId="7" borderId="1" xfId="1" applyNumberFormat="1" applyFont="1" applyFill="1" applyBorder="1" applyAlignment="1">
      <alignment horizontal="center" vertical="center"/>
    </xf>
    <xf numFmtId="0" fontId="16" fillId="0" borderId="0" xfId="1" applyFont="1" applyAlignment="1">
      <alignment vertical="top"/>
    </xf>
    <xf numFmtId="0" fontId="16" fillId="0" borderId="0" xfId="1" applyFont="1"/>
    <xf numFmtId="166" fontId="1" fillId="0" borderId="1" xfId="2" applyNumberFormat="1" applyFont="1" applyFill="1" applyBorder="1" applyAlignment="1">
      <alignment horizontal="left" vertical="top" wrapText="1"/>
    </xf>
    <xf numFmtId="165" fontId="1" fillId="3" borderId="1" xfId="1" applyNumberFormat="1" applyFill="1" applyBorder="1" applyAlignment="1">
      <alignment horizontal="center" vertical="top" wrapText="1"/>
    </xf>
    <xf numFmtId="170" fontId="1" fillId="0" borderId="1" xfId="1" applyNumberFormat="1" applyBorder="1" applyAlignment="1">
      <alignment horizontal="center" vertical="top" wrapText="1"/>
    </xf>
    <xf numFmtId="166" fontId="1" fillId="0" borderId="1" xfId="2" applyNumberFormat="1" applyFont="1" applyFill="1" applyBorder="1" applyAlignment="1">
      <alignment horizontal="center" vertical="top" wrapText="1"/>
    </xf>
    <xf numFmtId="0" fontId="1" fillId="0" borderId="0" xfId="1" applyAlignment="1">
      <alignment horizontal="center" vertical="top" wrapText="1"/>
    </xf>
    <xf numFmtId="1" fontId="1" fillId="0" borderId="0" xfId="7" applyNumberFormat="1" applyFont="1" applyBorder="1" applyAlignment="1">
      <alignment horizontal="center" vertical="top" wrapText="1"/>
    </xf>
    <xf numFmtId="1" fontId="1" fillId="0" borderId="0" xfId="1" applyNumberFormat="1" applyAlignment="1">
      <alignment horizontal="center" vertical="top" wrapText="1"/>
    </xf>
    <xf numFmtId="170" fontId="1" fillId="0" borderId="0" xfId="7" applyNumberFormat="1" applyFont="1" applyBorder="1" applyAlignment="1">
      <alignment horizontal="center" vertical="top" wrapText="1"/>
    </xf>
    <xf numFmtId="14" fontId="1" fillId="0" borderId="0" xfId="1" applyNumberFormat="1" applyAlignment="1">
      <alignment horizontal="center" vertical="top" wrapText="1"/>
    </xf>
    <xf numFmtId="0" fontId="0" fillId="0" borderId="0" xfId="0" applyAlignment="1">
      <alignment horizontal="center"/>
    </xf>
    <xf numFmtId="0" fontId="1" fillId="4" borderId="1" xfId="1" applyFill="1" applyBorder="1" applyAlignment="1">
      <alignment horizontal="center" wrapText="1"/>
    </xf>
    <xf numFmtId="0" fontId="1" fillId="7" borderId="2" xfId="1" applyFill="1" applyBorder="1" applyAlignment="1">
      <alignment horizontal="center" vertical="top" wrapText="1"/>
    </xf>
    <xf numFmtId="1" fontId="1" fillId="7" borderId="1" xfId="9" applyNumberFormat="1" applyFont="1" applyFill="1" applyBorder="1" applyAlignment="1">
      <alignment horizontal="center" vertical="top"/>
    </xf>
    <xf numFmtId="170" fontId="1" fillId="7" borderId="1" xfId="7" applyNumberFormat="1" applyFont="1" applyFill="1" applyBorder="1" applyAlignment="1">
      <alignment horizontal="center" vertical="top" wrapText="1"/>
    </xf>
    <xf numFmtId="0" fontId="1" fillId="6" borderId="2" xfId="1" applyFill="1" applyBorder="1" applyAlignment="1">
      <alignment horizontal="center" vertical="top" wrapText="1"/>
    </xf>
    <xf numFmtId="0" fontId="1" fillId="6" borderId="1" xfId="1" applyFill="1" applyBorder="1" applyAlignment="1">
      <alignment horizontal="center" vertical="top" wrapText="1"/>
    </xf>
    <xf numFmtId="1" fontId="1" fillId="6" borderId="1" xfId="1" applyNumberFormat="1" applyFill="1" applyBorder="1" applyAlignment="1">
      <alignment horizontal="center" vertical="top" wrapText="1"/>
    </xf>
    <xf numFmtId="170" fontId="1" fillId="6" borderId="1" xfId="7" applyNumberFormat="1" applyFont="1" applyFill="1" applyBorder="1" applyAlignment="1">
      <alignment horizontal="center" vertical="top" wrapText="1"/>
    </xf>
    <xf numFmtId="0" fontId="1" fillId="10" borderId="1" xfId="1" applyFill="1" applyBorder="1" applyAlignment="1">
      <alignment horizontal="center" vertical="top" wrapText="1"/>
    </xf>
    <xf numFmtId="170" fontId="1" fillId="7" borderId="1" xfId="6" applyNumberFormat="1" applyFont="1" applyFill="1" applyBorder="1" applyAlignment="1">
      <alignment horizontal="center" vertical="top" wrapText="1"/>
    </xf>
    <xf numFmtId="0" fontId="1" fillId="10" borderId="2" xfId="1" applyFill="1" applyBorder="1" applyAlignment="1">
      <alignment horizontal="center" vertical="top" wrapText="1"/>
    </xf>
    <xf numFmtId="1" fontId="1" fillId="10" borderId="1" xfId="9" applyNumberFormat="1" applyFont="1" applyFill="1" applyBorder="1" applyAlignment="1">
      <alignment horizontal="center" vertical="top"/>
    </xf>
    <xf numFmtId="170" fontId="1" fillId="10" borderId="1" xfId="7" applyNumberFormat="1" applyFont="1" applyFill="1" applyBorder="1" applyAlignment="1">
      <alignment horizontal="center" vertical="top" wrapText="1"/>
    </xf>
    <xf numFmtId="14" fontId="1" fillId="10" borderId="1" xfId="1" applyNumberFormat="1" applyFill="1" applyBorder="1" applyAlignment="1">
      <alignment horizontal="center" vertical="top" wrapText="1"/>
    </xf>
    <xf numFmtId="1" fontId="1" fillId="10" borderId="1" xfId="1" applyNumberFormat="1" applyFill="1" applyBorder="1" applyAlignment="1">
      <alignment horizontal="center" vertical="top" wrapText="1"/>
    </xf>
    <xf numFmtId="0" fontId="1" fillId="7" borderId="1" xfId="1" applyFill="1" applyBorder="1" applyAlignment="1">
      <alignment horizontal="right" vertical="top" wrapText="1"/>
    </xf>
    <xf numFmtId="14" fontId="1" fillId="7" borderId="1" xfId="1" applyNumberFormat="1" applyFill="1" applyBorder="1" applyAlignment="1">
      <alignment horizontal="right" vertical="top" wrapText="1"/>
    </xf>
    <xf numFmtId="14" fontId="5" fillId="3" borderId="1" xfId="1" applyNumberFormat="1" applyFont="1" applyFill="1" applyBorder="1" applyAlignment="1">
      <alignment horizontal="right" vertical="top" wrapText="1"/>
    </xf>
    <xf numFmtId="0" fontId="1" fillId="6" borderId="1" xfId="1" applyFill="1" applyBorder="1" applyAlignment="1">
      <alignment horizontal="right" vertical="top" wrapText="1"/>
    </xf>
    <xf numFmtId="14" fontId="1" fillId="6" borderId="1" xfId="1" applyNumberFormat="1" applyFill="1" applyBorder="1" applyAlignment="1">
      <alignment horizontal="right" vertical="top" wrapText="1"/>
    </xf>
    <xf numFmtId="0" fontId="1" fillId="10" borderId="1" xfId="1" applyFill="1" applyBorder="1" applyAlignment="1">
      <alignment horizontal="left" vertical="top" wrapText="1"/>
    </xf>
    <xf numFmtId="0" fontId="1" fillId="10" borderId="1" xfId="1" applyFill="1" applyBorder="1" applyAlignment="1">
      <alignment horizontal="right" vertical="top" wrapText="1"/>
    </xf>
    <xf numFmtId="14" fontId="1" fillId="10" borderId="1" xfId="1" applyNumberFormat="1" applyFill="1" applyBorder="1" applyAlignment="1">
      <alignment horizontal="right" vertical="top" wrapText="1"/>
    </xf>
    <xf numFmtId="0" fontId="1" fillId="10" borderId="1" xfId="1" applyFill="1" applyBorder="1" applyAlignment="1">
      <alignment horizontal="left" vertical="top"/>
    </xf>
    <xf numFmtId="170" fontId="1" fillId="7" borderId="1" xfId="1" applyNumberFormat="1" applyFill="1" applyBorder="1" applyAlignment="1">
      <alignment horizontal="center" vertical="top" wrapText="1"/>
    </xf>
    <xf numFmtId="170" fontId="1" fillId="7" borderId="1" xfId="1" applyNumberFormat="1" applyFill="1" applyBorder="1" applyAlignment="1">
      <alignment horizontal="center" vertical="top"/>
    </xf>
    <xf numFmtId="170" fontId="8" fillId="7" borderId="1" xfId="1" applyNumberFormat="1" applyFont="1" applyFill="1" applyBorder="1" applyAlignment="1">
      <alignment horizontal="center" vertical="center" wrapText="1"/>
    </xf>
    <xf numFmtId="170" fontId="8" fillId="0" borderId="1" xfId="1" applyNumberFormat="1" applyFont="1" applyBorder="1" applyAlignment="1">
      <alignment horizontal="center" vertical="center" wrapText="1"/>
    </xf>
    <xf numFmtId="0" fontId="1" fillId="5" borderId="1" xfId="1" applyFill="1" applyBorder="1" applyAlignment="1">
      <alignment horizontal="center" wrapText="1"/>
    </xf>
    <xf numFmtId="6" fontId="1" fillId="3" borderId="1" xfId="1" applyNumberFormat="1" applyFill="1" applyBorder="1" applyAlignment="1">
      <alignment horizontal="center" vertical="top" wrapText="1"/>
    </xf>
    <xf numFmtId="6" fontId="1" fillId="0" borderId="1" xfId="1" applyNumberFormat="1" applyBorder="1" applyAlignment="1">
      <alignment horizontal="center" vertical="top" wrapText="1"/>
    </xf>
    <xf numFmtId="6" fontId="1" fillId="7" borderId="1" xfId="1" applyNumberFormat="1" applyFill="1" applyBorder="1" applyAlignment="1">
      <alignment horizontal="center" vertical="top" wrapText="1"/>
    </xf>
    <xf numFmtId="170" fontId="5" fillId="0" borderId="1" xfId="1" applyNumberFormat="1" applyFont="1" applyBorder="1" applyAlignment="1">
      <alignment horizontal="center" vertical="top" wrapText="1"/>
    </xf>
    <xf numFmtId="170" fontId="5" fillId="4" borderId="1" xfId="1" applyNumberFormat="1" applyFont="1" applyFill="1" applyBorder="1" applyAlignment="1">
      <alignment horizontal="center" vertical="top" wrapText="1"/>
    </xf>
    <xf numFmtId="0" fontId="5" fillId="7" borderId="1" xfId="1" applyFont="1" applyFill="1" applyBorder="1" applyAlignment="1">
      <alignment horizontal="center" vertical="center"/>
    </xf>
    <xf numFmtId="0" fontId="11" fillId="7" borderId="1" xfId="1" applyFont="1" applyFill="1" applyBorder="1" applyAlignment="1">
      <alignment horizontal="center"/>
    </xf>
    <xf numFmtId="0" fontId="5" fillId="7" borderId="1" xfId="1" applyFont="1" applyFill="1" applyBorder="1" applyAlignment="1">
      <alignment horizontal="center"/>
    </xf>
    <xf numFmtId="170" fontId="5" fillId="7" borderId="1" xfId="1" applyNumberFormat="1" applyFont="1" applyFill="1" applyBorder="1" applyAlignment="1">
      <alignment horizontal="center" vertical="top" wrapText="1"/>
    </xf>
    <xf numFmtId="0" fontId="5" fillId="7" borderId="1" xfId="1" applyFont="1" applyFill="1" applyBorder="1" applyAlignment="1">
      <alignment vertical="top"/>
    </xf>
    <xf numFmtId="0" fontId="11" fillId="10" borderId="1" xfId="1" applyFont="1" applyFill="1" applyBorder="1" applyAlignment="1">
      <alignment horizontal="center"/>
    </xf>
    <xf numFmtId="0" fontId="5" fillId="10" borderId="1" xfId="1" applyFont="1" applyFill="1" applyBorder="1" applyAlignment="1">
      <alignment horizontal="center"/>
    </xf>
    <xf numFmtId="0" fontId="5" fillId="10" borderId="1" xfId="1" applyFont="1" applyFill="1" applyBorder="1" applyAlignment="1">
      <alignment horizontal="center" vertical="center"/>
    </xf>
    <xf numFmtId="170" fontId="5" fillId="10" borderId="1" xfId="1" applyNumberFormat="1" applyFont="1" applyFill="1" applyBorder="1" applyAlignment="1">
      <alignment horizontal="center" vertical="top" wrapText="1"/>
    </xf>
    <xf numFmtId="0" fontId="5" fillId="10" borderId="1" xfId="1" applyFont="1" applyFill="1" applyBorder="1" applyAlignment="1">
      <alignment vertical="top"/>
    </xf>
    <xf numFmtId="0" fontId="5" fillId="7" borderId="1" xfId="1" applyFont="1" applyFill="1" applyBorder="1" applyAlignment="1">
      <alignment horizontal="center" vertical="top"/>
    </xf>
    <xf numFmtId="0" fontId="5" fillId="7" borderId="1" xfId="1" applyFont="1" applyFill="1" applyBorder="1" applyAlignment="1">
      <alignment vertical="top" wrapText="1"/>
    </xf>
    <xf numFmtId="0" fontId="5" fillId="10" borderId="1" xfId="1" applyFont="1" applyFill="1" applyBorder="1" applyAlignment="1">
      <alignment horizontal="center" vertical="top" wrapText="1"/>
    </xf>
    <xf numFmtId="0" fontId="5" fillId="10" borderId="1" xfId="1" applyFont="1" applyFill="1" applyBorder="1" applyAlignment="1">
      <alignment horizontal="center" vertical="top"/>
    </xf>
    <xf numFmtId="170" fontId="13" fillId="0" borderId="1" xfId="2" applyNumberFormat="1" applyFont="1" applyFill="1" applyBorder="1" applyAlignment="1">
      <alignment horizontal="center" vertical="top" wrapText="1"/>
    </xf>
    <xf numFmtId="170" fontId="13" fillId="7" borderId="1" xfId="2" applyNumberFormat="1" applyFont="1" applyFill="1" applyBorder="1" applyAlignment="1">
      <alignment horizontal="center" vertical="top" wrapText="1"/>
    </xf>
    <xf numFmtId="170" fontId="13" fillId="0" borderId="1" xfId="8" applyNumberFormat="1" applyFont="1" applyFill="1" applyBorder="1" applyAlignment="1">
      <alignment horizontal="center" vertical="top" wrapText="1"/>
    </xf>
    <xf numFmtId="170" fontId="13" fillId="7" borderId="1" xfId="1" applyNumberFormat="1" applyFont="1" applyFill="1" applyBorder="1" applyAlignment="1">
      <alignment horizontal="center" vertical="top" wrapText="1"/>
    </xf>
    <xf numFmtId="0" fontId="1" fillId="7" borderId="1" xfId="1" applyFill="1" applyBorder="1" applyAlignment="1">
      <alignment horizontal="left" wrapText="1"/>
    </xf>
    <xf numFmtId="171" fontId="1" fillId="7" borderId="1" xfId="7" applyNumberFormat="1" applyFont="1" applyFill="1" applyBorder="1" applyAlignment="1">
      <alignment horizontal="center" vertical="top" wrapText="1"/>
    </xf>
    <xf numFmtId="171" fontId="1" fillId="0" borderId="1" xfId="7" applyNumberFormat="1" applyFont="1" applyBorder="1" applyAlignment="1">
      <alignment horizontal="center" vertical="top" wrapText="1"/>
    </xf>
    <xf numFmtId="171" fontId="1" fillId="3" borderId="1" xfId="7" applyNumberFormat="1" applyFont="1" applyFill="1" applyBorder="1" applyAlignment="1">
      <alignment horizontal="center" vertical="top" wrapText="1"/>
    </xf>
    <xf numFmtId="171" fontId="1" fillId="6" borderId="1" xfId="7" applyNumberFormat="1" applyFont="1" applyFill="1" applyBorder="1" applyAlignment="1">
      <alignment horizontal="center" vertical="top" wrapText="1"/>
    </xf>
    <xf numFmtId="171" fontId="1" fillId="10" borderId="1" xfId="7" applyNumberFormat="1" applyFont="1" applyFill="1" applyBorder="1" applyAlignment="1">
      <alignment horizontal="center" vertical="top" wrapText="1"/>
    </xf>
    <xf numFmtId="171" fontId="1" fillId="4" borderId="1" xfId="7" applyNumberFormat="1" applyFont="1" applyFill="1" applyBorder="1" applyAlignment="1">
      <alignment horizontal="center" vertical="top" wrapText="1"/>
    </xf>
    <xf numFmtId="171" fontId="1" fillId="3" borderId="1" xfId="7" applyNumberFormat="1" applyFont="1" applyFill="1" applyBorder="1" applyAlignment="1">
      <alignment horizontal="center" wrapText="1"/>
    </xf>
    <xf numFmtId="171" fontId="1" fillId="0" borderId="1" xfId="7" applyNumberFormat="1" applyFont="1" applyBorder="1" applyAlignment="1">
      <alignment horizontal="center" wrapText="1"/>
    </xf>
    <xf numFmtId="171" fontId="1" fillId="7" borderId="1" xfId="7" applyNumberFormat="1" applyFont="1" applyFill="1" applyBorder="1" applyAlignment="1">
      <alignment horizontal="center" wrapText="1"/>
    </xf>
    <xf numFmtId="171" fontId="5" fillId="0" borderId="1" xfId="7" applyNumberFormat="1" applyFont="1" applyBorder="1" applyAlignment="1">
      <alignment horizontal="center" vertical="top" wrapText="1"/>
    </xf>
    <xf numFmtId="171" fontId="5" fillId="4" borderId="1" xfId="7" applyNumberFormat="1" applyFont="1" applyFill="1" applyBorder="1" applyAlignment="1">
      <alignment horizontal="center" vertical="top" wrapText="1"/>
    </xf>
    <xf numFmtId="171" fontId="5" fillId="7" borderId="1" xfId="7" applyNumberFormat="1" applyFont="1" applyFill="1" applyBorder="1" applyAlignment="1">
      <alignment horizontal="center" vertical="top" wrapText="1"/>
    </xf>
    <xf numFmtId="171" fontId="5" fillId="10" borderId="1" xfId="7" applyNumberFormat="1" applyFont="1" applyFill="1" applyBorder="1" applyAlignment="1">
      <alignment horizontal="center" vertical="top" wrapText="1"/>
    </xf>
    <xf numFmtId="171" fontId="5" fillId="10" borderId="1" xfId="7" applyNumberFormat="1" applyFont="1" applyFill="1" applyBorder="1" applyAlignment="1">
      <alignment horizontal="center" vertical="top"/>
    </xf>
    <xf numFmtId="171" fontId="1" fillId="0" borderId="0" xfId="7" applyNumberFormat="1" applyFont="1" applyAlignment="1">
      <alignment horizontal="center" vertical="top" wrapText="1"/>
    </xf>
    <xf numFmtId="171" fontId="13" fillId="7" borderId="1" xfId="7" applyNumberFormat="1" applyFont="1" applyFill="1" applyBorder="1" applyAlignment="1">
      <alignment horizontal="center" vertical="top" wrapText="1"/>
    </xf>
    <xf numFmtId="171" fontId="1" fillId="0" borderId="1" xfId="7" applyNumberFormat="1" applyFont="1" applyFill="1" applyBorder="1" applyAlignment="1">
      <alignment horizontal="center" vertical="top"/>
    </xf>
    <xf numFmtId="170" fontId="7" fillId="0" borderId="1" xfId="5" applyNumberFormat="1" applyFont="1" applyFill="1" applyBorder="1" applyAlignment="1">
      <alignment horizontal="center" vertical="top" wrapText="1"/>
    </xf>
    <xf numFmtId="17" fontId="1" fillId="0" borderId="1" xfId="1" applyNumberFormat="1" applyBorder="1" applyAlignment="1">
      <alignment horizontal="center" vertical="top" wrapText="1"/>
    </xf>
    <xf numFmtId="0" fontId="3" fillId="0" borderId="0" xfId="1" applyFont="1"/>
    <xf numFmtId="1" fontId="1" fillId="0" borderId="0" xfId="1" applyNumberFormat="1"/>
    <xf numFmtId="0" fontId="1" fillId="0" borderId="0" xfId="1" applyAlignment="1">
      <alignment horizontal="left" wrapText="1"/>
    </xf>
    <xf numFmtId="165" fontId="1" fillId="0" borderId="1" xfId="1" applyNumberFormat="1" applyBorder="1" applyAlignment="1">
      <alignment horizontal="center" vertical="top"/>
    </xf>
    <xf numFmtId="0" fontId="3" fillId="0" borderId="9" xfId="1" applyFont="1" applyBorder="1" applyAlignment="1">
      <alignment horizontal="center" vertical="top" wrapText="1"/>
    </xf>
    <xf numFmtId="0" fontId="1" fillId="0" borderId="9" xfId="1" applyBorder="1" applyAlignment="1">
      <alignment horizontal="center" vertical="top" wrapText="1"/>
    </xf>
    <xf numFmtId="1" fontId="1" fillId="0" borderId="9" xfId="1" applyNumberFormat="1" applyBorder="1" applyAlignment="1">
      <alignment horizontal="center" vertical="top" wrapText="1"/>
    </xf>
    <xf numFmtId="165" fontId="1" fillId="0" borderId="9" xfId="1" applyNumberFormat="1" applyBorder="1" applyAlignment="1">
      <alignment horizontal="center" vertical="top" wrapText="1"/>
    </xf>
    <xf numFmtId="0" fontId="1" fillId="0" borderId="9" xfId="1" applyBorder="1" applyAlignment="1">
      <alignment horizontal="left" vertical="top" wrapText="1"/>
    </xf>
    <xf numFmtId="0" fontId="3" fillId="0" borderId="10" xfId="1" applyFont="1" applyBorder="1" applyAlignment="1">
      <alignment horizontal="center" vertical="top" wrapText="1"/>
    </xf>
    <xf numFmtId="0" fontId="1" fillId="0" borderId="10" xfId="1" applyBorder="1" applyAlignment="1">
      <alignment horizontal="center" vertical="top" wrapText="1"/>
    </xf>
    <xf numFmtId="165" fontId="1" fillId="0" borderId="10" xfId="1" applyNumberFormat="1" applyBorder="1" applyAlignment="1">
      <alignment horizontal="center" vertical="top" wrapText="1"/>
    </xf>
    <xf numFmtId="0" fontId="1" fillId="0" borderId="10" xfId="1" applyBorder="1" applyAlignment="1">
      <alignment horizontal="left" vertical="top" wrapText="1"/>
    </xf>
    <xf numFmtId="1" fontId="1" fillId="0" borderId="10" xfId="1" applyNumberFormat="1" applyBorder="1" applyAlignment="1">
      <alignment horizontal="center" vertical="top" wrapText="1"/>
    </xf>
    <xf numFmtId="17" fontId="1" fillId="7" borderId="1" xfId="1" applyNumberFormat="1" applyFill="1" applyBorder="1" applyAlignment="1">
      <alignment horizontal="center" vertical="top" wrapText="1"/>
    </xf>
    <xf numFmtId="15" fontId="1" fillId="7" borderId="1" xfId="1" applyNumberFormat="1" applyFill="1" applyBorder="1" applyAlignment="1">
      <alignment horizontal="center" vertical="top" wrapText="1"/>
    </xf>
    <xf numFmtId="165" fontId="1" fillId="7" borderId="1" xfId="1" applyNumberFormat="1" applyFill="1" applyBorder="1" applyAlignment="1">
      <alignment horizontal="center" vertical="top"/>
    </xf>
    <xf numFmtId="14" fontId="1" fillId="7" borderId="1" xfId="1" applyNumberFormat="1" applyFill="1" applyBorder="1" applyAlignment="1">
      <alignment horizontal="center" vertical="top"/>
    </xf>
    <xf numFmtId="3" fontId="1" fillId="3" borderId="1" xfId="1" applyNumberFormat="1" applyFill="1" applyBorder="1" applyAlignment="1">
      <alignment horizontal="center" vertical="top" wrapText="1"/>
    </xf>
    <xf numFmtId="3" fontId="1" fillId="7" borderId="1" xfId="1" applyNumberFormat="1" applyFill="1" applyBorder="1" applyAlignment="1">
      <alignment horizontal="center" vertical="top" wrapText="1"/>
    </xf>
    <xf numFmtId="3" fontId="1" fillId="0" borderId="10" xfId="1" applyNumberFormat="1" applyBorder="1" applyAlignment="1">
      <alignment horizontal="center" vertical="top" wrapText="1"/>
    </xf>
    <xf numFmtId="3" fontId="1" fillId="7" borderId="1" xfId="1" applyNumberFormat="1" applyFill="1" applyBorder="1" applyAlignment="1">
      <alignment horizontal="center" vertical="top"/>
    </xf>
    <xf numFmtId="3" fontId="1" fillId="0" borderId="1" xfId="1" applyNumberFormat="1" applyBorder="1" applyAlignment="1">
      <alignment horizontal="center" vertical="top"/>
    </xf>
    <xf numFmtId="3" fontId="1" fillId="0" borderId="1" xfId="2" applyNumberFormat="1" applyFont="1" applyFill="1" applyBorder="1" applyAlignment="1">
      <alignment horizontal="center" vertical="top" wrapText="1"/>
    </xf>
    <xf numFmtId="17" fontId="1" fillId="0" borderId="1" xfId="1" applyNumberFormat="1" applyBorder="1" applyAlignment="1">
      <alignment horizontal="center"/>
    </xf>
    <xf numFmtId="17" fontId="1" fillId="7" borderId="1" xfId="1" applyNumberFormat="1" applyFill="1" applyBorder="1" applyAlignment="1">
      <alignment horizontal="center"/>
    </xf>
    <xf numFmtId="0" fontId="1" fillId="4" borderId="1" xfId="1" applyFill="1" applyBorder="1" applyAlignment="1">
      <alignment horizontal="left" vertical="top" wrapText="1"/>
    </xf>
    <xf numFmtId="0" fontId="1" fillId="11" borderId="0" xfId="1" applyFill="1"/>
    <xf numFmtId="0" fontId="17" fillId="11" borderId="0" xfId="1" applyFont="1" applyFill="1"/>
    <xf numFmtId="0" fontId="18" fillId="11" borderId="0" xfId="1" applyFont="1" applyFill="1"/>
    <xf numFmtId="15" fontId="18" fillId="0" borderId="0" xfId="1" applyNumberFormat="1" applyFont="1" applyAlignment="1">
      <alignment horizontal="left"/>
    </xf>
    <xf numFmtId="172" fontId="18" fillId="11" borderId="0" xfId="1" applyNumberFormat="1" applyFont="1" applyFill="1" applyAlignment="1">
      <alignment horizontal="left"/>
    </xf>
    <xf numFmtId="0" fontId="18" fillId="0" borderId="0" xfId="1" applyFont="1"/>
    <xf numFmtId="0" fontId="3" fillId="0" borderId="0" xfId="0" applyFont="1" applyAlignment="1">
      <alignment horizontal="left" vertical="top"/>
    </xf>
    <xf numFmtId="171" fontId="1" fillId="0" borderId="0" xfId="7" applyNumberFormat="1" applyFont="1" applyFill="1" applyBorder="1" applyAlignment="1">
      <alignment horizontal="center" vertical="top" wrapText="1"/>
    </xf>
    <xf numFmtId="43" fontId="1" fillId="0" borderId="0" xfId="7" applyFont="1" applyFill="1" applyBorder="1" applyAlignment="1">
      <alignment horizontal="center" vertical="top" wrapText="1"/>
    </xf>
    <xf numFmtId="170" fontId="1" fillId="0" borderId="0" xfId="1" applyNumberFormat="1" applyAlignment="1">
      <alignment horizontal="center" vertical="top" wrapText="1"/>
    </xf>
    <xf numFmtId="165" fontId="1" fillId="0" borderId="0" xfId="1" applyNumberFormat="1" applyAlignment="1">
      <alignment horizontal="left" vertical="top" wrapText="1"/>
    </xf>
    <xf numFmtId="0" fontId="19" fillId="0" borderId="1" xfId="1" applyFont="1" applyBorder="1" applyAlignment="1">
      <alignment horizontal="center" vertical="top" wrapText="1"/>
    </xf>
    <xf numFmtId="0" fontId="19" fillId="7" borderId="1" xfId="1" applyFont="1" applyFill="1" applyBorder="1" applyAlignment="1">
      <alignment horizontal="center" vertical="top" wrapText="1"/>
    </xf>
    <xf numFmtId="0" fontId="0" fillId="8" borderId="6" xfId="0" applyFill="1" applyBorder="1" applyAlignment="1">
      <alignment horizontal="center"/>
    </xf>
    <xf numFmtId="0" fontId="0" fillId="8" borderId="7" xfId="0" applyFill="1" applyBorder="1" applyAlignment="1">
      <alignment horizontal="center"/>
    </xf>
    <xf numFmtId="0" fontId="0" fillId="8" borderId="8" xfId="0" applyFill="1" applyBorder="1" applyAlignment="1">
      <alignment horizontal="center"/>
    </xf>
    <xf numFmtId="0" fontId="3" fillId="12" borderId="6" xfId="0" applyFont="1" applyFill="1" applyBorder="1" applyAlignment="1">
      <alignment horizontal="left" vertical="top"/>
    </xf>
    <xf numFmtId="0" fontId="3" fillId="12" borderId="7" xfId="0" applyFont="1" applyFill="1" applyBorder="1" applyAlignment="1">
      <alignment horizontal="left" vertical="top"/>
    </xf>
    <xf numFmtId="0" fontId="3" fillId="12" borderId="8" xfId="0" applyFont="1" applyFill="1" applyBorder="1" applyAlignment="1">
      <alignment horizontal="left" vertical="top"/>
    </xf>
    <xf numFmtId="0" fontId="3" fillId="9" borderId="6" xfId="1" applyFont="1" applyFill="1" applyBorder="1" applyAlignment="1">
      <alignment horizontal="center" vertical="top" wrapText="1"/>
    </xf>
    <xf numFmtId="0" fontId="3" fillId="9" borderId="7" xfId="1" applyFont="1" applyFill="1" applyBorder="1" applyAlignment="1">
      <alignment horizontal="center" vertical="top" wrapText="1"/>
    </xf>
    <xf numFmtId="0" fontId="3" fillId="9" borderId="8" xfId="1" applyFont="1" applyFill="1" applyBorder="1" applyAlignment="1">
      <alignment horizontal="center" vertical="top" wrapText="1"/>
    </xf>
    <xf numFmtId="0" fontId="3" fillId="9" borderId="6" xfId="1" applyFont="1" applyFill="1" applyBorder="1" applyAlignment="1">
      <alignment horizontal="center"/>
    </xf>
    <xf numFmtId="0" fontId="3" fillId="9" borderId="7" xfId="1" applyFont="1" applyFill="1" applyBorder="1" applyAlignment="1">
      <alignment horizontal="center"/>
    </xf>
    <xf numFmtId="0" fontId="3" fillId="9" borderId="8" xfId="1" applyFont="1" applyFill="1" applyBorder="1" applyAlignment="1">
      <alignment horizontal="center"/>
    </xf>
  </cellXfs>
  <cellStyles count="10">
    <cellStyle name="Comma" xfId="7" builtinId="3"/>
    <cellStyle name="Comma 2" xfId="2" xr:uid="{D0F888D2-8C6D-4E23-8053-05E31B585929}"/>
    <cellStyle name="Comma 2 2" xfId="9" xr:uid="{2BC20683-E354-4BC6-9AF4-848793BA7606}"/>
    <cellStyle name="Comma 3" xfId="6" xr:uid="{305D20D3-D3A0-4A7B-A6C4-C4D56D90C17D}"/>
    <cellStyle name="Comma 4" xfId="8" xr:uid="{64279266-F355-49FC-9823-3121BCBA9FD0}"/>
    <cellStyle name="Currency 2" xfId="5" xr:uid="{EB97641E-BE94-4C35-A3AE-56EBEC0978F1}"/>
    <cellStyle name="Normal" xfId="0" builtinId="0"/>
    <cellStyle name="Normal 2" xfId="1" xr:uid="{0EA4BEA3-93BC-4D68-A5A4-3522E885F2C9}"/>
    <cellStyle name="Normal 3" xfId="3" xr:uid="{3945AE1C-1341-41BB-8D86-4FA4D1DBEC49}"/>
    <cellStyle name="Normal 4" xfId="4" xr:uid="{5A924E49-5F33-4BCB-97A5-8A3D69997B5F}"/>
  </cellStyles>
  <dxfs count="87">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numFmt numFmtId="22" formatCode="mmm\-yy"/>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809]#,##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color rgb="FF000000"/>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strike val="0"/>
        <outline val="0"/>
        <shadow val="0"/>
        <u val="none"/>
        <vertAlign val="baseline"/>
        <sz val="11"/>
        <name val="Calibri"/>
        <scheme val="none"/>
      </font>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numFmt numFmtId="171" formatCode="_-\ #,##0_-;\-\ #,##0_-;_-\ &quot;-&quot;??_-;_-@_-"/>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rgb="FFFFFFFF"/>
        <name val="Calibri"/>
        <family val="2"/>
        <scheme val="none"/>
      </font>
    </dxf>
    <dxf>
      <font>
        <strike val="0"/>
        <outline val="0"/>
        <shadow val="0"/>
        <u val="none"/>
        <vertAlign val="baseline"/>
        <sz val="11"/>
        <color auto="1"/>
        <name val="Calibri"/>
        <family val="2"/>
        <scheme val="none"/>
      </font>
      <fill>
        <patternFill patternType="none">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none"/>
      </font>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none"/>
      </font>
      <numFmt numFmtId="170" formatCode="&quot;£&quot;#,##0"/>
      <fill>
        <patternFill patternType="none">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none"/>
      </font>
      <numFmt numFmtId="171" formatCode="_-\ #,##0_-;\-\ #,##0_-;_-\ &quot;-&quot;??_-;_-@_-"/>
      <fill>
        <patternFill patternType="none">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none"/>
      </font>
      <fill>
        <patternFill patternType="none">
          <bgColor auto="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none"/>
      </font>
      <fill>
        <patternFill patternType="none">
          <bgColor auto="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none"/>
      </font>
      <fill>
        <patternFill patternType="none">
          <bgColor auto="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none"/>
      </font>
      <fill>
        <patternFill patternType="none">
          <bgColor auto="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none"/>
      </font>
      <fill>
        <patternFill patternType="none">
          <bgColor auto="1"/>
        </patternFill>
      </fill>
      <alignment horizontal="center" textRotation="0" wrapText="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1"/>
        <color auto="1"/>
        <name val="Calibri"/>
        <family val="2"/>
        <scheme val="none"/>
      </font>
      <fill>
        <patternFill patternType="none">
          <bgColor auto="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none"/>
      </font>
      <fill>
        <patternFill patternType="none">
          <bgColor auto="1"/>
        </patternFill>
      </fill>
      <alignment textRotation="0" wrapText="0" indent="0" justifyLastLine="0" shrinkToFit="0" readingOrder="0"/>
    </dxf>
    <dxf>
      <font>
        <strike val="0"/>
        <outline val="0"/>
        <shadow val="0"/>
        <u val="none"/>
        <vertAlign val="baseline"/>
        <sz val="11"/>
        <color rgb="FFFFFFFF"/>
        <name val="Calibri"/>
        <family val="2"/>
        <scheme val="none"/>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71" formatCode="_-\ #,##0_-;\-\ #,##0_-;_-\ &quot;-&quot;??_-;_-@_-"/>
      <border diagonalUp="0" diagonalDown="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style="thin">
          <color indexed="64"/>
        </bottom>
      </border>
    </dxf>
    <dxf>
      <font>
        <b val="0"/>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rgb="FFFFFFFF"/>
        <name val="Calibri"/>
        <family val="2"/>
        <scheme val="none"/>
      </font>
    </dxf>
    <dxf>
      <font>
        <strike val="0"/>
        <outline val="0"/>
        <shadow val="0"/>
        <u val="none"/>
        <vertAlign val="baseline"/>
        <sz val="11"/>
        <name val="Calibri"/>
        <family val="2"/>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font>
      <numFmt numFmtId="0" formatCode="General"/>
      <fill>
        <patternFill patternType="none">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font>
      <numFmt numFmtId="0" formatCode="General"/>
      <fill>
        <patternFill patternType="none">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font>
      <numFmt numFmtId="170" formatCode="&quot;£&quot;#,##0"/>
      <fill>
        <patternFill patternType="none">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font>
      <fill>
        <patternFill patternType="none">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font>
      <fill>
        <patternFill patternType="none">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71" formatCode="_-\ #,##0_-;\-\ #,##0_-;_-\ &quot;-&quot;??_-;_-@_-"/>
      <alignment horizontal="center" vertical="top" textRotation="0" wrapText="0" indent="0" justifyLastLine="0" shrinkToFit="0" readingOrder="0"/>
    </dxf>
    <dxf>
      <font>
        <strike val="0"/>
        <outline val="0"/>
        <shadow val="0"/>
        <u val="none"/>
        <vertAlign val="baseline"/>
        <sz val="11"/>
        <name val="Calibri"/>
        <family val="2"/>
      </font>
      <fill>
        <patternFill patternType="none">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font>
      <fill>
        <patternFill patternType="none">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font>
      <fill>
        <patternFill patternType="none">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font>
      <fill>
        <patternFill patternType="none">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font>
      <fill>
        <patternFill patternType="none">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font>
      <fill>
        <patternFill patternType="none">
          <bgColor auto="1"/>
        </patternFill>
      </fill>
      <alignment horizontal="center" textRotation="0"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1"/>
        <name val="Calibri"/>
        <family val="2"/>
      </font>
      <fill>
        <patternFill patternType="none">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font>
      <fill>
        <patternFill patternType="none">
          <bgColor auto="1"/>
        </patternFill>
      </fill>
    </dxf>
    <dxf>
      <font>
        <strike val="0"/>
        <outline val="0"/>
        <shadow val="0"/>
        <u val="none"/>
        <vertAlign val="baseline"/>
        <sz val="11"/>
        <name val="Calibri"/>
        <family val="2"/>
        <scheme val="none"/>
      </font>
    </dxf>
  </dxfs>
  <tableStyles count="0" defaultTableStyle="TableStyleMedium2" defaultPivotStyle="PivotStyleLight16"/>
  <colors>
    <mruColors>
      <color rgb="FFD9E1F2"/>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6FCCF4-E949-47FC-940F-DA27AEDCA048}" name="Table3" displayName="Table3" ref="A1:N81" totalsRowShown="0" headerRowDxfId="86" dataDxfId="85">
  <autoFilter ref="A1:N81" xr:uid="{00000000-0009-0000-0100-000003000000}"/>
  <sortState xmlns:xlrd2="http://schemas.microsoft.com/office/spreadsheetml/2017/richdata2" ref="A2:N79">
    <sortCondition ref="D1:D79"/>
  </sortState>
  <tableColumns count="14">
    <tableColumn id="1" xr3:uid="{09129CD7-C435-49B8-99C1-1CA1E9463C96}" name="Sector " dataDxfId="84"/>
    <tableColumn id="2" xr3:uid="{C93DC306-4872-41C3-A011-CE08F7E2EB1D}" name="Sub-sector" dataDxfId="83"/>
    <tableColumn id="14" xr3:uid="{9ED0307A-F4C1-4A24-9E56-E5B888723B77}" name="Group" dataDxfId="82"/>
    <tableColumn id="3" xr3:uid="{9224A968-4113-4E96-8F7C-F133747CAF7A}" name="Key client" dataDxfId="81"/>
    <tableColumn id="4" xr3:uid="{66055791-EFBB-46D1-AFE9-DDD803E54232}" name="Project Name" dataDxfId="80"/>
    <tableColumn id="5" xr3:uid="{758C6B0D-E18F-477B-A418-E20D63204EBD}" name="ONS region / UK country" dataDxfId="79"/>
    <tableColumn id="7" xr3:uid="{27B9C788-D50F-4A5C-B39A-D109ABBBB9F2}" name="Steel requirements: products" dataDxfId="78"/>
    <tableColumn id="8" xr3:uid="{F70B3C05-6A2B-4B41-BE6A-9D0DA12DFEC2}" name="Steel requirements: volume (metric tonnes)" dataDxfId="77" dataCellStyle="Comma"/>
    <tableColumn id="9" xr3:uid="{5A8EFB70-2D0B-4819-BEAD-301D6DB71137}" name="Steel requirements (alternative units, e.g. length of steel)" dataDxfId="76" dataCellStyle="Comma"/>
    <tableColumn id="15" xr3:uid="{B18A9A61-F7CA-4C65-A632-6B08B8F64A9A}" name="Steel requirements (mid point)" dataDxfId="75"/>
    <tableColumn id="10" xr3:uid="{A8BE930F-3B20-4F0D-A8BE-80BBDBAE332E}" name="Steel requirements: CAPEX costs (£)" dataDxfId="74"/>
    <tableColumn id="11" xr3:uid="{B914AB49-58FC-438E-BA67-B5E0F2D1578B}" name="Start of procurement" dataDxfId="73"/>
    <tableColumn id="12" xr3:uid="{E625F820-3537-4492-BA9B-189CDA7A65F2}" name="End of Procurement " dataDxfId="72"/>
    <tableColumn id="13" xr3:uid="{8124B73A-5877-465E-82C8-CF0E1EB28952}" name="Notes" dataDxfId="7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4D4302-0404-4B7C-9070-F5DE7FAAE91A}" name="Table33" displayName="Table33" ref="A1:N8" totalsRowShown="0" headerRowDxfId="70">
  <autoFilter ref="A1:N8" xr:uid="{00000000-0009-0000-0100-000003000000}"/>
  <tableColumns count="14">
    <tableColumn id="1" xr3:uid="{DAB8D7EC-CF60-4F05-A688-281462AAB961}" name="Sector " dataDxfId="69"/>
    <tableColumn id="2" xr3:uid="{35DE479F-4020-4491-ACB4-B9BA455CC257}" name="Sub-sector" dataDxfId="68"/>
    <tableColumn id="14" xr3:uid="{1BE41589-7889-49DB-AC24-C3C1C03A0ACD}" name="Group" dataDxfId="67"/>
    <tableColumn id="3" xr3:uid="{47839398-CEC3-41BB-9EF1-691E0BA2AA57}" name="Key client" dataDxfId="66"/>
    <tableColumn id="4" xr3:uid="{437D43DC-DFC0-4CA8-9189-9281E2BB4690}" name="Project Name" dataDxfId="65"/>
    <tableColumn id="5" xr3:uid="{7C1FF0F4-A851-483C-84E4-2A26A1A8CBCA}" name="ONS region / UK country" dataDxfId="64"/>
    <tableColumn id="7" xr3:uid="{8417B6DB-B3B5-48DF-ADB7-02A58A6F9DFA}" name="Steel requirements: products" dataDxfId="63"/>
    <tableColumn id="8" xr3:uid="{8E4A95A7-CF15-4D0B-9BD1-F2C1F931532E}" name="Steel requirements: volume (metric tonnes)" dataDxfId="62" dataCellStyle="Comma"/>
    <tableColumn id="9" xr3:uid="{CA54F876-18DD-4664-8BAD-DA1FDF4CD7C6}" name="Steel requirements (alternative units, e.g. length of steel)" dataDxfId="61"/>
    <tableColumn id="15" xr3:uid="{CB9B4476-0BA3-4979-A896-54C1A5386F92}" name="Steel requirements (mid point)" dataDxfId="60"/>
    <tableColumn id="10" xr3:uid="{DD3CFE55-E729-4EE7-B3C9-800B1ADBDD91}" name="Steel requirements: CAPEX costs (£)" dataDxfId="59"/>
    <tableColumn id="11" xr3:uid="{A47135DA-B7F7-4C1A-85C8-8027D747010E}" name="Start of procurement" dataDxfId="58"/>
    <tableColumn id="12" xr3:uid="{4F1E6835-A79E-41E6-9399-4C0ACDBDB2A1}" name="End of Procurement " dataDxfId="57"/>
    <tableColumn id="13" xr3:uid="{1DE3A16C-4086-4E3B-8EC4-41E2F8B2C1E9}" name="Notes" dataDxfId="5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8095286-1253-4CA2-927E-4EDA28D69648}" name="Table34" displayName="Table34" ref="A1:M120" totalsRowShown="0" headerRowDxfId="55" dataDxfId="54">
  <autoFilter ref="A1:M120" xr:uid="{00000000-0009-0000-0100-000003000000}"/>
  <tableColumns count="13">
    <tableColumn id="1" xr3:uid="{B3A2538A-EB26-405C-B3F0-8929326FD5C6}" name="Sector " dataDxfId="53"/>
    <tableColumn id="2" xr3:uid="{46B45E87-5F42-4661-93A5-AD0C64FD53B1}" name="Sub-sector" dataDxfId="52"/>
    <tableColumn id="3" xr3:uid="{EF621F66-AA65-4F47-BBC7-9158397BC2C1}" name="Key client" dataDxfId="51"/>
    <tableColumn id="4" xr3:uid="{8011F1CB-25CF-4C72-8F75-F2E0A75C65CA}" name="Project Name" dataDxfId="50"/>
    <tableColumn id="5" xr3:uid="{2E04B637-760A-466D-83AD-F2B8F0D70FCF}" name="ONS region / UK country" dataDxfId="49"/>
    <tableColumn id="7" xr3:uid="{E7501F83-7AF1-4092-A421-0321B829F779}" name="Steel requirements: products" dataDxfId="48"/>
    <tableColumn id="8" xr3:uid="{B83DA5B8-8C10-4F3B-A6DD-DFDA6CEF36A8}" name="Steel requirements: volume (metric tonnes)" dataDxfId="47" dataCellStyle="Comma"/>
    <tableColumn id="9" xr3:uid="{755C6246-B565-46D4-8791-632D1F0DC93B}" name="Steel requirements (alternative units, e.g. length of steel)" dataDxfId="46"/>
    <tableColumn id="15" xr3:uid="{2C08FA22-BFAA-4827-A61C-F520F6E83920}" name="Steel requirements (mid point)" dataDxfId="45"/>
    <tableColumn id="10" xr3:uid="{4C17389A-A4EB-4234-8EA7-5375387551FA}" name="Steel requirements: CAPEX costs (£)" dataDxfId="44"/>
    <tableColumn id="11" xr3:uid="{C93C7A3E-0342-4CB1-9E66-B44B5B0FD5F0}" name="Start of procurement" dataDxfId="43"/>
    <tableColumn id="12" xr3:uid="{8CF7ADA9-8996-4F78-9B45-ED0584FFDCA4}" name="End of Procurement " dataDxfId="42"/>
    <tableColumn id="13" xr3:uid="{DE3EC19F-083D-4ED2-9376-92846E42677B}" name="Notes" dataDxfId="4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F30F158-D178-4CC5-9F4B-1C20CFF61EF0}" name="Table35" displayName="Table35" ref="A1:N6" totalsRowShown="0" headerRowDxfId="40">
  <autoFilter ref="A1:N6" xr:uid="{00000000-0009-0000-0100-000003000000}"/>
  <tableColumns count="14">
    <tableColumn id="1" xr3:uid="{B987AADB-DFFD-4F25-A999-736F49D263F4}" name="Sector " dataDxfId="39"/>
    <tableColumn id="2" xr3:uid="{BB161FC3-2083-4BCD-A2E9-04048F2F2EC2}" name="Sub-sector" dataDxfId="38"/>
    <tableColumn id="14" xr3:uid="{E4A80C23-45AE-4F9F-899B-7FE63F3A0679}" name="Group" dataDxfId="37"/>
    <tableColumn id="3" xr3:uid="{85056110-DC1E-4BF9-B49A-545A5F5D1A67}" name="Key client" dataDxfId="36"/>
    <tableColumn id="4" xr3:uid="{F0754AE1-3B5F-4678-B2FF-591A26D2AE2F}" name="Project Name" dataDxfId="35"/>
    <tableColumn id="5" xr3:uid="{918ADB46-5D8B-4655-A822-07434E67C199}" name="ONS region / UK country" dataDxfId="34"/>
    <tableColumn id="7" xr3:uid="{7F4DE3CF-BFFE-4399-8DE0-B3045EB7BBD7}" name="Steel requirements: products" dataDxfId="33"/>
    <tableColumn id="8" xr3:uid="{A34FD8F2-3272-42A0-B087-76E05571E262}" name="Steel requirements: volume (metric tonnes)" dataDxfId="32" dataCellStyle="Comma"/>
    <tableColumn id="9" xr3:uid="{6FF0EBCC-D9A7-4AF8-BD3A-BE933EBB75FE}" name="Steel requirements (alternative units, e.g. length of steel)" dataDxfId="31"/>
    <tableColumn id="15" xr3:uid="{C0A8DD21-583F-4027-9AFE-EA9FF4405A0E}" name="Steel requirements (mid point)" dataDxfId="30"/>
    <tableColumn id="10" xr3:uid="{53CCDE92-3AAD-45ED-956D-461FAC34E74E}" name="Steel requirements: CAPEX costs (£)" dataDxfId="29"/>
    <tableColumn id="11" xr3:uid="{A3AEC75B-B164-4AE0-A3F8-2EC12EA545EB}" name="Start of procurement" dataDxfId="28"/>
    <tableColumn id="12" xr3:uid="{864D3E48-C3FF-4863-BDD8-C82D58785F76}" name="End of Procurement " dataDxfId="27"/>
    <tableColumn id="13" xr3:uid="{33C45841-00CF-4EAC-9010-032B9DDBFFBD}" name="Notes" dataDxfId="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6749864-3408-416F-91F2-2D0EB1FA695F}" name="Table37" displayName="Table37" ref="A1:N157" totalsRowShown="0" headerRowDxfId="25" dataDxfId="23" headerRowBorderDxfId="24">
  <autoFilter ref="A1:N157" xr:uid="{00000000-0009-0000-0100-000003000000}"/>
  <tableColumns count="14">
    <tableColumn id="1" xr3:uid="{1454ECA7-F309-41EF-9AD3-9F9D396550EE}" name="Sector " dataDxfId="22" dataCellStyle="Normal 2"/>
    <tableColumn id="2" xr3:uid="{3C33F865-1188-4CD2-9433-CCC4799237A3}" name="Sub-sector" dataDxfId="21" dataCellStyle="Normal 2"/>
    <tableColumn id="14" xr3:uid="{203C4731-1D8C-4214-87C1-EFE14AA5D225}" name="Group" dataDxfId="20" dataCellStyle="Normal 2"/>
    <tableColumn id="3" xr3:uid="{4DD515C1-E99B-4964-AE06-351E966C6ADA}" name="Key client" dataDxfId="19" dataCellStyle="Normal 2"/>
    <tableColumn id="4" xr3:uid="{A6DBC79B-9D77-45A3-82D9-9A9825274585}" name="Project Name" dataDxfId="18" dataCellStyle="Normal 2"/>
    <tableColumn id="5" xr3:uid="{FB7EDABB-5839-4C74-A8E1-B3D5B0E299DD}" name="ONS region / UK country" dataDxfId="17" dataCellStyle="Normal 2"/>
    <tableColumn id="7" xr3:uid="{AD561CE0-7DE6-4EB8-A233-835164F59B62}" name="Steel requirements: products" dataDxfId="16" dataCellStyle="Normal 2"/>
    <tableColumn id="8" xr3:uid="{00D90D9A-30A3-45B6-9C68-AD77B48D05FF}" name="Steel requirements: volume (metric tonnes)" dataDxfId="15" dataCellStyle="Normal 2"/>
    <tableColumn id="9" xr3:uid="{DE76C090-AD4D-4919-84F1-1039A454A0ED}" name="Steel requirements (alternative units, e.g. length of steel)" dataDxfId="14" dataCellStyle="Normal 2"/>
    <tableColumn id="15" xr3:uid="{ECED0F6A-6775-44AC-A8E5-DF217902C3D3}" name="Steel requirements (mid point)" dataDxfId="13" dataCellStyle="Normal 2"/>
    <tableColumn id="10" xr3:uid="{27D171AC-0049-4811-9C8F-650D5901C227}" name="Steel requirements: CAPEX costs (£)" dataDxfId="12" dataCellStyle="Normal 2"/>
    <tableColumn id="11" xr3:uid="{27F35A36-3857-4DDD-9126-55C2626235BD}" name="Start of procurement" dataDxfId="11" dataCellStyle="Normal 2"/>
    <tableColumn id="12" xr3:uid="{EA4C7604-63EF-46CA-B6F3-AFCEEE16858B}" name="End of Procurement " dataDxfId="10" dataCellStyle="Normal 2"/>
    <tableColumn id="13" xr3:uid="{54311E4B-795C-4B07-8708-8EFB1B1748E3}" name="Notes" dataDxfId="9"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4DD6-BFDD-4161-813C-CF1B5D6BF083}">
  <dimension ref="A1:R10"/>
  <sheetViews>
    <sheetView tabSelected="1" workbookViewId="0"/>
  </sheetViews>
  <sheetFormatPr defaultColWidth="8.81640625" defaultRowHeight="14.75" x14ac:dyDescent="0.75"/>
  <cols>
    <col min="1" max="3" width="8.81640625" style="6"/>
    <col min="4" max="4" width="17.26953125" style="6" customWidth="1"/>
    <col min="5" max="16384" width="8.81640625" style="6"/>
  </cols>
  <sheetData>
    <row r="1" spans="1:18" ht="21" x14ac:dyDescent="1">
      <c r="A1" s="260" t="s">
        <v>950</v>
      </c>
      <c r="B1" s="259"/>
      <c r="C1" s="259"/>
      <c r="D1" s="259"/>
      <c r="E1" s="259"/>
      <c r="F1" s="259"/>
      <c r="G1" s="259"/>
      <c r="H1" s="259"/>
      <c r="I1" s="259"/>
      <c r="J1" s="259"/>
      <c r="K1" s="259"/>
      <c r="L1" s="259"/>
      <c r="M1" s="259"/>
      <c r="N1" s="259"/>
      <c r="O1" s="259"/>
      <c r="P1" s="259"/>
      <c r="Q1" s="259"/>
      <c r="R1" s="259"/>
    </row>
    <row r="2" spans="1:18" ht="15.75" x14ac:dyDescent="0.75">
      <c r="A2" s="261" t="s">
        <v>941</v>
      </c>
      <c r="B2" s="261"/>
      <c r="C2" s="261"/>
      <c r="D2" s="262">
        <v>45113</v>
      </c>
      <c r="E2" s="261"/>
      <c r="F2" s="261"/>
      <c r="G2" s="261"/>
      <c r="H2" s="261"/>
      <c r="I2" s="261"/>
      <c r="J2" s="261"/>
      <c r="K2" s="261"/>
      <c r="L2" s="261"/>
      <c r="M2" s="261"/>
      <c r="N2" s="261"/>
      <c r="O2" s="261"/>
      <c r="P2" s="261"/>
      <c r="Q2" s="261"/>
      <c r="R2" s="261"/>
    </row>
    <row r="3" spans="1:18" ht="15.75" x14ac:dyDescent="0.75">
      <c r="A3" s="261" t="s">
        <v>942</v>
      </c>
      <c r="B3" s="261"/>
      <c r="C3" s="261"/>
      <c r="D3" s="261" t="s">
        <v>943</v>
      </c>
      <c r="E3" s="261"/>
      <c r="F3" s="261"/>
      <c r="G3" s="261"/>
      <c r="H3" s="261"/>
      <c r="I3" s="261"/>
      <c r="J3" s="261"/>
      <c r="K3" s="261"/>
      <c r="L3" s="261"/>
      <c r="M3" s="261"/>
      <c r="N3" s="261"/>
      <c r="O3" s="261"/>
      <c r="P3" s="261"/>
      <c r="Q3" s="261"/>
      <c r="R3" s="261"/>
    </row>
    <row r="4" spans="1:18" ht="15.75" x14ac:dyDescent="0.75">
      <c r="A4" s="261" t="s">
        <v>944</v>
      </c>
      <c r="B4" s="261"/>
      <c r="C4" s="261"/>
      <c r="D4" s="263" t="s">
        <v>945</v>
      </c>
      <c r="E4" s="261"/>
      <c r="F4" s="261"/>
      <c r="G4" s="261"/>
      <c r="H4" s="261"/>
      <c r="I4" s="261"/>
      <c r="J4" s="261"/>
      <c r="K4" s="261"/>
      <c r="L4" s="261"/>
      <c r="M4" s="261"/>
      <c r="N4" s="261"/>
      <c r="O4" s="261"/>
      <c r="P4" s="261"/>
      <c r="Q4" s="261"/>
      <c r="R4" s="261"/>
    </row>
    <row r="5" spans="1:18" ht="15.75" x14ac:dyDescent="0.75">
      <c r="A5" s="261" t="s">
        <v>946</v>
      </c>
      <c r="B5" s="261"/>
      <c r="C5" s="261"/>
      <c r="D5" s="261"/>
      <c r="E5" s="261"/>
      <c r="F5" s="261"/>
      <c r="G5" s="261"/>
      <c r="H5" s="261"/>
      <c r="I5" s="261"/>
      <c r="J5" s="261"/>
      <c r="K5" s="261"/>
      <c r="L5" s="261"/>
      <c r="M5" s="261"/>
      <c r="N5" s="261"/>
      <c r="O5" s="261"/>
      <c r="P5" s="261"/>
      <c r="Q5" s="261"/>
      <c r="R5" s="261"/>
    </row>
    <row r="6" spans="1:18" ht="15.75" x14ac:dyDescent="0.75">
      <c r="A6" s="261" t="s">
        <v>947</v>
      </c>
      <c r="B6" s="261"/>
      <c r="C6" s="261"/>
      <c r="D6" s="261"/>
      <c r="E6" s="261"/>
      <c r="F6" s="261"/>
      <c r="G6" s="261"/>
      <c r="H6" s="261"/>
      <c r="I6" s="261"/>
      <c r="J6" s="261"/>
      <c r="K6" s="261"/>
      <c r="L6" s="261"/>
      <c r="M6" s="261"/>
      <c r="N6" s="261"/>
      <c r="O6" s="261"/>
      <c r="P6" s="261"/>
      <c r="Q6" s="261"/>
      <c r="R6" s="261"/>
    </row>
    <row r="7" spans="1:18" ht="15.75" x14ac:dyDescent="0.75">
      <c r="A7" s="261" t="s">
        <v>948</v>
      </c>
      <c r="B7" s="261"/>
      <c r="C7" s="261"/>
      <c r="D7" s="261"/>
      <c r="E7" s="261"/>
      <c r="F7" s="261"/>
      <c r="G7" s="261"/>
      <c r="H7" s="261"/>
      <c r="I7" s="261"/>
      <c r="J7" s="261"/>
      <c r="K7" s="261"/>
      <c r="L7" s="261"/>
      <c r="M7" s="261"/>
      <c r="N7" s="261"/>
      <c r="O7" s="261"/>
      <c r="P7" s="261"/>
      <c r="Q7" s="261"/>
      <c r="R7" s="261"/>
    </row>
    <row r="8" spans="1:18" ht="15.75" x14ac:dyDescent="0.75">
      <c r="A8" s="261" t="s">
        <v>949</v>
      </c>
      <c r="B8" s="261"/>
      <c r="C8" s="261"/>
      <c r="D8" s="261"/>
      <c r="E8" s="261"/>
      <c r="F8" s="261"/>
      <c r="G8" s="261"/>
      <c r="H8" s="261"/>
      <c r="I8" s="261"/>
      <c r="J8" s="261"/>
      <c r="K8" s="261"/>
      <c r="L8" s="261"/>
      <c r="M8" s="261"/>
      <c r="N8" s="261"/>
      <c r="O8" s="261"/>
      <c r="P8" s="261"/>
      <c r="Q8" s="261"/>
      <c r="R8" s="261"/>
    </row>
    <row r="9" spans="1:18" ht="15.75" x14ac:dyDescent="0.75">
      <c r="A9" s="261"/>
      <c r="B9" s="264"/>
      <c r="C9" s="264"/>
      <c r="D9" s="264"/>
      <c r="E9" s="264"/>
      <c r="F9" s="264"/>
      <c r="G9" s="264"/>
      <c r="H9" s="264"/>
      <c r="I9" s="264"/>
      <c r="J9" s="264"/>
      <c r="K9" s="264"/>
      <c r="L9" s="264"/>
      <c r="M9" s="264"/>
      <c r="N9" s="264"/>
      <c r="O9" s="264"/>
      <c r="P9" s="264"/>
      <c r="Q9" s="264"/>
      <c r="R9" s="261"/>
    </row>
    <row r="10" spans="1:18" ht="15.75" x14ac:dyDescent="0.75">
      <c r="A10" s="261"/>
      <c r="B10" s="261"/>
      <c r="C10" s="261"/>
      <c r="D10" s="261"/>
      <c r="E10" s="261"/>
      <c r="F10" s="261"/>
      <c r="G10" s="261"/>
      <c r="H10" s="261"/>
      <c r="I10" s="261"/>
      <c r="J10" s="261"/>
      <c r="K10" s="261"/>
      <c r="L10" s="261"/>
      <c r="M10" s="261"/>
      <c r="N10" s="261"/>
      <c r="O10" s="261"/>
      <c r="P10" s="261"/>
      <c r="Q10" s="261"/>
      <c r="R10" s="26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C1A7B-0E9A-4CC3-B3A3-EDAAC40BAF98}">
  <dimension ref="A1:N144"/>
  <sheetViews>
    <sheetView topLeftCell="F1" zoomScale="70" zoomScaleNormal="70" workbookViewId="0">
      <selection activeCell="F1" sqref="F1"/>
    </sheetView>
  </sheetViews>
  <sheetFormatPr defaultRowHeight="14.75" x14ac:dyDescent="0.75"/>
  <cols>
    <col min="1" max="1" width="12.40625" bestFit="1" customWidth="1"/>
    <col min="2" max="2" width="11.58984375" bestFit="1" customWidth="1"/>
    <col min="3" max="3" width="18" customWidth="1"/>
    <col min="4" max="4" width="20" bestFit="1" customWidth="1"/>
    <col min="5" max="5" width="42.1328125" bestFit="1" customWidth="1"/>
    <col min="6" max="6" width="34.58984375" bestFit="1" customWidth="1"/>
    <col min="7" max="7" width="43" customWidth="1"/>
    <col min="8" max="8" width="19.81640625" customWidth="1"/>
    <col min="9" max="9" width="26.6796875" bestFit="1" customWidth="1"/>
    <col min="10" max="10" width="15.81640625" customWidth="1"/>
    <col min="11" max="11" width="20.81640625" bestFit="1" customWidth="1"/>
    <col min="12" max="12" width="12.81640625" customWidth="1"/>
    <col min="13" max="13" width="13.58984375" customWidth="1"/>
    <col min="14" max="14" width="89.6796875" customWidth="1"/>
  </cols>
  <sheetData>
    <row r="1" spans="1:14" s="30" customFormat="1" ht="44.25" x14ac:dyDescent="0.75">
      <c r="A1" s="102" t="s">
        <v>0</v>
      </c>
      <c r="B1" s="102" t="s">
        <v>1</v>
      </c>
      <c r="C1" s="102" t="s">
        <v>2</v>
      </c>
      <c r="D1" s="102" t="s">
        <v>3</v>
      </c>
      <c r="E1" s="102" t="s">
        <v>4</v>
      </c>
      <c r="F1" s="102" t="s">
        <v>5</v>
      </c>
      <c r="G1" s="102" t="s">
        <v>6</v>
      </c>
      <c r="H1" s="112" t="s">
        <v>7</v>
      </c>
      <c r="I1" s="112" t="s">
        <v>8</v>
      </c>
      <c r="J1" s="102" t="s">
        <v>9</v>
      </c>
      <c r="K1" s="113" t="s">
        <v>10</v>
      </c>
      <c r="L1" s="113" t="s">
        <v>11</v>
      </c>
      <c r="M1" s="113" t="s">
        <v>12</v>
      </c>
      <c r="N1" s="102" t="s">
        <v>13</v>
      </c>
    </row>
    <row r="2" spans="1:14" x14ac:dyDescent="0.75">
      <c r="A2" s="131" t="s">
        <v>14</v>
      </c>
      <c r="B2" s="1" t="s">
        <v>15</v>
      </c>
      <c r="C2" s="1" t="s">
        <v>16</v>
      </c>
      <c r="D2" s="1" t="s">
        <v>17</v>
      </c>
      <c r="E2" s="1" t="s">
        <v>18</v>
      </c>
      <c r="F2" s="1" t="s">
        <v>19</v>
      </c>
      <c r="G2" s="1" t="s">
        <v>20</v>
      </c>
      <c r="H2" s="214">
        <v>264.28050242648447</v>
      </c>
      <c r="I2" s="130" t="s">
        <v>753</v>
      </c>
      <c r="J2" s="1"/>
      <c r="K2" s="34">
        <v>594631.13045959012</v>
      </c>
      <c r="L2" s="2">
        <v>44347</v>
      </c>
      <c r="M2" s="2">
        <v>45443</v>
      </c>
      <c r="N2" s="1"/>
    </row>
    <row r="3" spans="1:14" x14ac:dyDescent="0.75">
      <c r="A3" s="132" t="s">
        <v>14</v>
      </c>
      <c r="B3" s="3" t="s">
        <v>15</v>
      </c>
      <c r="C3" s="3" t="s">
        <v>16</v>
      </c>
      <c r="D3" s="3" t="s">
        <v>17</v>
      </c>
      <c r="E3" s="3" t="s">
        <v>18</v>
      </c>
      <c r="F3" s="3" t="s">
        <v>19</v>
      </c>
      <c r="G3" s="3" t="s">
        <v>21</v>
      </c>
      <c r="H3" s="215">
        <v>31.464968152866245</v>
      </c>
      <c r="I3" s="4" t="s">
        <v>754</v>
      </c>
      <c r="J3" s="3"/>
      <c r="K3" s="35">
        <v>321100</v>
      </c>
      <c r="L3" s="5">
        <v>44347</v>
      </c>
      <c r="M3" s="5">
        <v>45443</v>
      </c>
      <c r="N3" s="3"/>
    </row>
    <row r="4" spans="1:14" x14ac:dyDescent="0.75">
      <c r="A4" s="131" t="s">
        <v>14</v>
      </c>
      <c r="B4" s="1" t="s">
        <v>15</v>
      </c>
      <c r="C4" s="1" t="s">
        <v>16</v>
      </c>
      <c r="D4" s="1" t="s">
        <v>17</v>
      </c>
      <c r="E4" s="1" t="s">
        <v>18</v>
      </c>
      <c r="F4" s="1" t="s">
        <v>19</v>
      </c>
      <c r="G4" s="1" t="s">
        <v>22</v>
      </c>
      <c r="H4" s="214">
        <v>111.1578947368421</v>
      </c>
      <c r="I4" s="130" t="s">
        <v>755</v>
      </c>
      <c r="J4" s="1"/>
      <c r="K4" s="34">
        <v>774400</v>
      </c>
      <c r="L4" s="2">
        <v>44347</v>
      </c>
      <c r="M4" s="2">
        <v>45443</v>
      </c>
      <c r="N4" s="1"/>
    </row>
    <row r="5" spans="1:14" x14ac:dyDescent="0.75">
      <c r="A5" s="132" t="s">
        <v>14</v>
      </c>
      <c r="B5" s="3" t="s">
        <v>15</v>
      </c>
      <c r="C5" s="3" t="s">
        <v>16</v>
      </c>
      <c r="D5" s="3" t="s">
        <v>17</v>
      </c>
      <c r="E5" s="3" t="s">
        <v>18</v>
      </c>
      <c r="F5" s="3" t="s">
        <v>19</v>
      </c>
      <c r="G5" s="3" t="s">
        <v>23</v>
      </c>
      <c r="H5" s="215">
        <v>534.21336589552186</v>
      </c>
      <c r="I5" s="4"/>
      <c r="J5" s="3"/>
      <c r="K5" s="35">
        <v>801320.04884328274</v>
      </c>
      <c r="L5" s="5">
        <v>44347</v>
      </c>
      <c r="M5" s="5">
        <v>45443</v>
      </c>
      <c r="N5" s="3"/>
    </row>
    <row r="6" spans="1:14" x14ac:dyDescent="0.75">
      <c r="A6" s="131" t="s">
        <v>14</v>
      </c>
      <c r="B6" s="1" t="s">
        <v>15</v>
      </c>
      <c r="C6" s="1" t="s">
        <v>16</v>
      </c>
      <c r="D6" s="1" t="s">
        <v>17</v>
      </c>
      <c r="E6" s="1" t="s">
        <v>18</v>
      </c>
      <c r="F6" s="1" t="s">
        <v>19</v>
      </c>
      <c r="G6" s="1" t="s">
        <v>24</v>
      </c>
      <c r="H6" s="214">
        <v>20</v>
      </c>
      <c r="I6" s="130"/>
      <c r="J6" s="1"/>
      <c r="K6" s="34">
        <v>50000</v>
      </c>
      <c r="L6" s="2">
        <v>44347</v>
      </c>
      <c r="M6" s="2">
        <v>45443</v>
      </c>
      <c r="N6" s="1"/>
    </row>
    <row r="7" spans="1:14" x14ac:dyDescent="0.75">
      <c r="A7" s="132" t="s">
        <v>14</v>
      </c>
      <c r="B7" s="3" t="s">
        <v>15</v>
      </c>
      <c r="C7" s="3" t="s">
        <v>16</v>
      </c>
      <c r="D7" s="3" t="s">
        <v>17</v>
      </c>
      <c r="E7" s="3" t="s">
        <v>18</v>
      </c>
      <c r="F7" s="3" t="s">
        <v>19</v>
      </c>
      <c r="G7" s="3" t="s">
        <v>25</v>
      </c>
      <c r="H7" s="215">
        <v>12</v>
      </c>
      <c r="I7" s="4"/>
      <c r="J7" s="3"/>
      <c r="K7" s="35">
        <v>34800</v>
      </c>
      <c r="L7" s="5">
        <v>44347</v>
      </c>
      <c r="M7" s="5">
        <v>45443</v>
      </c>
      <c r="N7" s="3"/>
    </row>
    <row r="8" spans="1:14" x14ac:dyDescent="0.75">
      <c r="A8" s="131" t="s">
        <v>14</v>
      </c>
      <c r="B8" s="1" t="s">
        <v>15</v>
      </c>
      <c r="C8" s="1" t="s">
        <v>16</v>
      </c>
      <c r="D8" s="1" t="s">
        <v>17</v>
      </c>
      <c r="E8" s="1" t="s">
        <v>26</v>
      </c>
      <c r="F8" s="1" t="s">
        <v>27</v>
      </c>
      <c r="G8" s="1" t="s">
        <v>20</v>
      </c>
      <c r="H8" s="214">
        <v>521.13822118036171</v>
      </c>
      <c r="I8" s="130" t="s">
        <v>756</v>
      </c>
      <c r="J8" s="1"/>
      <c r="K8" s="34">
        <v>1172560.9976558138</v>
      </c>
      <c r="L8" s="2">
        <v>44712</v>
      </c>
      <c r="M8" s="2">
        <v>45747</v>
      </c>
      <c r="N8" s="1"/>
    </row>
    <row r="9" spans="1:14" x14ac:dyDescent="0.75">
      <c r="A9" s="132" t="s">
        <v>14</v>
      </c>
      <c r="B9" s="3" t="s">
        <v>15</v>
      </c>
      <c r="C9" s="3" t="s">
        <v>16</v>
      </c>
      <c r="D9" s="3" t="s">
        <v>17</v>
      </c>
      <c r="E9" s="3" t="s">
        <v>26</v>
      </c>
      <c r="F9" s="3" t="s">
        <v>27</v>
      </c>
      <c r="G9" s="3" t="s">
        <v>21</v>
      </c>
      <c r="H9" s="215">
        <v>98.573673613832739</v>
      </c>
      <c r="I9" s="4" t="s">
        <v>757</v>
      </c>
      <c r="J9" s="3"/>
      <c r="K9" s="35">
        <v>1005944.339229163</v>
      </c>
      <c r="L9" s="5">
        <v>44712</v>
      </c>
      <c r="M9" s="5">
        <v>45747</v>
      </c>
      <c r="N9" s="3"/>
    </row>
    <row r="10" spans="1:14" x14ac:dyDescent="0.75">
      <c r="A10" s="131" t="s">
        <v>14</v>
      </c>
      <c r="B10" s="1" t="s">
        <v>15</v>
      </c>
      <c r="C10" s="1" t="s">
        <v>16</v>
      </c>
      <c r="D10" s="1" t="s">
        <v>17</v>
      </c>
      <c r="E10" s="1" t="s">
        <v>26</v>
      </c>
      <c r="F10" s="1" t="s">
        <v>27</v>
      </c>
      <c r="G10" s="1" t="s">
        <v>22</v>
      </c>
      <c r="H10" s="214">
        <v>158.39106316745196</v>
      </c>
      <c r="I10" s="130" t="s">
        <v>758</v>
      </c>
      <c r="J10" s="1"/>
      <c r="K10" s="34">
        <v>1103457.7400665819</v>
      </c>
      <c r="L10" s="2">
        <v>44712</v>
      </c>
      <c r="M10" s="2">
        <v>45747</v>
      </c>
      <c r="N10" s="1"/>
    </row>
    <row r="11" spans="1:14" x14ac:dyDescent="0.75">
      <c r="A11" s="132" t="s">
        <v>14</v>
      </c>
      <c r="B11" s="3" t="s">
        <v>15</v>
      </c>
      <c r="C11" s="3" t="s">
        <v>16</v>
      </c>
      <c r="D11" s="3" t="s">
        <v>17</v>
      </c>
      <c r="E11" s="3" t="s">
        <v>26</v>
      </c>
      <c r="F11" s="3" t="s">
        <v>27</v>
      </c>
      <c r="G11" s="3" t="s">
        <v>23</v>
      </c>
      <c r="H11" s="215">
        <v>592.04181685540004</v>
      </c>
      <c r="I11" s="4"/>
      <c r="J11" s="3"/>
      <c r="K11" s="35">
        <v>888062.72528310004</v>
      </c>
      <c r="L11" s="5">
        <v>44712</v>
      </c>
      <c r="M11" s="5">
        <v>45747</v>
      </c>
      <c r="N11" s="3"/>
    </row>
    <row r="12" spans="1:14" x14ac:dyDescent="0.75">
      <c r="A12" s="131" t="s">
        <v>14</v>
      </c>
      <c r="B12" s="1" t="s">
        <v>15</v>
      </c>
      <c r="C12" s="1" t="s">
        <v>16</v>
      </c>
      <c r="D12" s="1" t="s">
        <v>17</v>
      </c>
      <c r="E12" s="1" t="s">
        <v>26</v>
      </c>
      <c r="F12" s="1" t="s">
        <v>27</v>
      </c>
      <c r="G12" s="1" t="s">
        <v>24</v>
      </c>
      <c r="H12" s="214">
        <v>13.431317542795419</v>
      </c>
      <c r="I12" s="130"/>
      <c r="J12" s="1"/>
      <c r="K12" s="34">
        <v>33578.293856988545</v>
      </c>
      <c r="L12" s="2">
        <v>44712</v>
      </c>
      <c r="M12" s="2">
        <v>45747</v>
      </c>
      <c r="N12" s="1"/>
    </row>
    <row r="13" spans="1:14" x14ac:dyDescent="0.75">
      <c r="A13" s="161" t="s">
        <v>14</v>
      </c>
      <c r="B13" s="37" t="s">
        <v>15</v>
      </c>
      <c r="C13" s="37" t="s">
        <v>16</v>
      </c>
      <c r="D13" s="37" t="s">
        <v>17</v>
      </c>
      <c r="E13" s="37" t="s">
        <v>29</v>
      </c>
      <c r="F13" s="37" t="s">
        <v>30</v>
      </c>
      <c r="G13" s="37" t="s">
        <v>20</v>
      </c>
      <c r="H13" s="213">
        <v>456.57076003699649</v>
      </c>
      <c r="I13" s="162" t="s">
        <v>759</v>
      </c>
      <c r="J13" s="37"/>
      <c r="K13" s="163">
        <v>1027284.2100832422</v>
      </c>
      <c r="L13" s="109">
        <v>45107</v>
      </c>
      <c r="M13" s="109">
        <v>46176</v>
      </c>
      <c r="N13" s="3"/>
    </row>
    <row r="14" spans="1:14" x14ac:dyDescent="0.75">
      <c r="A14" s="164" t="s">
        <v>14</v>
      </c>
      <c r="B14" s="165" t="s">
        <v>15</v>
      </c>
      <c r="C14" s="165" t="s">
        <v>16</v>
      </c>
      <c r="D14" s="165" t="s">
        <v>17</v>
      </c>
      <c r="E14" s="165" t="s">
        <v>29</v>
      </c>
      <c r="F14" s="165" t="s">
        <v>30</v>
      </c>
      <c r="G14" s="165" t="s">
        <v>21</v>
      </c>
      <c r="H14" s="216">
        <v>16.838240638160499</v>
      </c>
      <c r="I14" s="166" t="s">
        <v>760</v>
      </c>
      <c r="J14" s="165"/>
      <c r="K14" s="167">
        <v>171834.24571242789</v>
      </c>
      <c r="L14" s="107">
        <v>45107</v>
      </c>
      <c r="M14" s="107">
        <v>46176</v>
      </c>
      <c r="N14" s="168"/>
    </row>
    <row r="15" spans="1:14" x14ac:dyDescent="0.75">
      <c r="A15" s="161" t="s">
        <v>14</v>
      </c>
      <c r="B15" s="37" t="s">
        <v>15</v>
      </c>
      <c r="C15" s="37" t="s">
        <v>16</v>
      </c>
      <c r="D15" s="37" t="s">
        <v>17</v>
      </c>
      <c r="E15" s="37" t="s">
        <v>29</v>
      </c>
      <c r="F15" s="37" t="s">
        <v>30</v>
      </c>
      <c r="G15" s="37" t="s">
        <v>23</v>
      </c>
      <c r="H15" s="213">
        <v>13020.464683421938</v>
      </c>
      <c r="I15" s="162"/>
      <c r="J15" s="37"/>
      <c r="K15" s="163">
        <v>19530697.025132909</v>
      </c>
      <c r="L15" s="109">
        <v>45107</v>
      </c>
      <c r="M15" s="109">
        <v>46176</v>
      </c>
      <c r="N15" s="3"/>
    </row>
    <row r="16" spans="1:14" x14ac:dyDescent="0.75">
      <c r="A16" s="164" t="s">
        <v>14</v>
      </c>
      <c r="B16" s="165" t="s">
        <v>15</v>
      </c>
      <c r="C16" s="165" t="s">
        <v>16</v>
      </c>
      <c r="D16" s="165" t="s">
        <v>17</v>
      </c>
      <c r="E16" s="165" t="s">
        <v>31</v>
      </c>
      <c r="F16" s="165" t="s">
        <v>32</v>
      </c>
      <c r="G16" s="165" t="s">
        <v>20</v>
      </c>
      <c r="H16" s="216">
        <v>2167.9216484434269</v>
      </c>
      <c r="I16" s="166" t="s">
        <v>761</v>
      </c>
      <c r="J16" s="165"/>
      <c r="K16" s="167">
        <v>4877823.7089977106</v>
      </c>
      <c r="L16" s="107">
        <v>45107</v>
      </c>
      <c r="M16" s="107">
        <v>46176</v>
      </c>
      <c r="N16" s="168"/>
    </row>
    <row r="17" spans="1:14" x14ac:dyDescent="0.75">
      <c r="A17" s="161" t="s">
        <v>14</v>
      </c>
      <c r="B17" s="37" t="s">
        <v>15</v>
      </c>
      <c r="C17" s="37" t="s">
        <v>16</v>
      </c>
      <c r="D17" s="37" t="s">
        <v>17</v>
      </c>
      <c r="E17" s="37" t="s">
        <v>31</v>
      </c>
      <c r="F17" s="37" t="s">
        <v>32</v>
      </c>
      <c r="G17" s="37" t="s">
        <v>21</v>
      </c>
      <c r="H17" s="213">
        <v>31.61946193089879</v>
      </c>
      <c r="I17" s="162" t="s">
        <v>762</v>
      </c>
      <c r="J17" s="37"/>
      <c r="K17" s="163">
        <v>322676.60900482215</v>
      </c>
      <c r="L17" s="109">
        <v>45107</v>
      </c>
      <c r="M17" s="109">
        <v>46176</v>
      </c>
      <c r="N17" s="3"/>
    </row>
    <row r="18" spans="1:14" x14ac:dyDescent="0.75">
      <c r="A18" s="164" t="s">
        <v>14</v>
      </c>
      <c r="B18" s="165" t="s">
        <v>15</v>
      </c>
      <c r="C18" s="165" t="s">
        <v>16</v>
      </c>
      <c r="D18" s="165" t="s">
        <v>17</v>
      </c>
      <c r="E18" s="165" t="s">
        <v>31</v>
      </c>
      <c r="F18" s="165" t="s">
        <v>32</v>
      </c>
      <c r="G18" s="165" t="s">
        <v>23</v>
      </c>
      <c r="H18" s="216">
        <v>3111</v>
      </c>
      <c r="I18" s="166"/>
      <c r="J18" s="165"/>
      <c r="K18" s="167">
        <v>4666500</v>
      </c>
      <c r="L18" s="107">
        <v>45107</v>
      </c>
      <c r="M18" s="107">
        <v>46176</v>
      </c>
      <c r="N18" s="168"/>
    </row>
    <row r="19" spans="1:14" x14ac:dyDescent="0.75">
      <c r="A19" s="132" t="s">
        <v>14</v>
      </c>
      <c r="B19" s="3" t="s">
        <v>15</v>
      </c>
      <c r="C19" s="3" t="s">
        <v>16</v>
      </c>
      <c r="D19" s="3" t="s">
        <v>17</v>
      </c>
      <c r="E19" s="3" t="s">
        <v>33</v>
      </c>
      <c r="F19" s="3" t="s">
        <v>32</v>
      </c>
      <c r="G19" s="3" t="s">
        <v>20</v>
      </c>
      <c r="H19" s="215">
        <v>211.28398115773282</v>
      </c>
      <c r="I19" s="4" t="s">
        <v>763</v>
      </c>
      <c r="J19" s="3"/>
      <c r="K19" s="35">
        <v>475388.95760489884</v>
      </c>
      <c r="L19" s="5">
        <v>45596</v>
      </c>
      <c r="M19" s="5">
        <v>46022</v>
      </c>
      <c r="N19" s="3"/>
    </row>
    <row r="20" spans="1:14" x14ac:dyDescent="0.75">
      <c r="A20" s="170" t="s">
        <v>14</v>
      </c>
      <c r="B20" s="168" t="s">
        <v>15</v>
      </c>
      <c r="C20" s="168" t="s">
        <v>16</v>
      </c>
      <c r="D20" s="168" t="s">
        <v>17</v>
      </c>
      <c r="E20" s="168" t="s">
        <v>33</v>
      </c>
      <c r="F20" s="168" t="s">
        <v>32</v>
      </c>
      <c r="G20" s="168" t="s">
        <v>21</v>
      </c>
      <c r="H20" s="217">
        <v>3.5668789808917198</v>
      </c>
      <c r="I20" s="171" t="s">
        <v>764</v>
      </c>
      <c r="J20" s="168"/>
      <c r="K20" s="172">
        <v>36400</v>
      </c>
      <c r="L20" s="173">
        <v>45596</v>
      </c>
      <c r="M20" s="173">
        <v>46022</v>
      </c>
      <c r="N20" s="168"/>
    </row>
    <row r="21" spans="1:14" x14ac:dyDescent="0.75">
      <c r="A21" s="132" t="s">
        <v>14</v>
      </c>
      <c r="B21" s="3" t="s">
        <v>15</v>
      </c>
      <c r="C21" s="3" t="s">
        <v>16</v>
      </c>
      <c r="D21" s="3" t="s">
        <v>17</v>
      </c>
      <c r="E21" s="3" t="s">
        <v>33</v>
      </c>
      <c r="F21" s="3" t="s">
        <v>32</v>
      </c>
      <c r="G21" s="3" t="s">
        <v>23</v>
      </c>
      <c r="H21" s="215">
        <v>250.017857142856</v>
      </c>
      <c r="I21" s="4"/>
      <c r="J21" s="3"/>
      <c r="K21" s="35">
        <v>375026.78571428399</v>
      </c>
      <c r="L21" s="5">
        <v>45596</v>
      </c>
      <c r="M21" s="5">
        <v>46022</v>
      </c>
      <c r="N21" s="3"/>
    </row>
    <row r="22" spans="1:14" x14ac:dyDescent="0.75">
      <c r="A22" s="170" t="s">
        <v>14</v>
      </c>
      <c r="B22" s="168" t="s">
        <v>15</v>
      </c>
      <c r="C22" s="168" t="s">
        <v>16</v>
      </c>
      <c r="D22" s="168" t="s">
        <v>17</v>
      </c>
      <c r="E22" s="168" t="s">
        <v>33</v>
      </c>
      <c r="F22" s="168" t="s">
        <v>32</v>
      </c>
      <c r="G22" s="168" t="s">
        <v>24</v>
      </c>
      <c r="H22" s="217">
        <v>27</v>
      </c>
      <c r="I22" s="171"/>
      <c r="J22" s="168"/>
      <c r="K22" s="172">
        <v>67500</v>
      </c>
      <c r="L22" s="173">
        <v>45596</v>
      </c>
      <c r="M22" s="173">
        <v>46022</v>
      </c>
      <c r="N22" s="168"/>
    </row>
    <row r="23" spans="1:14" x14ac:dyDescent="0.75">
      <c r="A23" s="132" t="s">
        <v>14</v>
      </c>
      <c r="B23" s="3" t="s">
        <v>15</v>
      </c>
      <c r="C23" s="3" t="s">
        <v>16</v>
      </c>
      <c r="D23" s="3" t="s">
        <v>17</v>
      </c>
      <c r="E23" s="3" t="s">
        <v>33</v>
      </c>
      <c r="F23" s="3" t="s">
        <v>32</v>
      </c>
      <c r="G23" s="3" t="s">
        <v>25</v>
      </c>
      <c r="H23" s="215">
        <v>2</v>
      </c>
      <c r="I23" s="4"/>
      <c r="J23" s="3"/>
      <c r="K23" s="35">
        <v>5800</v>
      </c>
      <c r="L23" s="5">
        <v>45596</v>
      </c>
      <c r="M23" s="5">
        <v>46022</v>
      </c>
      <c r="N23" s="3"/>
    </row>
    <row r="24" spans="1:14" x14ac:dyDescent="0.75">
      <c r="A24" s="170" t="s">
        <v>14</v>
      </c>
      <c r="B24" s="168" t="s">
        <v>15</v>
      </c>
      <c r="C24" s="168" t="s">
        <v>16</v>
      </c>
      <c r="D24" s="168" t="s">
        <v>17</v>
      </c>
      <c r="E24" s="168" t="s">
        <v>34</v>
      </c>
      <c r="F24" s="168" t="s">
        <v>35</v>
      </c>
      <c r="G24" s="168" t="s">
        <v>20</v>
      </c>
      <c r="H24" s="217">
        <v>211.28398115773282</v>
      </c>
      <c r="I24" s="171" t="s">
        <v>763</v>
      </c>
      <c r="J24" s="168"/>
      <c r="K24" s="172">
        <v>475388.95760489884</v>
      </c>
      <c r="L24" s="173">
        <v>44957</v>
      </c>
      <c r="M24" s="173">
        <v>45473</v>
      </c>
      <c r="N24" s="168"/>
    </row>
    <row r="25" spans="1:14" x14ac:dyDescent="0.75">
      <c r="A25" s="132" t="s">
        <v>14</v>
      </c>
      <c r="B25" s="3" t="s">
        <v>15</v>
      </c>
      <c r="C25" s="3" t="s">
        <v>16</v>
      </c>
      <c r="D25" s="3" t="s">
        <v>17</v>
      </c>
      <c r="E25" s="3" t="s">
        <v>34</v>
      </c>
      <c r="F25" s="3" t="s">
        <v>35</v>
      </c>
      <c r="G25" s="3" t="s">
        <v>21</v>
      </c>
      <c r="H25" s="215">
        <v>3.542626047365196</v>
      </c>
      <c r="I25" s="4" t="s">
        <v>764</v>
      </c>
      <c r="J25" s="3"/>
      <c r="K25" s="35">
        <v>36152.498813361824</v>
      </c>
      <c r="L25" s="5">
        <v>44957</v>
      </c>
      <c r="M25" s="5">
        <v>45473</v>
      </c>
      <c r="N25" s="3"/>
    </row>
    <row r="26" spans="1:14" x14ac:dyDescent="0.75">
      <c r="A26" s="170" t="s">
        <v>14</v>
      </c>
      <c r="B26" s="168" t="s">
        <v>15</v>
      </c>
      <c r="C26" s="168" t="s">
        <v>16</v>
      </c>
      <c r="D26" s="168" t="s">
        <v>17</v>
      </c>
      <c r="E26" s="168" t="s">
        <v>34</v>
      </c>
      <c r="F26" s="168" t="s">
        <v>35</v>
      </c>
      <c r="G26" s="168" t="s">
        <v>24</v>
      </c>
      <c r="H26" s="217">
        <v>27</v>
      </c>
      <c r="I26" s="171"/>
      <c r="J26" s="168"/>
      <c r="K26" s="172">
        <v>67500</v>
      </c>
      <c r="L26" s="173">
        <v>44957</v>
      </c>
      <c r="M26" s="173">
        <v>45473</v>
      </c>
      <c r="N26" s="168"/>
    </row>
    <row r="27" spans="1:14" x14ac:dyDescent="0.75">
      <c r="A27" s="132" t="s">
        <v>14</v>
      </c>
      <c r="B27" s="3" t="s">
        <v>15</v>
      </c>
      <c r="C27" s="3" t="s">
        <v>16</v>
      </c>
      <c r="D27" s="3" t="s">
        <v>17</v>
      </c>
      <c r="E27" s="3" t="s">
        <v>34</v>
      </c>
      <c r="F27" s="3" t="s">
        <v>35</v>
      </c>
      <c r="G27" s="3" t="s">
        <v>25</v>
      </c>
      <c r="H27" s="215">
        <v>2</v>
      </c>
      <c r="I27" s="4"/>
      <c r="J27" s="3"/>
      <c r="K27" s="35">
        <v>5800</v>
      </c>
      <c r="L27" s="5">
        <v>44957</v>
      </c>
      <c r="M27" s="5">
        <v>45473</v>
      </c>
      <c r="N27" s="3"/>
    </row>
    <row r="28" spans="1:14" x14ac:dyDescent="0.75">
      <c r="A28" s="164" t="s">
        <v>14</v>
      </c>
      <c r="B28" s="165" t="s">
        <v>15</v>
      </c>
      <c r="C28" s="165" t="s">
        <v>16</v>
      </c>
      <c r="D28" s="165" t="s">
        <v>17</v>
      </c>
      <c r="E28" s="165" t="s">
        <v>36</v>
      </c>
      <c r="F28" s="165" t="s">
        <v>35</v>
      </c>
      <c r="G28" s="165" t="s">
        <v>20</v>
      </c>
      <c r="H28" s="216">
        <v>238.7916825030635</v>
      </c>
      <c r="I28" s="166" t="s">
        <v>765</v>
      </c>
      <c r="J28" s="165"/>
      <c r="K28" s="167">
        <v>537281.28563189285</v>
      </c>
      <c r="L28" s="107">
        <v>44936</v>
      </c>
      <c r="M28" s="107">
        <v>45597</v>
      </c>
      <c r="N28" s="168"/>
    </row>
    <row r="29" spans="1:14" x14ac:dyDescent="0.75">
      <c r="A29" s="161" t="s">
        <v>14</v>
      </c>
      <c r="B29" s="37" t="s">
        <v>15</v>
      </c>
      <c r="C29" s="37" t="s">
        <v>16</v>
      </c>
      <c r="D29" s="37" t="s">
        <v>17</v>
      </c>
      <c r="E29" s="37" t="s">
        <v>36</v>
      </c>
      <c r="F29" s="37" t="s">
        <v>35</v>
      </c>
      <c r="G29" s="37" t="s">
        <v>21</v>
      </c>
      <c r="H29" s="213">
        <v>14.214234000888856</v>
      </c>
      <c r="I29" s="162" t="s">
        <v>766</v>
      </c>
      <c r="J29" s="37"/>
      <c r="K29" s="163">
        <v>145056.25797907077</v>
      </c>
      <c r="L29" s="109">
        <v>44936</v>
      </c>
      <c r="M29" s="109">
        <v>45597</v>
      </c>
      <c r="N29" s="3"/>
    </row>
    <row r="30" spans="1:14" x14ac:dyDescent="0.75">
      <c r="A30" s="164" t="s">
        <v>14</v>
      </c>
      <c r="B30" s="165" t="s">
        <v>15</v>
      </c>
      <c r="C30" s="165" t="s">
        <v>16</v>
      </c>
      <c r="D30" s="165" t="s">
        <v>17</v>
      </c>
      <c r="E30" s="165" t="s">
        <v>36</v>
      </c>
      <c r="F30" s="165" t="s">
        <v>35</v>
      </c>
      <c r="G30" s="165" t="s">
        <v>23</v>
      </c>
      <c r="H30" s="216">
        <v>567</v>
      </c>
      <c r="I30" s="166"/>
      <c r="J30" s="165"/>
      <c r="K30" s="167">
        <v>850500</v>
      </c>
      <c r="L30" s="107">
        <v>44936</v>
      </c>
      <c r="M30" s="107">
        <v>45597</v>
      </c>
      <c r="N30" s="168"/>
    </row>
    <row r="31" spans="1:14" x14ac:dyDescent="0.75">
      <c r="A31" s="161" t="s">
        <v>14</v>
      </c>
      <c r="B31" s="37" t="s">
        <v>15</v>
      </c>
      <c r="C31" s="37" t="s">
        <v>16</v>
      </c>
      <c r="D31" s="37" t="s">
        <v>17</v>
      </c>
      <c r="E31" s="37" t="s">
        <v>37</v>
      </c>
      <c r="F31" s="37" t="s">
        <v>35</v>
      </c>
      <c r="G31" s="37" t="s">
        <v>20</v>
      </c>
      <c r="H31" s="213">
        <v>98.273576038468036</v>
      </c>
      <c r="I31" s="162" t="s">
        <v>767</v>
      </c>
      <c r="J31" s="37"/>
      <c r="K31" s="163">
        <v>221115.54608655308</v>
      </c>
      <c r="L31" s="109">
        <v>44956</v>
      </c>
      <c r="M31" s="109">
        <v>45596</v>
      </c>
      <c r="N31" s="3"/>
    </row>
    <row r="32" spans="1:14" x14ac:dyDescent="0.75">
      <c r="A32" s="164" t="s">
        <v>14</v>
      </c>
      <c r="B32" s="165" t="s">
        <v>15</v>
      </c>
      <c r="C32" s="165" t="s">
        <v>16</v>
      </c>
      <c r="D32" s="165" t="s">
        <v>17</v>
      </c>
      <c r="E32" s="165" t="s">
        <v>37</v>
      </c>
      <c r="F32" s="165" t="s">
        <v>35</v>
      </c>
      <c r="G32" s="165" t="s">
        <v>21</v>
      </c>
      <c r="H32" s="216">
        <v>7.2183480248391145</v>
      </c>
      <c r="I32" s="166" t="s">
        <v>768</v>
      </c>
      <c r="J32" s="165"/>
      <c r="K32" s="167">
        <v>73663.241593483166</v>
      </c>
      <c r="L32" s="107">
        <v>44956</v>
      </c>
      <c r="M32" s="107">
        <v>45596</v>
      </c>
      <c r="N32" s="168"/>
    </row>
    <row r="33" spans="1:14" x14ac:dyDescent="0.75">
      <c r="A33" s="161" t="s">
        <v>14</v>
      </c>
      <c r="B33" s="37" t="s">
        <v>15</v>
      </c>
      <c r="C33" s="37" t="s">
        <v>16</v>
      </c>
      <c r="D33" s="37" t="s">
        <v>17</v>
      </c>
      <c r="E33" s="37" t="s">
        <v>37</v>
      </c>
      <c r="F33" s="37" t="s">
        <v>35</v>
      </c>
      <c r="G33" s="37" t="s">
        <v>23</v>
      </c>
      <c r="H33" s="213">
        <v>437.92770244482102</v>
      </c>
      <c r="I33" s="162"/>
      <c r="J33" s="37"/>
      <c r="K33" s="163">
        <v>656891.55366723158</v>
      </c>
      <c r="L33" s="109">
        <v>44956</v>
      </c>
      <c r="M33" s="109">
        <v>45596</v>
      </c>
      <c r="N33" s="3"/>
    </row>
    <row r="34" spans="1:14" x14ac:dyDescent="0.75">
      <c r="A34" s="164" t="s">
        <v>14</v>
      </c>
      <c r="B34" s="165" t="s">
        <v>15</v>
      </c>
      <c r="C34" s="165" t="s">
        <v>16</v>
      </c>
      <c r="D34" s="165" t="s">
        <v>17</v>
      </c>
      <c r="E34" s="165" t="s">
        <v>37</v>
      </c>
      <c r="F34" s="165" t="s">
        <v>35</v>
      </c>
      <c r="G34" s="165" t="s">
        <v>24</v>
      </c>
      <c r="H34" s="216">
        <v>4</v>
      </c>
      <c r="I34" s="166"/>
      <c r="J34" s="165"/>
      <c r="K34" s="167">
        <v>10000</v>
      </c>
      <c r="L34" s="107">
        <v>44956</v>
      </c>
      <c r="M34" s="107">
        <v>45596</v>
      </c>
      <c r="N34" s="168"/>
    </row>
    <row r="35" spans="1:14" x14ac:dyDescent="0.75">
      <c r="A35" s="161" t="s">
        <v>14</v>
      </c>
      <c r="B35" s="37" t="s">
        <v>15</v>
      </c>
      <c r="C35" s="37" t="s">
        <v>16</v>
      </c>
      <c r="D35" s="37" t="s">
        <v>17</v>
      </c>
      <c r="E35" s="37" t="s">
        <v>37</v>
      </c>
      <c r="F35" s="37" t="s">
        <v>35</v>
      </c>
      <c r="G35" s="37" t="s">
        <v>25</v>
      </c>
      <c r="H35" s="213">
        <v>1</v>
      </c>
      <c r="I35" s="162"/>
      <c r="J35" s="37"/>
      <c r="K35" s="163">
        <v>2900</v>
      </c>
      <c r="L35" s="109">
        <v>44956</v>
      </c>
      <c r="M35" s="109">
        <v>45596</v>
      </c>
      <c r="N35" s="3"/>
    </row>
    <row r="36" spans="1:14" x14ac:dyDescent="0.75">
      <c r="A36" s="164" t="s">
        <v>14</v>
      </c>
      <c r="B36" s="165" t="s">
        <v>15</v>
      </c>
      <c r="C36" s="165" t="s">
        <v>16</v>
      </c>
      <c r="D36" s="165" t="s">
        <v>17</v>
      </c>
      <c r="E36" s="165" t="s">
        <v>38</v>
      </c>
      <c r="F36" s="165" t="s">
        <v>35</v>
      </c>
      <c r="G36" s="165" t="s">
        <v>20</v>
      </c>
      <c r="H36" s="216">
        <v>280.39144109794455</v>
      </c>
      <c r="I36" s="166" t="s">
        <v>769</v>
      </c>
      <c r="J36" s="165"/>
      <c r="K36" s="167">
        <v>630880.74247037526</v>
      </c>
      <c r="L36" s="107">
        <v>45016</v>
      </c>
      <c r="M36" s="107">
        <v>45565</v>
      </c>
      <c r="N36" s="168"/>
    </row>
    <row r="37" spans="1:14" x14ac:dyDescent="0.75">
      <c r="A37" s="161" t="s">
        <v>14</v>
      </c>
      <c r="B37" s="37" t="s">
        <v>15</v>
      </c>
      <c r="C37" s="37" t="s">
        <v>16</v>
      </c>
      <c r="D37" s="37" t="s">
        <v>17</v>
      </c>
      <c r="E37" s="37" t="s">
        <v>38</v>
      </c>
      <c r="F37" s="37" t="s">
        <v>35</v>
      </c>
      <c r="G37" s="37" t="s">
        <v>21</v>
      </c>
      <c r="H37" s="213">
        <v>6.2819972141963856</v>
      </c>
      <c r="I37" s="162" t="s">
        <v>770</v>
      </c>
      <c r="J37" s="37"/>
      <c r="K37" s="163">
        <v>64107.781570874118</v>
      </c>
      <c r="L37" s="109">
        <v>45016</v>
      </c>
      <c r="M37" s="109">
        <v>45565</v>
      </c>
      <c r="N37" s="37"/>
    </row>
    <row r="38" spans="1:14" x14ac:dyDescent="0.75">
      <c r="A38" s="164" t="s">
        <v>14</v>
      </c>
      <c r="B38" s="165" t="s">
        <v>15</v>
      </c>
      <c r="C38" s="165" t="s">
        <v>16</v>
      </c>
      <c r="D38" s="165" t="s">
        <v>17</v>
      </c>
      <c r="E38" s="165" t="s">
        <v>38</v>
      </c>
      <c r="F38" s="165" t="s">
        <v>35</v>
      </c>
      <c r="G38" s="165" t="s">
        <v>22</v>
      </c>
      <c r="H38" s="216">
        <v>53.928644188007404</v>
      </c>
      <c r="I38" s="166" t="s">
        <v>771</v>
      </c>
      <c r="J38" s="165"/>
      <c r="K38" s="167">
        <v>375702.88784311828</v>
      </c>
      <c r="L38" s="107">
        <v>45016</v>
      </c>
      <c r="M38" s="107">
        <v>45565</v>
      </c>
      <c r="N38" s="168"/>
    </row>
    <row r="39" spans="1:14" x14ac:dyDescent="0.75">
      <c r="A39" s="161" t="s">
        <v>14</v>
      </c>
      <c r="B39" s="37" t="s">
        <v>15</v>
      </c>
      <c r="C39" s="37" t="s">
        <v>16</v>
      </c>
      <c r="D39" s="37" t="s">
        <v>17</v>
      </c>
      <c r="E39" s="37" t="s">
        <v>38</v>
      </c>
      <c r="F39" s="37" t="s">
        <v>35</v>
      </c>
      <c r="G39" s="37" t="s">
        <v>23</v>
      </c>
      <c r="H39" s="213">
        <v>150.74620832390121</v>
      </c>
      <c r="I39" s="162"/>
      <c r="J39" s="37"/>
      <c r="K39" s="163">
        <v>226119.31248585181</v>
      </c>
      <c r="L39" s="109">
        <v>45016</v>
      </c>
      <c r="M39" s="109">
        <v>45565</v>
      </c>
      <c r="N39" s="37"/>
    </row>
    <row r="40" spans="1:14" x14ac:dyDescent="0.75">
      <c r="A40" s="164" t="s">
        <v>14</v>
      </c>
      <c r="B40" s="165" t="s">
        <v>15</v>
      </c>
      <c r="C40" s="165" t="s">
        <v>16</v>
      </c>
      <c r="D40" s="165" t="s">
        <v>17</v>
      </c>
      <c r="E40" s="165" t="s">
        <v>39</v>
      </c>
      <c r="F40" s="165" t="s">
        <v>40</v>
      </c>
      <c r="G40" s="165" t="s">
        <v>20</v>
      </c>
      <c r="H40" s="216">
        <v>393.70586413141444</v>
      </c>
      <c r="I40" s="166" t="s">
        <v>772</v>
      </c>
      <c r="J40" s="165"/>
      <c r="K40" s="167">
        <v>885838.19429568248</v>
      </c>
      <c r="L40" s="107">
        <v>45382</v>
      </c>
      <c r="M40" s="107">
        <v>46477</v>
      </c>
      <c r="N40" s="168"/>
    </row>
    <row r="41" spans="1:14" x14ac:dyDescent="0.75">
      <c r="A41" s="161" t="s">
        <v>14</v>
      </c>
      <c r="B41" s="37" t="s">
        <v>15</v>
      </c>
      <c r="C41" s="37" t="s">
        <v>16</v>
      </c>
      <c r="D41" s="37" t="s">
        <v>17</v>
      </c>
      <c r="E41" s="37" t="s">
        <v>39</v>
      </c>
      <c r="F41" s="37" t="s">
        <v>40</v>
      </c>
      <c r="G41" s="37" t="s">
        <v>21</v>
      </c>
      <c r="H41" s="213">
        <v>1.4860476728777545</v>
      </c>
      <c r="I41" s="162" t="s">
        <v>773</v>
      </c>
      <c r="J41" s="37"/>
      <c r="K41" s="163">
        <v>15165.116501717484</v>
      </c>
      <c r="L41" s="109">
        <v>45382</v>
      </c>
      <c r="M41" s="109">
        <v>46477</v>
      </c>
      <c r="N41" s="37"/>
    </row>
    <row r="42" spans="1:14" x14ac:dyDescent="0.75">
      <c r="A42" s="164" t="s">
        <v>14</v>
      </c>
      <c r="B42" s="165" t="s">
        <v>15</v>
      </c>
      <c r="C42" s="165" t="s">
        <v>16</v>
      </c>
      <c r="D42" s="165" t="s">
        <v>17</v>
      </c>
      <c r="E42" s="165" t="s">
        <v>39</v>
      </c>
      <c r="F42" s="165" t="s">
        <v>40</v>
      </c>
      <c r="G42" s="165" t="s">
        <v>23</v>
      </c>
      <c r="H42" s="216">
        <v>535.1178871736065</v>
      </c>
      <c r="I42" s="166"/>
      <c r="J42" s="165"/>
      <c r="K42" s="167">
        <v>802676.83076040971</v>
      </c>
      <c r="L42" s="107">
        <v>45382</v>
      </c>
      <c r="M42" s="107">
        <v>46477</v>
      </c>
      <c r="N42" s="168"/>
    </row>
    <row r="43" spans="1:14" x14ac:dyDescent="0.75">
      <c r="A43" s="161" t="s">
        <v>14</v>
      </c>
      <c r="B43" s="37" t="s">
        <v>15</v>
      </c>
      <c r="C43" s="37" t="s">
        <v>16</v>
      </c>
      <c r="D43" s="37" t="s">
        <v>17</v>
      </c>
      <c r="E43" s="37" t="s">
        <v>41</v>
      </c>
      <c r="F43" s="37" t="s">
        <v>30</v>
      </c>
      <c r="G43" s="37" t="s">
        <v>20</v>
      </c>
      <c r="H43" s="213">
        <v>179.66375655325209</v>
      </c>
      <c r="I43" s="162" t="s">
        <v>774</v>
      </c>
      <c r="J43" s="37"/>
      <c r="K43" s="163">
        <v>404243.45224481716</v>
      </c>
      <c r="L43" s="109">
        <v>44469</v>
      </c>
      <c r="M43" s="109">
        <v>45657</v>
      </c>
      <c r="N43" s="37"/>
    </row>
    <row r="44" spans="1:14" x14ac:dyDescent="0.75">
      <c r="A44" s="164" t="s">
        <v>14</v>
      </c>
      <c r="B44" s="165" t="s">
        <v>15</v>
      </c>
      <c r="C44" s="165" t="s">
        <v>16</v>
      </c>
      <c r="D44" s="165" t="s">
        <v>17</v>
      </c>
      <c r="E44" s="165" t="s">
        <v>41</v>
      </c>
      <c r="F44" s="165" t="s">
        <v>30</v>
      </c>
      <c r="G44" s="165" t="s">
        <v>21</v>
      </c>
      <c r="H44" s="216">
        <v>10.971561020664844</v>
      </c>
      <c r="I44" s="166" t="s">
        <v>775</v>
      </c>
      <c r="J44" s="165"/>
      <c r="K44" s="167">
        <v>111964.78021588473</v>
      </c>
      <c r="L44" s="107">
        <v>44469</v>
      </c>
      <c r="M44" s="107">
        <v>45657</v>
      </c>
      <c r="N44" s="168"/>
    </row>
    <row r="45" spans="1:14" x14ac:dyDescent="0.75">
      <c r="A45" s="161" t="s">
        <v>14</v>
      </c>
      <c r="B45" s="37" t="s">
        <v>15</v>
      </c>
      <c r="C45" s="37" t="s">
        <v>16</v>
      </c>
      <c r="D45" s="37" t="s">
        <v>17</v>
      </c>
      <c r="E45" s="37" t="s">
        <v>41</v>
      </c>
      <c r="F45" s="37" t="s">
        <v>30</v>
      </c>
      <c r="G45" s="37" t="s">
        <v>23</v>
      </c>
      <c r="H45" s="213">
        <v>248</v>
      </c>
      <c r="I45" s="162"/>
      <c r="J45" s="37"/>
      <c r="K45" s="163">
        <v>372000</v>
      </c>
      <c r="L45" s="109">
        <v>44469</v>
      </c>
      <c r="M45" s="109">
        <v>45657</v>
      </c>
      <c r="N45" s="37"/>
    </row>
    <row r="46" spans="1:14" x14ac:dyDescent="0.75">
      <c r="A46" s="170" t="s">
        <v>14</v>
      </c>
      <c r="B46" s="168" t="s">
        <v>15</v>
      </c>
      <c r="C46" s="168" t="s">
        <v>16</v>
      </c>
      <c r="D46" s="168" t="s">
        <v>17</v>
      </c>
      <c r="E46" s="168" t="s">
        <v>42</v>
      </c>
      <c r="F46" s="168" t="s">
        <v>30</v>
      </c>
      <c r="G46" s="168" t="s">
        <v>20</v>
      </c>
      <c r="H46" s="217">
        <v>80.858531102208488</v>
      </c>
      <c r="I46" s="171" t="s">
        <v>776</v>
      </c>
      <c r="J46" s="168"/>
      <c r="K46" s="172">
        <v>181931.69497996909</v>
      </c>
      <c r="L46" s="173">
        <v>44651</v>
      </c>
      <c r="M46" s="173">
        <v>45646</v>
      </c>
      <c r="N46" s="168"/>
    </row>
    <row r="47" spans="1:14" x14ac:dyDescent="0.75">
      <c r="A47" s="132" t="s">
        <v>14</v>
      </c>
      <c r="B47" s="3" t="s">
        <v>15</v>
      </c>
      <c r="C47" s="3" t="s">
        <v>16</v>
      </c>
      <c r="D47" s="3" t="s">
        <v>17</v>
      </c>
      <c r="E47" s="3" t="s">
        <v>42</v>
      </c>
      <c r="F47" s="3" t="s">
        <v>30</v>
      </c>
      <c r="G47" s="3" t="s">
        <v>21</v>
      </c>
      <c r="H47" s="215">
        <v>6.0013443011234466</v>
      </c>
      <c r="I47" s="4" t="s">
        <v>777</v>
      </c>
      <c r="J47" s="3"/>
      <c r="K47" s="35">
        <v>61243.718592964768</v>
      </c>
      <c r="L47" s="5">
        <v>44651</v>
      </c>
      <c r="M47" s="5">
        <v>45646</v>
      </c>
      <c r="N47" s="37"/>
    </row>
    <row r="48" spans="1:14" x14ac:dyDescent="0.75">
      <c r="A48" s="170" t="s">
        <v>14</v>
      </c>
      <c r="B48" s="168" t="s">
        <v>15</v>
      </c>
      <c r="C48" s="168" t="s">
        <v>16</v>
      </c>
      <c r="D48" s="168" t="s">
        <v>17</v>
      </c>
      <c r="E48" s="168" t="s">
        <v>42</v>
      </c>
      <c r="F48" s="168" t="s">
        <v>30</v>
      </c>
      <c r="G48" s="168" t="s">
        <v>22</v>
      </c>
      <c r="H48" s="217">
        <v>255.63157894736827</v>
      </c>
      <c r="I48" s="171" t="s">
        <v>778</v>
      </c>
      <c r="J48" s="168"/>
      <c r="K48" s="172">
        <v>1780899.9999999991</v>
      </c>
      <c r="L48" s="173">
        <v>44651</v>
      </c>
      <c r="M48" s="173">
        <v>45646</v>
      </c>
      <c r="N48" s="168"/>
    </row>
    <row r="49" spans="1:14" x14ac:dyDescent="0.75">
      <c r="A49" s="132" t="s">
        <v>14</v>
      </c>
      <c r="B49" s="3" t="s">
        <v>15</v>
      </c>
      <c r="C49" s="3" t="s">
        <v>16</v>
      </c>
      <c r="D49" s="3" t="s">
        <v>17</v>
      </c>
      <c r="E49" s="3" t="s">
        <v>43</v>
      </c>
      <c r="F49" s="3" t="s">
        <v>32</v>
      </c>
      <c r="G49" s="3" t="s">
        <v>20</v>
      </c>
      <c r="H49" s="215">
        <v>366.81489040777416</v>
      </c>
      <c r="I49" s="4" t="s">
        <v>779</v>
      </c>
      <c r="J49" s="3"/>
      <c r="K49" s="35">
        <v>825333.50341749191</v>
      </c>
      <c r="L49" s="5">
        <v>43885</v>
      </c>
      <c r="M49" s="5">
        <v>45320</v>
      </c>
      <c r="N49" s="37"/>
    </row>
    <row r="50" spans="1:14" x14ac:dyDescent="0.75">
      <c r="A50" s="170" t="s">
        <v>14</v>
      </c>
      <c r="B50" s="168" t="s">
        <v>15</v>
      </c>
      <c r="C50" s="168" t="s">
        <v>16</v>
      </c>
      <c r="D50" s="168" t="s">
        <v>17</v>
      </c>
      <c r="E50" s="168" t="s">
        <v>43</v>
      </c>
      <c r="F50" s="168" t="s">
        <v>32</v>
      </c>
      <c r="G50" s="168" t="s">
        <v>21</v>
      </c>
      <c r="H50" s="217">
        <v>25.519107446844949</v>
      </c>
      <c r="I50" s="171" t="s">
        <v>780</v>
      </c>
      <c r="J50" s="168"/>
      <c r="K50" s="172">
        <v>260422.49149505267</v>
      </c>
      <c r="L50" s="173">
        <v>43885</v>
      </c>
      <c r="M50" s="173">
        <v>45320</v>
      </c>
      <c r="N50" s="168"/>
    </row>
    <row r="51" spans="1:14" x14ac:dyDescent="0.75">
      <c r="A51" s="132" t="s">
        <v>14</v>
      </c>
      <c r="B51" s="3" t="s">
        <v>15</v>
      </c>
      <c r="C51" s="3" t="s">
        <v>16</v>
      </c>
      <c r="D51" s="3" t="s">
        <v>17</v>
      </c>
      <c r="E51" s="3" t="s">
        <v>43</v>
      </c>
      <c r="F51" s="3" t="s">
        <v>32</v>
      </c>
      <c r="G51" s="3" t="s">
        <v>22</v>
      </c>
      <c r="H51" s="215">
        <v>600.63157894736707</v>
      </c>
      <c r="I51" s="4" t="s">
        <v>781</v>
      </c>
      <c r="J51" s="3"/>
      <c r="K51" s="35">
        <v>4184399.9999999912</v>
      </c>
      <c r="L51" s="5">
        <v>43885</v>
      </c>
      <c r="M51" s="5">
        <v>45320</v>
      </c>
      <c r="N51" s="37"/>
    </row>
    <row r="52" spans="1:14" x14ac:dyDescent="0.75">
      <c r="A52" s="170" t="s">
        <v>14</v>
      </c>
      <c r="B52" s="168" t="s">
        <v>15</v>
      </c>
      <c r="C52" s="168" t="s">
        <v>16</v>
      </c>
      <c r="D52" s="168" t="s">
        <v>17</v>
      </c>
      <c r="E52" s="168" t="s">
        <v>43</v>
      </c>
      <c r="F52" s="168" t="s">
        <v>32</v>
      </c>
      <c r="G52" s="168" t="s">
        <v>23</v>
      </c>
      <c r="H52" s="217">
        <v>556.27783499665111</v>
      </c>
      <c r="I52" s="171"/>
      <c r="J52" s="168"/>
      <c r="K52" s="172">
        <v>834416.75249497662</v>
      </c>
      <c r="L52" s="173">
        <v>43885</v>
      </c>
      <c r="M52" s="173">
        <v>45320</v>
      </c>
      <c r="N52" s="168"/>
    </row>
    <row r="53" spans="1:14" x14ac:dyDescent="0.75">
      <c r="A53" s="132" t="s">
        <v>14</v>
      </c>
      <c r="B53" s="3" t="s">
        <v>15</v>
      </c>
      <c r="C53" s="3" t="s">
        <v>16</v>
      </c>
      <c r="D53" s="3" t="s">
        <v>17</v>
      </c>
      <c r="E53" s="3" t="s">
        <v>43</v>
      </c>
      <c r="F53" s="3" t="s">
        <v>32</v>
      </c>
      <c r="G53" s="3" t="s">
        <v>24</v>
      </c>
      <c r="H53" s="215">
        <v>174.35963655405399</v>
      </c>
      <c r="I53" s="4"/>
      <c r="J53" s="3"/>
      <c r="K53" s="35">
        <v>435899.09138513496</v>
      </c>
      <c r="L53" s="5">
        <v>43885</v>
      </c>
      <c r="M53" s="5">
        <v>45320</v>
      </c>
      <c r="N53" s="37"/>
    </row>
    <row r="54" spans="1:14" x14ac:dyDescent="0.75">
      <c r="A54" s="170" t="s">
        <v>14</v>
      </c>
      <c r="B54" s="168" t="s">
        <v>15</v>
      </c>
      <c r="C54" s="168" t="s">
        <v>16</v>
      </c>
      <c r="D54" s="168" t="s">
        <v>17</v>
      </c>
      <c r="E54" s="168" t="s">
        <v>43</v>
      </c>
      <c r="F54" s="168" t="s">
        <v>32</v>
      </c>
      <c r="G54" s="168" t="s">
        <v>25</v>
      </c>
      <c r="H54" s="217">
        <v>11</v>
      </c>
      <c r="I54" s="171"/>
      <c r="J54" s="168"/>
      <c r="K54" s="172">
        <v>31900</v>
      </c>
      <c r="L54" s="173">
        <v>43885</v>
      </c>
      <c r="M54" s="173">
        <v>45320</v>
      </c>
      <c r="N54" s="168"/>
    </row>
    <row r="55" spans="1:14" x14ac:dyDescent="0.75">
      <c r="A55" s="132" t="s">
        <v>14</v>
      </c>
      <c r="B55" s="3" t="s">
        <v>15</v>
      </c>
      <c r="C55" s="3" t="s">
        <v>16</v>
      </c>
      <c r="D55" s="3" t="s">
        <v>17</v>
      </c>
      <c r="E55" s="3" t="s">
        <v>44</v>
      </c>
      <c r="F55" s="3" t="s">
        <v>40</v>
      </c>
      <c r="G55" s="3" t="s">
        <v>20</v>
      </c>
      <c r="H55" s="215">
        <v>133.6663441784051</v>
      </c>
      <c r="I55" s="4" t="s">
        <v>782</v>
      </c>
      <c r="J55" s="3"/>
      <c r="K55" s="35">
        <v>300749.27440141147</v>
      </c>
      <c r="L55" s="5">
        <v>43906</v>
      </c>
      <c r="M55" s="5">
        <v>45535</v>
      </c>
      <c r="N55" s="37"/>
    </row>
    <row r="56" spans="1:14" x14ac:dyDescent="0.75">
      <c r="A56" s="170" t="s">
        <v>14</v>
      </c>
      <c r="B56" s="168" t="s">
        <v>15</v>
      </c>
      <c r="C56" s="168" t="s">
        <v>16</v>
      </c>
      <c r="D56" s="168" t="s">
        <v>17</v>
      </c>
      <c r="E56" s="168" t="s">
        <v>44</v>
      </c>
      <c r="F56" s="168" t="s">
        <v>40</v>
      </c>
      <c r="G56" s="168" t="s">
        <v>21</v>
      </c>
      <c r="H56" s="217">
        <v>3.0286988735361775</v>
      </c>
      <c r="I56" s="171" t="s">
        <v>783</v>
      </c>
      <c r="J56" s="168"/>
      <c r="K56" s="172">
        <v>30907.872004436689</v>
      </c>
      <c r="L56" s="173">
        <v>43906</v>
      </c>
      <c r="M56" s="173">
        <v>45535</v>
      </c>
      <c r="N56" s="168"/>
    </row>
    <row r="57" spans="1:14" x14ac:dyDescent="0.75">
      <c r="A57" s="132" t="s">
        <v>14</v>
      </c>
      <c r="B57" s="3" t="s">
        <v>15</v>
      </c>
      <c r="C57" s="3" t="s">
        <v>16</v>
      </c>
      <c r="D57" s="3" t="s">
        <v>17</v>
      </c>
      <c r="E57" s="3" t="s">
        <v>44</v>
      </c>
      <c r="F57" s="3" t="s">
        <v>40</v>
      </c>
      <c r="G57" s="3" t="s">
        <v>22</v>
      </c>
      <c r="H57" s="215">
        <v>595.45512468966717</v>
      </c>
      <c r="I57" s="4" t="s">
        <v>784</v>
      </c>
      <c r="J57" s="3"/>
      <c r="K57" s="35">
        <v>4148337.3686713483</v>
      </c>
      <c r="L57" s="5">
        <v>43906</v>
      </c>
      <c r="M57" s="5">
        <v>45535</v>
      </c>
      <c r="N57" s="37"/>
    </row>
    <row r="58" spans="1:14" x14ac:dyDescent="0.75">
      <c r="A58" s="170" t="s">
        <v>14</v>
      </c>
      <c r="B58" s="168" t="s">
        <v>15</v>
      </c>
      <c r="C58" s="168" t="s">
        <v>16</v>
      </c>
      <c r="D58" s="168" t="s">
        <v>17</v>
      </c>
      <c r="E58" s="168" t="s">
        <v>44</v>
      </c>
      <c r="F58" s="168" t="s">
        <v>40</v>
      </c>
      <c r="G58" s="168" t="s">
        <v>23</v>
      </c>
      <c r="H58" s="217">
        <v>2661.1922347470163</v>
      </c>
      <c r="I58" s="171"/>
      <c r="J58" s="168"/>
      <c r="K58" s="172">
        <v>3991788.3521205243</v>
      </c>
      <c r="L58" s="173">
        <v>43906</v>
      </c>
      <c r="M58" s="173">
        <v>45535</v>
      </c>
      <c r="N58" s="168"/>
    </row>
    <row r="59" spans="1:14" x14ac:dyDescent="0.75">
      <c r="A59" s="132" t="s">
        <v>14</v>
      </c>
      <c r="B59" s="3" t="s">
        <v>15</v>
      </c>
      <c r="C59" s="3" t="s">
        <v>16</v>
      </c>
      <c r="D59" s="3" t="s">
        <v>17</v>
      </c>
      <c r="E59" s="3" t="s">
        <v>44</v>
      </c>
      <c r="F59" s="3" t="s">
        <v>40</v>
      </c>
      <c r="G59" s="3" t="s">
        <v>24</v>
      </c>
      <c r="H59" s="215">
        <v>174</v>
      </c>
      <c r="I59" s="4"/>
      <c r="J59" s="3"/>
      <c r="K59" s="35">
        <v>435000</v>
      </c>
      <c r="L59" s="5">
        <v>43906</v>
      </c>
      <c r="M59" s="5">
        <v>45535</v>
      </c>
      <c r="N59" s="37"/>
    </row>
    <row r="60" spans="1:14" x14ac:dyDescent="0.75">
      <c r="A60" s="170" t="s">
        <v>14</v>
      </c>
      <c r="B60" s="168" t="s">
        <v>15</v>
      </c>
      <c r="C60" s="168" t="s">
        <v>16</v>
      </c>
      <c r="D60" s="168" t="s">
        <v>17</v>
      </c>
      <c r="E60" s="168" t="s">
        <v>44</v>
      </c>
      <c r="F60" s="168" t="s">
        <v>40</v>
      </c>
      <c r="G60" s="168" t="s">
        <v>25</v>
      </c>
      <c r="H60" s="217">
        <v>11</v>
      </c>
      <c r="I60" s="171"/>
      <c r="J60" s="168"/>
      <c r="K60" s="172">
        <v>31900</v>
      </c>
      <c r="L60" s="173">
        <v>43906</v>
      </c>
      <c r="M60" s="173">
        <v>45535</v>
      </c>
      <c r="N60" s="168"/>
    </row>
    <row r="61" spans="1:14" x14ac:dyDescent="0.75">
      <c r="A61" s="132" t="s">
        <v>14</v>
      </c>
      <c r="B61" s="3" t="s">
        <v>15</v>
      </c>
      <c r="C61" s="3" t="s">
        <v>16</v>
      </c>
      <c r="D61" s="3" t="s">
        <v>17</v>
      </c>
      <c r="E61" s="3" t="s">
        <v>45</v>
      </c>
      <c r="F61" s="3" t="s">
        <v>40</v>
      </c>
      <c r="G61" s="3" t="s">
        <v>20</v>
      </c>
      <c r="H61" s="215">
        <v>238.44053029583745</v>
      </c>
      <c r="I61" s="4" t="s">
        <v>785</v>
      </c>
      <c r="J61" s="3"/>
      <c r="K61" s="35">
        <v>536491.19316563429</v>
      </c>
      <c r="L61" s="5">
        <v>43787</v>
      </c>
      <c r="M61" s="5">
        <v>45230</v>
      </c>
      <c r="N61" s="37"/>
    </row>
    <row r="62" spans="1:14" x14ac:dyDescent="0.75">
      <c r="A62" s="170" t="s">
        <v>14</v>
      </c>
      <c r="B62" s="168" t="s">
        <v>15</v>
      </c>
      <c r="C62" s="168" t="s">
        <v>16</v>
      </c>
      <c r="D62" s="168" t="s">
        <v>17</v>
      </c>
      <c r="E62" s="168" t="s">
        <v>45</v>
      </c>
      <c r="F62" s="168" t="s">
        <v>40</v>
      </c>
      <c r="G62" s="168" t="s">
        <v>21</v>
      </c>
      <c r="H62" s="217">
        <v>0.5</v>
      </c>
      <c r="I62" s="171" t="s">
        <v>786</v>
      </c>
      <c r="J62" s="168"/>
      <c r="K62" s="172">
        <v>4991.9999999999873</v>
      </c>
      <c r="L62" s="173">
        <v>43787</v>
      </c>
      <c r="M62" s="173">
        <v>45230</v>
      </c>
      <c r="N62" s="168"/>
    </row>
    <row r="63" spans="1:14" x14ac:dyDescent="0.75">
      <c r="A63" s="132" t="s">
        <v>14</v>
      </c>
      <c r="B63" s="3" t="s">
        <v>15</v>
      </c>
      <c r="C63" s="3" t="s">
        <v>16</v>
      </c>
      <c r="D63" s="3" t="s">
        <v>17</v>
      </c>
      <c r="E63" s="3" t="s">
        <v>45</v>
      </c>
      <c r="F63" s="3" t="s">
        <v>40</v>
      </c>
      <c r="G63" s="3" t="s">
        <v>22</v>
      </c>
      <c r="H63" s="215">
        <v>573.31578947368132</v>
      </c>
      <c r="I63" s="4" t="s">
        <v>787</v>
      </c>
      <c r="J63" s="3"/>
      <c r="K63" s="35">
        <v>3994099.99999998</v>
      </c>
      <c r="L63" s="5">
        <v>43787</v>
      </c>
      <c r="M63" s="5">
        <v>45230</v>
      </c>
      <c r="N63" s="37"/>
    </row>
    <row r="64" spans="1:14" x14ac:dyDescent="0.75">
      <c r="A64" s="170" t="s">
        <v>14</v>
      </c>
      <c r="B64" s="168" t="s">
        <v>15</v>
      </c>
      <c r="C64" s="168" t="s">
        <v>16</v>
      </c>
      <c r="D64" s="168" t="s">
        <v>17</v>
      </c>
      <c r="E64" s="168" t="s">
        <v>45</v>
      </c>
      <c r="F64" s="168" t="s">
        <v>40</v>
      </c>
      <c r="G64" s="168" t="s">
        <v>24</v>
      </c>
      <c r="H64" s="217">
        <v>16</v>
      </c>
      <c r="I64" s="171"/>
      <c r="J64" s="168"/>
      <c r="K64" s="172">
        <v>40000</v>
      </c>
      <c r="L64" s="173">
        <v>43787</v>
      </c>
      <c r="M64" s="173">
        <v>45230</v>
      </c>
      <c r="N64" s="168"/>
    </row>
    <row r="65" spans="1:14" x14ac:dyDescent="0.75">
      <c r="A65" s="132" t="s">
        <v>14</v>
      </c>
      <c r="B65" s="3" t="s">
        <v>15</v>
      </c>
      <c r="C65" s="3" t="s">
        <v>16</v>
      </c>
      <c r="D65" s="3" t="s">
        <v>17</v>
      </c>
      <c r="E65" s="3" t="s">
        <v>45</v>
      </c>
      <c r="F65" s="3" t="s">
        <v>40</v>
      </c>
      <c r="G65" s="3" t="s">
        <v>25</v>
      </c>
      <c r="H65" s="215">
        <v>6</v>
      </c>
      <c r="I65" s="4"/>
      <c r="J65" s="3"/>
      <c r="K65" s="35">
        <v>17400</v>
      </c>
      <c r="L65" s="5">
        <v>43787</v>
      </c>
      <c r="M65" s="5">
        <v>45230</v>
      </c>
      <c r="N65" s="37"/>
    </row>
    <row r="66" spans="1:14" x14ac:dyDescent="0.75">
      <c r="A66" s="170" t="s">
        <v>14</v>
      </c>
      <c r="B66" s="168" t="s">
        <v>15</v>
      </c>
      <c r="C66" s="168" t="s">
        <v>16</v>
      </c>
      <c r="D66" s="168" t="s">
        <v>17</v>
      </c>
      <c r="E66" s="168" t="s">
        <v>46</v>
      </c>
      <c r="F66" s="168" t="s">
        <v>32</v>
      </c>
      <c r="G66" s="168" t="s">
        <v>20</v>
      </c>
      <c r="H66" s="217">
        <v>300.23206269111881</v>
      </c>
      <c r="I66" s="171" t="s">
        <v>788</v>
      </c>
      <c r="J66" s="168"/>
      <c r="K66" s="172">
        <v>675522.14105501736</v>
      </c>
      <c r="L66" s="173">
        <v>45016</v>
      </c>
      <c r="M66" s="173">
        <v>45747</v>
      </c>
      <c r="N66" s="168"/>
    </row>
    <row r="67" spans="1:14" x14ac:dyDescent="0.75">
      <c r="A67" s="132" t="s">
        <v>14</v>
      </c>
      <c r="B67" s="3" t="s">
        <v>15</v>
      </c>
      <c r="C67" s="3" t="s">
        <v>16</v>
      </c>
      <c r="D67" s="3" t="s">
        <v>17</v>
      </c>
      <c r="E67" s="3" t="s">
        <v>46</v>
      </c>
      <c r="F67" s="3" t="s">
        <v>32</v>
      </c>
      <c r="G67" s="3" t="s">
        <v>21</v>
      </c>
      <c r="H67" s="215">
        <v>25.943688356834127</v>
      </c>
      <c r="I67" s="4" t="s">
        <v>789</v>
      </c>
      <c r="J67" s="3"/>
      <c r="K67" s="35">
        <v>264755.33968149225</v>
      </c>
      <c r="L67" s="5">
        <v>45016</v>
      </c>
      <c r="M67" s="5">
        <v>45747</v>
      </c>
      <c r="N67" s="37"/>
    </row>
    <row r="68" spans="1:14" x14ac:dyDescent="0.75">
      <c r="A68" s="170" t="s">
        <v>14</v>
      </c>
      <c r="B68" s="168" t="s">
        <v>15</v>
      </c>
      <c r="C68" s="168" t="s">
        <v>16</v>
      </c>
      <c r="D68" s="168" t="s">
        <v>17</v>
      </c>
      <c r="E68" s="168" t="s">
        <v>46</v>
      </c>
      <c r="F68" s="168" t="s">
        <v>32</v>
      </c>
      <c r="G68" s="168" t="s">
        <v>22</v>
      </c>
      <c r="H68" s="217">
        <v>545.68421052631379</v>
      </c>
      <c r="I68" s="171" t="s">
        <v>790</v>
      </c>
      <c r="J68" s="168"/>
      <c r="K68" s="172">
        <v>3801599.999999986</v>
      </c>
      <c r="L68" s="173">
        <v>45016</v>
      </c>
      <c r="M68" s="173">
        <v>45747</v>
      </c>
      <c r="N68" s="168"/>
    </row>
    <row r="69" spans="1:14" x14ac:dyDescent="0.75">
      <c r="A69" s="132" t="s">
        <v>14</v>
      </c>
      <c r="B69" s="3" t="s">
        <v>15</v>
      </c>
      <c r="C69" s="3" t="s">
        <v>16</v>
      </c>
      <c r="D69" s="3" t="s">
        <v>17</v>
      </c>
      <c r="E69" s="3" t="s">
        <v>46</v>
      </c>
      <c r="F69" s="3" t="s">
        <v>32</v>
      </c>
      <c r="G69" s="3" t="s">
        <v>23</v>
      </c>
      <c r="H69" s="215">
        <v>540.96433720072503</v>
      </c>
      <c r="I69" s="4"/>
      <c r="J69" s="3"/>
      <c r="K69" s="35">
        <v>811446.50580108759</v>
      </c>
      <c r="L69" s="5">
        <v>45016</v>
      </c>
      <c r="M69" s="5">
        <v>45747</v>
      </c>
      <c r="N69" s="37"/>
    </row>
    <row r="70" spans="1:14" x14ac:dyDescent="0.75">
      <c r="A70" s="170" t="s">
        <v>14</v>
      </c>
      <c r="B70" s="168" t="s">
        <v>15</v>
      </c>
      <c r="C70" s="168" t="s">
        <v>16</v>
      </c>
      <c r="D70" s="168" t="s">
        <v>17</v>
      </c>
      <c r="E70" s="168" t="s">
        <v>47</v>
      </c>
      <c r="F70" s="168" t="s">
        <v>32</v>
      </c>
      <c r="G70" s="168" t="s">
        <v>20</v>
      </c>
      <c r="H70" s="217">
        <v>52.584402222144618</v>
      </c>
      <c r="I70" s="171" t="s">
        <v>791</v>
      </c>
      <c r="J70" s="168"/>
      <c r="K70" s="172">
        <v>118314.90499982539</v>
      </c>
      <c r="L70" s="173">
        <v>42751</v>
      </c>
      <c r="M70" s="173">
        <v>45747</v>
      </c>
      <c r="N70" s="168"/>
    </row>
    <row r="71" spans="1:14" x14ac:dyDescent="0.75">
      <c r="A71" s="132" t="s">
        <v>14</v>
      </c>
      <c r="B71" s="3" t="s">
        <v>15</v>
      </c>
      <c r="C71" s="3" t="s">
        <v>16</v>
      </c>
      <c r="D71" s="3" t="s">
        <v>17</v>
      </c>
      <c r="E71" s="3" t="s">
        <v>47</v>
      </c>
      <c r="F71" s="3" t="s">
        <v>32</v>
      </c>
      <c r="G71" s="3" t="s">
        <v>21</v>
      </c>
      <c r="H71" s="215">
        <v>12.07588909543583</v>
      </c>
      <c r="I71" s="4" t="s">
        <v>792</v>
      </c>
      <c r="J71" s="3"/>
      <c r="K71" s="35">
        <v>123234.44821892264</v>
      </c>
      <c r="L71" s="5">
        <v>42751</v>
      </c>
      <c r="M71" s="5">
        <v>45747</v>
      </c>
      <c r="N71" s="37"/>
    </row>
    <row r="72" spans="1:14" x14ac:dyDescent="0.75">
      <c r="A72" s="170" t="s">
        <v>14</v>
      </c>
      <c r="B72" s="168" t="s">
        <v>15</v>
      </c>
      <c r="C72" s="168" t="s">
        <v>16</v>
      </c>
      <c r="D72" s="168" t="s">
        <v>17</v>
      </c>
      <c r="E72" s="168" t="s">
        <v>48</v>
      </c>
      <c r="F72" s="168" t="s">
        <v>49</v>
      </c>
      <c r="G72" s="168" t="s">
        <v>20</v>
      </c>
      <c r="H72" s="217">
        <v>7.548</v>
      </c>
      <c r="I72" s="171" t="s">
        <v>793</v>
      </c>
      <c r="J72" s="168"/>
      <c r="K72" s="172">
        <v>30000</v>
      </c>
      <c r="L72" s="173">
        <v>42821</v>
      </c>
      <c r="M72" s="173">
        <v>45382</v>
      </c>
      <c r="N72" s="168"/>
    </row>
    <row r="73" spans="1:14" x14ac:dyDescent="0.75">
      <c r="A73" s="161" t="s">
        <v>14</v>
      </c>
      <c r="B73" s="37" t="s">
        <v>15</v>
      </c>
      <c r="C73" s="37" t="s">
        <v>16</v>
      </c>
      <c r="D73" s="37" t="s">
        <v>17</v>
      </c>
      <c r="E73" s="37" t="s">
        <v>50</v>
      </c>
      <c r="F73" s="37" t="s">
        <v>28</v>
      </c>
      <c r="G73" s="37" t="s">
        <v>20</v>
      </c>
      <c r="H73" s="213">
        <v>3.2869999999999999</v>
      </c>
      <c r="I73" s="162" t="s">
        <v>794</v>
      </c>
      <c r="J73" s="37"/>
      <c r="K73" s="163">
        <v>13000</v>
      </c>
      <c r="L73" s="109">
        <v>43903</v>
      </c>
      <c r="M73" s="109">
        <v>45382</v>
      </c>
      <c r="N73" s="37"/>
    </row>
    <row r="74" spans="1:14" x14ac:dyDescent="0.75">
      <c r="A74" s="170" t="s">
        <v>14</v>
      </c>
      <c r="B74" s="168" t="s">
        <v>15</v>
      </c>
      <c r="C74" s="168" t="s">
        <v>16</v>
      </c>
      <c r="D74" s="168" t="s">
        <v>17</v>
      </c>
      <c r="E74" s="168" t="s">
        <v>50</v>
      </c>
      <c r="F74" s="168" t="s">
        <v>28</v>
      </c>
      <c r="G74" s="168" t="s">
        <v>24</v>
      </c>
      <c r="H74" s="217">
        <v>16.100000000000001</v>
      </c>
      <c r="I74" s="171"/>
      <c r="J74" s="168"/>
      <c r="K74" s="172">
        <v>40000</v>
      </c>
      <c r="L74" s="173">
        <v>43903</v>
      </c>
      <c r="M74" s="173">
        <v>45382</v>
      </c>
      <c r="N74" s="168"/>
    </row>
    <row r="75" spans="1:14" x14ac:dyDescent="0.75">
      <c r="A75" s="161" t="s">
        <v>14</v>
      </c>
      <c r="B75" s="37" t="s">
        <v>15</v>
      </c>
      <c r="C75" s="37" t="s">
        <v>16</v>
      </c>
      <c r="D75" s="37" t="s">
        <v>17</v>
      </c>
      <c r="E75" s="37" t="s">
        <v>51</v>
      </c>
      <c r="F75" s="37" t="s">
        <v>40</v>
      </c>
      <c r="G75" s="37" t="s">
        <v>20</v>
      </c>
      <c r="H75" s="213">
        <v>100.7</v>
      </c>
      <c r="I75" s="162" t="s">
        <v>795</v>
      </c>
      <c r="J75" s="37"/>
      <c r="K75" s="163">
        <v>400000</v>
      </c>
      <c r="L75" s="109">
        <v>44286</v>
      </c>
      <c r="M75" s="109">
        <v>45382</v>
      </c>
      <c r="N75" s="37"/>
    </row>
    <row r="76" spans="1:14" x14ac:dyDescent="0.75">
      <c r="A76" s="164" t="s">
        <v>14</v>
      </c>
      <c r="B76" s="165" t="s">
        <v>15</v>
      </c>
      <c r="C76" s="165" t="s">
        <v>16</v>
      </c>
      <c r="D76" s="165" t="s">
        <v>17</v>
      </c>
      <c r="E76" s="165" t="s">
        <v>52</v>
      </c>
      <c r="F76" s="165" t="s">
        <v>40</v>
      </c>
      <c r="G76" s="165" t="s">
        <v>20</v>
      </c>
      <c r="H76" s="216">
        <v>7.3926634744678372</v>
      </c>
      <c r="I76" s="166" t="s">
        <v>796</v>
      </c>
      <c r="J76" s="165"/>
      <c r="K76" s="167">
        <v>16633.492817552633</v>
      </c>
      <c r="L76" s="107">
        <v>45016</v>
      </c>
      <c r="M76" s="107">
        <v>46111</v>
      </c>
      <c r="N76" s="168"/>
    </row>
    <row r="77" spans="1:14" x14ac:dyDescent="0.75">
      <c r="A77" s="161" t="s">
        <v>14</v>
      </c>
      <c r="B77" s="37" t="s">
        <v>15</v>
      </c>
      <c r="C77" s="37" t="s">
        <v>16</v>
      </c>
      <c r="D77" s="37" t="s">
        <v>17</v>
      </c>
      <c r="E77" s="37" t="s">
        <v>52</v>
      </c>
      <c r="F77" s="37" t="s">
        <v>40</v>
      </c>
      <c r="G77" s="37" t="s">
        <v>21</v>
      </c>
      <c r="H77" s="213">
        <v>0.25477707006369427</v>
      </c>
      <c r="I77" s="162" t="s">
        <v>797</v>
      </c>
      <c r="J77" s="37"/>
      <c r="K77" s="163">
        <v>2600</v>
      </c>
      <c r="L77" s="109">
        <v>45016</v>
      </c>
      <c r="M77" s="109">
        <v>46111</v>
      </c>
      <c r="N77" s="37"/>
    </row>
    <row r="78" spans="1:14" x14ac:dyDescent="0.75">
      <c r="A78" s="164" t="s">
        <v>14</v>
      </c>
      <c r="B78" s="165" t="s">
        <v>15</v>
      </c>
      <c r="C78" s="165" t="s">
        <v>16</v>
      </c>
      <c r="D78" s="165" t="s">
        <v>17</v>
      </c>
      <c r="E78" s="165" t="s">
        <v>52</v>
      </c>
      <c r="F78" s="165" t="s">
        <v>40</v>
      </c>
      <c r="G78" s="165" t="s">
        <v>23</v>
      </c>
      <c r="H78" s="216">
        <v>3464.2903636990718</v>
      </c>
      <c r="I78" s="166"/>
      <c r="J78" s="165"/>
      <c r="K78" s="167">
        <v>5196435.5455486076</v>
      </c>
      <c r="L78" s="107">
        <v>45016</v>
      </c>
      <c r="M78" s="107">
        <v>46111</v>
      </c>
      <c r="N78" s="168"/>
    </row>
    <row r="79" spans="1:14" x14ac:dyDescent="0.75">
      <c r="A79" s="161" t="s">
        <v>14</v>
      </c>
      <c r="B79" s="37" t="s">
        <v>15</v>
      </c>
      <c r="C79" s="37" t="s">
        <v>16</v>
      </c>
      <c r="D79" s="37" t="s">
        <v>17</v>
      </c>
      <c r="E79" s="37" t="s">
        <v>52</v>
      </c>
      <c r="F79" s="37" t="s">
        <v>40</v>
      </c>
      <c r="G79" s="37" t="s">
        <v>25</v>
      </c>
      <c r="H79" s="213">
        <v>4</v>
      </c>
      <c r="I79" s="162"/>
      <c r="J79" s="37"/>
      <c r="K79" s="163">
        <v>11600</v>
      </c>
      <c r="L79" s="109">
        <v>45016</v>
      </c>
      <c r="M79" s="109">
        <v>46111</v>
      </c>
      <c r="N79" s="37"/>
    </row>
    <row r="80" spans="1:14" x14ac:dyDescent="0.75">
      <c r="A80" s="170" t="s">
        <v>14</v>
      </c>
      <c r="B80" s="168" t="s">
        <v>15</v>
      </c>
      <c r="C80" s="168" t="s">
        <v>16</v>
      </c>
      <c r="D80" s="168" t="s">
        <v>17</v>
      </c>
      <c r="E80" s="168" t="s">
        <v>53</v>
      </c>
      <c r="F80" s="168" t="s">
        <v>30</v>
      </c>
      <c r="G80" s="168" t="s">
        <v>20</v>
      </c>
      <c r="H80" s="217">
        <v>1355.6505668783477</v>
      </c>
      <c r="I80" s="171" t="s">
        <v>798</v>
      </c>
      <c r="J80" s="168"/>
      <c r="K80" s="172">
        <v>3050213.7754762825</v>
      </c>
      <c r="L80" s="173">
        <v>44834</v>
      </c>
      <c r="M80" s="173">
        <v>46111</v>
      </c>
      <c r="N80" s="168"/>
    </row>
    <row r="81" spans="1:14" x14ac:dyDescent="0.75">
      <c r="A81" s="132" t="s">
        <v>14</v>
      </c>
      <c r="B81" s="3" t="s">
        <v>15</v>
      </c>
      <c r="C81" s="3" t="s">
        <v>16</v>
      </c>
      <c r="D81" s="3" t="s">
        <v>17</v>
      </c>
      <c r="E81" s="3" t="s">
        <v>53</v>
      </c>
      <c r="F81" s="3" t="s">
        <v>30</v>
      </c>
      <c r="G81" s="3" t="s">
        <v>21</v>
      </c>
      <c r="H81" s="215">
        <v>27.277778507379875</v>
      </c>
      <c r="I81" s="4" t="s">
        <v>799</v>
      </c>
      <c r="J81" s="3"/>
      <c r="K81" s="35">
        <v>278369.7296678116</v>
      </c>
      <c r="L81" s="5">
        <v>44834</v>
      </c>
      <c r="M81" s="5">
        <v>46111</v>
      </c>
      <c r="N81" s="37"/>
    </row>
    <row r="82" spans="1:14" x14ac:dyDescent="0.75">
      <c r="A82" s="170" t="s">
        <v>14</v>
      </c>
      <c r="B82" s="168" t="s">
        <v>15</v>
      </c>
      <c r="C82" s="168" t="s">
        <v>16</v>
      </c>
      <c r="D82" s="168" t="s">
        <v>17</v>
      </c>
      <c r="E82" s="168" t="s">
        <v>53</v>
      </c>
      <c r="F82" s="168" t="s">
        <v>30</v>
      </c>
      <c r="G82" s="168" t="s">
        <v>24</v>
      </c>
      <c r="H82" s="217">
        <v>415.77431109278302</v>
      </c>
      <c r="I82" s="171"/>
      <c r="J82" s="168"/>
      <c r="K82" s="172">
        <v>1039435.7777319576</v>
      </c>
      <c r="L82" s="173">
        <v>44834</v>
      </c>
      <c r="M82" s="173">
        <v>46111</v>
      </c>
      <c r="N82" s="168"/>
    </row>
    <row r="83" spans="1:14" x14ac:dyDescent="0.75">
      <c r="A83" s="132" t="s">
        <v>14</v>
      </c>
      <c r="B83" s="3" t="s">
        <v>15</v>
      </c>
      <c r="C83" s="3" t="s">
        <v>16</v>
      </c>
      <c r="D83" s="3" t="s">
        <v>17</v>
      </c>
      <c r="E83" s="3" t="s">
        <v>53</v>
      </c>
      <c r="F83" s="3" t="s">
        <v>30</v>
      </c>
      <c r="G83" s="3" t="s">
        <v>25</v>
      </c>
      <c r="H83" s="215">
        <v>66</v>
      </c>
      <c r="I83" s="4"/>
      <c r="J83" s="3"/>
      <c r="K83" s="35">
        <v>191400</v>
      </c>
      <c r="L83" s="5">
        <v>44834</v>
      </c>
      <c r="M83" s="5">
        <v>46111</v>
      </c>
      <c r="N83" s="37"/>
    </row>
    <row r="84" spans="1:14" x14ac:dyDescent="0.75">
      <c r="A84" s="170" t="s">
        <v>14</v>
      </c>
      <c r="B84" s="168" t="s">
        <v>15</v>
      </c>
      <c r="C84" s="168" t="s">
        <v>16</v>
      </c>
      <c r="D84" s="168" t="s">
        <v>17</v>
      </c>
      <c r="E84" s="168" t="s">
        <v>54</v>
      </c>
      <c r="F84" s="168" t="s">
        <v>30</v>
      </c>
      <c r="G84" s="168" t="s">
        <v>20</v>
      </c>
      <c r="H84" s="217">
        <v>1468.4833400395744</v>
      </c>
      <c r="I84" s="171" t="s">
        <v>800</v>
      </c>
      <c r="J84" s="168"/>
      <c r="K84" s="172">
        <v>3304087.5150890425</v>
      </c>
      <c r="L84" s="173">
        <v>43843</v>
      </c>
      <c r="M84" s="173">
        <v>45382</v>
      </c>
      <c r="N84" s="168"/>
    </row>
    <row r="85" spans="1:14" x14ac:dyDescent="0.75">
      <c r="A85" s="132" t="s">
        <v>14</v>
      </c>
      <c r="B85" s="3" t="s">
        <v>15</v>
      </c>
      <c r="C85" s="3" t="s">
        <v>16</v>
      </c>
      <c r="D85" s="3" t="s">
        <v>17</v>
      </c>
      <c r="E85" s="3" t="s">
        <v>54</v>
      </c>
      <c r="F85" s="3" t="s">
        <v>30</v>
      </c>
      <c r="G85" s="3" t="s">
        <v>21</v>
      </c>
      <c r="H85" s="215">
        <v>3.2313678321168462</v>
      </c>
      <c r="I85" s="4" t="s">
        <v>801</v>
      </c>
      <c r="J85" s="3"/>
      <c r="K85" s="35">
        <v>32976.108726752413</v>
      </c>
      <c r="L85" s="5">
        <v>43843</v>
      </c>
      <c r="M85" s="5">
        <v>45382</v>
      </c>
      <c r="N85" s="37"/>
    </row>
    <row r="86" spans="1:14" x14ac:dyDescent="0.75">
      <c r="A86" s="170" t="s">
        <v>14</v>
      </c>
      <c r="B86" s="168" t="s">
        <v>15</v>
      </c>
      <c r="C86" s="168" t="s">
        <v>16</v>
      </c>
      <c r="D86" s="168" t="s">
        <v>17</v>
      </c>
      <c r="E86" s="168" t="s">
        <v>54</v>
      </c>
      <c r="F86" s="168" t="s">
        <v>30</v>
      </c>
      <c r="G86" s="168" t="s">
        <v>24</v>
      </c>
      <c r="H86" s="217">
        <v>363.59635932203298</v>
      </c>
      <c r="I86" s="171"/>
      <c r="J86" s="168"/>
      <c r="K86" s="172">
        <v>908990.89830508246</v>
      </c>
      <c r="L86" s="173">
        <v>43843</v>
      </c>
      <c r="M86" s="173">
        <v>45382</v>
      </c>
      <c r="N86" s="168"/>
    </row>
    <row r="87" spans="1:14" x14ac:dyDescent="0.75">
      <c r="A87" s="132" t="s">
        <v>14</v>
      </c>
      <c r="B87" s="3" t="s">
        <v>15</v>
      </c>
      <c r="C87" s="3" t="s">
        <v>16</v>
      </c>
      <c r="D87" s="3" t="s">
        <v>17</v>
      </c>
      <c r="E87" s="3" t="s">
        <v>54</v>
      </c>
      <c r="F87" s="3" t="s">
        <v>30</v>
      </c>
      <c r="G87" s="3" t="s">
        <v>25</v>
      </c>
      <c r="H87" s="215">
        <v>37</v>
      </c>
      <c r="I87" s="4"/>
      <c r="J87" s="3"/>
      <c r="K87" s="35">
        <v>107300</v>
      </c>
      <c r="L87" s="5">
        <v>43843</v>
      </c>
      <c r="M87" s="5">
        <v>45382</v>
      </c>
      <c r="N87" s="37"/>
    </row>
    <row r="88" spans="1:14" x14ac:dyDescent="0.75">
      <c r="A88" s="170" t="s">
        <v>14</v>
      </c>
      <c r="B88" s="168" t="s">
        <v>15</v>
      </c>
      <c r="C88" s="168" t="s">
        <v>16</v>
      </c>
      <c r="D88" s="168" t="s">
        <v>17</v>
      </c>
      <c r="E88" s="168" t="s">
        <v>55</v>
      </c>
      <c r="F88" s="168" t="s">
        <v>32</v>
      </c>
      <c r="G88" s="168" t="s">
        <v>20</v>
      </c>
      <c r="H88" s="217">
        <v>581.31916354298528</v>
      </c>
      <c r="I88" s="171" t="s">
        <v>802</v>
      </c>
      <c r="J88" s="168"/>
      <c r="K88" s="172">
        <v>1307968.1179717169</v>
      </c>
      <c r="L88" s="173">
        <v>43885</v>
      </c>
      <c r="M88" s="173">
        <v>45320</v>
      </c>
      <c r="N88" s="168"/>
    </row>
    <row r="89" spans="1:14" x14ac:dyDescent="0.75">
      <c r="A89" s="132" t="s">
        <v>14</v>
      </c>
      <c r="B89" s="3" t="s">
        <v>15</v>
      </c>
      <c r="C89" s="3" t="s">
        <v>16</v>
      </c>
      <c r="D89" s="3" t="s">
        <v>17</v>
      </c>
      <c r="E89" s="3" t="s">
        <v>55</v>
      </c>
      <c r="F89" s="3" t="s">
        <v>32</v>
      </c>
      <c r="G89" s="3" t="s">
        <v>21</v>
      </c>
      <c r="H89" s="215">
        <v>1.7856181342690713</v>
      </c>
      <c r="I89" s="4" t="s">
        <v>803</v>
      </c>
      <c r="J89" s="3"/>
      <c r="K89" s="35">
        <v>18222.233060215873</v>
      </c>
      <c r="L89" s="5">
        <v>43885</v>
      </c>
      <c r="M89" s="5">
        <v>45320</v>
      </c>
      <c r="N89" s="37"/>
    </row>
    <row r="90" spans="1:14" x14ac:dyDescent="0.75">
      <c r="A90" s="170" t="s">
        <v>14</v>
      </c>
      <c r="B90" s="168" t="s">
        <v>15</v>
      </c>
      <c r="C90" s="168" t="s">
        <v>16</v>
      </c>
      <c r="D90" s="168" t="s">
        <v>17</v>
      </c>
      <c r="E90" s="168" t="s">
        <v>55</v>
      </c>
      <c r="F90" s="168" t="s">
        <v>32</v>
      </c>
      <c r="G90" s="168" t="s">
        <v>22</v>
      </c>
      <c r="H90" s="217">
        <v>2903.2105263157878</v>
      </c>
      <c r="I90" s="171" t="s">
        <v>804</v>
      </c>
      <c r="J90" s="168"/>
      <c r="K90" s="172">
        <v>20225699.999999989</v>
      </c>
      <c r="L90" s="173">
        <v>43885</v>
      </c>
      <c r="M90" s="173">
        <v>45320</v>
      </c>
      <c r="N90" s="168"/>
    </row>
    <row r="91" spans="1:14" x14ac:dyDescent="0.75">
      <c r="A91" s="132" t="s">
        <v>14</v>
      </c>
      <c r="B91" s="3" t="s">
        <v>15</v>
      </c>
      <c r="C91" s="3" t="s">
        <v>16</v>
      </c>
      <c r="D91" s="3" t="s">
        <v>17</v>
      </c>
      <c r="E91" s="3" t="s">
        <v>55</v>
      </c>
      <c r="F91" s="3" t="s">
        <v>32</v>
      </c>
      <c r="G91" s="3" t="s">
        <v>24</v>
      </c>
      <c r="H91" s="215">
        <v>181.79817966101601</v>
      </c>
      <c r="I91" s="4"/>
      <c r="J91" s="3"/>
      <c r="K91" s="35">
        <v>454495.44915254001</v>
      </c>
      <c r="L91" s="5">
        <v>43885</v>
      </c>
      <c r="M91" s="5">
        <v>45320</v>
      </c>
      <c r="N91" s="37"/>
    </row>
    <row r="92" spans="1:14" x14ac:dyDescent="0.75">
      <c r="A92" s="170" t="s">
        <v>14</v>
      </c>
      <c r="B92" s="168" t="s">
        <v>15</v>
      </c>
      <c r="C92" s="168" t="s">
        <v>16</v>
      </c>
      <c r="D92" s="168" t="s">
        <v>17</v>
      </c>
      <c r="E92" s="168" t="s">
        <v>55</v>
      </c>
      <c r="F92" s="168" t="s">
        <v>32</v>
      </c>
      <c r="G92" s="168" t="s">
        <v>25</v>
      </c>
      <c r="H92" s="217">
        <v>23</v>
      </c>
      <c r="I92" s="171"/>
      <c r="J92" s="168"/>
      <c r="K92" s="172">
        <v>66700</v>
      </c>
      <c r="L92" s="173">
        <v>43885</v>
      </c>
      <c r="M92" s="173">
        <v>45320</v>
      </c>
      <c r="N92" s="168"/>
    </row>
    <row r="93" spans="1:14" x14ac:dyDescent="0.75">
      <c r="A93" s="132" t="s">
        <v>14</v>
      </c>
      <c r="B93" s="3" t="s">
        <v>15</v>
      </c>
      <c r="C93" s="3" t="s">
        <v>16</v>
      </c>
      <c r="D93" s="3" t="s">
        <v>17</v>
      </c>
      <c r="E93" s="3" t="s">
        <v>56</v>
      </c>
      <c r="F93" s="3" t="s">
        <v>35</v>
      </c>
      <c r="G93" s="3" t="s">
        <v>20</v>
      </c>
      <c r="H93" s="215">
        <v>2378.0319677292118</v>
      </c>
      <c r="I93" s="4" t="s">
        <v>805</v>
      </c>
      <c r="J93" s="3"/>
      <c r="K93" s="35">
        <v>5350571.9273907263</v>
      </c>
      <c r="L93" s="5">
        <v>45017</v>
      </c>
      <c r="M93" s="5">
        <v>46477</v>
      </c>
      <c r="N93" s="37"/>
    </row>
    <row r="94" spans="1:14" x14ac:dyDescent="0.75">
      <c r="A94" s="170" t="s">
        <v>14</v>
      </c>
      <c r="B94" s="168" t="s">
        <v>15</v>
      </c>
      <c r="C94" s="168" t="s">
        <v>16</v>
      </c>
      <c r="D94" s="168" t="s">
        <v>17</v>
      </c>
      <c r="E94" s="168" t="s">
        <v>56</v>
      </c>
      <c r="F94" s="168" t="s">
        <v>35</v>
      </c>
      <c r="G94" s="168" t="s">
        <v>21</v>
      </c>
      <c r="H94" s="217">
        <v>155.05819163862509</v>
      </c>
      <c r="I94" s="171" t="s">
        <v>806</v>
      </c>
      <c r="J94" s="168"/>
      <c r="K94" s="172">
        <v>1582368.845672169</v>
      </c>
      <c r="L94" s="173">
        <v>45017</v>
      </c>
      <c r="M94" s="173">
        <v>46477</v>
      </c>
      <c r="N94" s="168"/>
    </row>
    <row r="95" spans="1:14" x14ac:dyDescent="0.75">
      <c r="A95" s="132" t="s">
        <v>14</v>
      </c>
      <c r="B95" s="3" t="s">
        <v>15</v>
      </c>
      <c r="C95" s="3" t="s">
        <v>16</v>
      </c>
      <c r="D95" s="3" t="s">
        <v>17</v>
      </c>
      <c r="E95" s="3" t="s">
        <v>56</v>
      </c>
      <c r="F95" s="3" t="s">
        <v>35</v>
      </c>
      <c r="G95" s="3" t="s">
        <v>22</v>
      </c>
      <c r="H95" s="215">
        <v>2339.8805620872122</v>
      </c>
      <c r="I95" s="4" t="s">
        <v>807</v>
      </c>
      <c r="J95" s="3"/>
      <c r="K95" s="35">
        <v>16301167.915874247</v>
      </c>
      <c r="L95" s="5">
        <v>45017</v>
      </c>
      <c r="M95" s="5">
        <v>46477</v>
      </c>
      <c r="N95" s="37"/>
    </row>
    <row r="96" spans="1:14" x14ac:dyDescent="0.75">
      <c r="A96" s="170" t="s">
        <v>14</v>
      </c>
      <c r="B96" s="168" t="s">
        <v>15</v>
      </c>
      <c r="C96" s="168" t="s">
        <v>16</v>
      </c>
      <c r="D96" s="168" t="s">
        <v>17</v>
      </c>
      <c r="E96" s="168" t="s">
        <v>56</v>
      </c>
      <c r="F96" s="168" t="s">
        <v>35</v>
      </c>
      <c r="G96" s="168" t="s">
        <v>23</v>
      </c>
      <c r="H96" s="217">
        <v>1206.1658568228568</v>
      </c>
      <c r="I96" s="171"/>
      <c r="J96" s="168"/>
      <c r="K96" s="172">
        <v>1809248.7852342851</v>
      </c>
      <c r="L96" s="173">
        <v>45017</v>
      </c>
      <c r="M96" s="173">
        <v>46477</v>
      </c>
      <c r="N96" s="168"/>
    </row>
    <row r="97" spans="1:14" x14ac:dyDescent="0.75">
      <c r="A97" s="132" t="s">
        <v>14</v>
      </c>
      <c r="B97" s="3" t="s">
        <v>15</v>
      </c>
      <c r="C97" s="3" t="s">
        <v>16</v>
      </c>
      <c r="D97" s="3" t="s">
        <v>17</v>
      </c>
      <c r="E97" s="3" t="s">
        <v>56</v>
      </c>
      <c r="F97" s="3" t="s">
        <v>35</v>
      </c>
      <c r="G97" s="3" t="s">
        <v>24</v>
      </c>
      <c r="H97" s="215">
        <v>240</v>
      </c>
      <c r="I97" s="4"/>
      <c r="J97" s="3"/>
      <c r="K97" s="35">
        <v>600000</v>
      </c>
      <c r="L97" s="5">
        <v>45017</v>
      </c>
      <c r="M97" s="5">
        <v>46477</v>
      </c>
      <c r="N97" s="37"/>
    </row>
    <row r="98" spans="1:14" x14ac:dyDescent="0.75">
      <c r="A98" s="170" t="s">
        <v>14</v>
      </c>
      <c r="B98" s="168" t="s">
        <v>15</v>
      </c>
      <c r="C98" s="168" t="s">
        <v>16</v>
      </c>
      <c r="D98" s="168" t="s">
        <v>17</v>
      </c>
      <c r="E98" s="168" t="s">
        <v>56</v>
      </c>
      <c r="F98" s="168" t="s">
        <v>35</v>
      </c>
      <c r="G98" s="168" t="s">
        <v>25</v>
      </c>
      <c r="H98" s="217">
        <v>86</v>
      </c>
      <c r="I98" s="171"/>
      <c r="J98" s="168"/>
      <c r="K98" s="172">
        <v>249400</v>
      </c>
      <c r="L98" s="173">
        <v>45017</v>
      </c>
      <c r="M98" s="173">
        <v>46477</v>
      </c>
      <c r="N98" s="168"/>
    </row>
    <row r="99" spans="1:14" x14ac:dyDescent="0.75">
      <c r="A99" s="161" t="s">
        <v>14</v>
      </c>
      <c r="B99" s="37" t="s">
        <v>15</v>
      </c>
      <c r="C99" s="37" t="s">
        <v>16</v>
      </c>
      <c r="D99" s="37" t="s">
        <v>17</v>
      </c>
      <c r="E99" s="37" t="s">
        <v>57</v>
      </c>
      <c r="F99" s="37" t="s">
        <v>30</v>
      </c>
      <c r="G99" s="37" t="s">
        <v>20</v>
      </c>
      <c r="H99" s="213">
        <v>30.177</v>
      </c>
      <c r="I99" s="162" t="s">
        <v>808</v>
      </c>
      <c r="J99" s="37"/>
      <c r="K99" s="163">
        <v>1616625</v>
      </c>
      <c r="L99" s="109">
        <v>45642</v>
      </c>
      <c r="M99" s="109">
        <v>46203</v>
      </c>
      <c r="N99" s="37"/>
    </row>
    <row r="100" spans="1:14" x14ac:dyDescent="0.75">
      <c r="A100" s="164" t="s">
        <v>14</v>
      </c>
      <c r="B100" s="165" t="s">
        <v>15</v>
      </c>
      <c r="C100" s="165" t="s">
        <v>16</v>
      </c>
      <c r="D100" s="165" t="s">
        <v>17</v>
      </c>
      <c r="E100" s="165" t="s">
        <v>57</v>
      </c>
      <c r="F100" s="165" t="s">
        <v>30</v>
      </c>
      <c r="G100" s="165" t="s">
        <v>21</v>
      </c>
      <c r="H100" s="216">
        <v>4.2038216560509554</v>
      </c>
      <c r="I100" s="166" t="s">
        <v>809</v>
      </c>
      <c r="J100" s="165"/>
      <c r="K100" s="167">
        <v>42900</v>
      </c>
      <c r="L100" s="107">
        <v>45642</v>
      </c>
      <c r="M100" s="107">
        <v>46203</v>
      </c>
      <c r="N100" s="168"/>
    </row>
    <row r="101" spans="1:14" x14ac:dyDescent="0.75">
      <c r="A101" s="161" t="s">
        <v>14</v>
      </c>
      <c r="B101" s="37" t="s">
        <v>15</v>
      </c>
      <c r="C101" s="37" t="s">
        <v>16</v>
      </c>
      <c r="D101" s="37" t="s">
        <v>17</v>
      </c>
      <c r="E101" s="37" t="s">
        <v>58</v>
      </c>
      <c r="F101" s="37" t="s">
        <v>49</v>
      </c>
      <c r="G101" s="37" t="s">
        <v>20</v>
      </c>
      <c r="H101" s="213">
        <v>1574.7153454512897</v>
      </c>
      <c r="I101" s="162" t="s">
        <v>810</v>
      </c>
      <c r="J101" s="37"/>
      <c r="K101" s="169">
        <v>3543797.69</v>
      </c>
      <c r="L101" s="109">
        <v>43921</v>
      </c>
      <c r="M101" s="109">
        <v>45282</v>
      </c>
      <c r="N101" s="37"/>
    </row>
    <row r="102" spans="1:14" x14ac:dyDescent="0.75">
      <c r="A102" s="164" t="s">
        <v>14</v>
      </c>
      <c r="B102" s="165" t="s">
        <v>15</v>
      </c>
      <c r="C102" s="165" t="s">
        <v>16</v>
      </c>
      <c r="D102" s="165" t="s">
        <v>17</v>
      </c>
      <c r="E102" s="165" t="s">
        <v>58</v>
      </c>
      <c r="F102" s="165" t="s">
        <v>49</v>
      </c>
      <c r="G102" s="165" t="s">
        <v>21</v>
      </c>
      <c r="H102" s="216">
        <v>3.3340185115135044</v>
      </c>
      <c r="I102" s="166" t="s">
        <v>811</v>
      </c>
      <c r="J102" s="165"/>
      <c r="K102" s="167">
        <v>34023.658909995313</v>
      </c>
      <c r="L102" s="107">
        <v>43921</v>
      </c>
      <c r="M102" s="107">
        <v>45282</v>
      </c>
      <c r="N102" s="168"/>
    </row>
    <row r="103" spans="1:14" x14ac:dyDescent="0.75">
      <c r="A103" s="161" t="s">
        <v>14</v>
      </c>
      <c r="B103" s="37" t="s">
        <v>15</v>
      </c>
      <c r="C103" s="37" t="s">
        <v>16</v>
      </c>
      <c r="D103" s="37" t="s">
        <v>17</v>
      </c>
      <c r="E103" s="37" t="s">
        <v>58</v>
      </c>
      <c r="F103" s="37" t="s">
        <v>49</v>
      </c>
      <c r="G103" s="37" t="s">
        <v>22</v>
      </c>
      <c r="H103" s="213">
        <v>94.736842105262824</v>
      </c>
      <c r="I103" s="162" t="s">
        <v>812</v>
      </c>
      <c r="J103" s="37"/>
      <c r="K103" s="163">
        <v>659999.99999999779</v>
      </c>
      <c r="L103" s="109">
        <v>43921</v>
      </c>
      <c r="M103" s="109">
        <v>45282</v>
      </c>
      <c r="N103" s="37"/>
    </row>
    <row r="104" spans="1:14" x14ac:dyDescent="0.75">
      <c r="A104" s="164" t="s">
        <v>14</v>
      </c>
      <c r="B104" s="165" t="s">
        <v>15</v>
      </c>
      <c r="C104" s="165" t="s">
        <v>16</v>
      </c>
      <c r="D104" s="165" t="s">
        <v>17</v>
      </c>
      <c r="E104" s="165" t="s">
        <v>58</v>
      </c>
      <c r="F104" s="165" t="s">
        <v>49</v>
      </c>
      <c r="G104" s="165" t="s">
        <v>23</v>
      </c>
      <c r="H104" s="216">
        <v>972.84763506603394</v>
      </c>
      <c r="I104" s="166"/>
      <c r="J104" s="165"/>
      <c r="K104" s="167">
        <v>1459271.4525990509</v>
      </c>
      <c r="L104" s="107">
        <v>43921</v>
      </c>
      <c r="M104" s="107">
        <v>45282</v>
      </c>
      <c r="N104" s="168"/>
    </row>
    <row r="105" spans="1:14" x14ac:dyDescent="0.75">
      <c r="A105" s="161" t="s">
        <v>14</v>
      </c>
      <c r="B105" s="37" t="s">
        <v>15</v>
      </c>
      <c r="C105" s="37" t="s">
        <v>16</v>
      </c>
      <c r="D105" s="37" t="s">
        <v>17</v>
      </c>
      <c r="E105" s="37" t="s">
        <v>58</v>
      </c>
      <c r="F105" s="37" t="s">
        <v>49</v>
      </c>
      <c r="G105" s="37" t="s">
        <v>24</v>
      </c>
      <c r="H105" s="213">
        <v>9</v>
      </c>
      <c r="I105" s="162"/>
      <c r="J105" s="37"/>
      <c r="K105" s="163">
        <v>22500</v>
      </c>
      <c r="L105" s="109">
        <v>43921</v>
      </c>
      <c r="M105" s="109">
        <v>45282</v>
      </c>
      <c r="N105" s="37"/>
    </row>
    <row r="106" spans="1:14" x14ac:dyDescent="0.75">
      <c r="A106" s="164" t="s">
        <v>14</v>
      </c>
      <c r="B106" s="165" t="s">
        <v>15</v>
      </c>
      <c r="C106" s="165" t="s">
        <v>16</v>
      </c>
      <c r="D106" s="165" t="s">
        <v>17</v>
      </c>
      <c r="E106" s="165" t="s">
        <v>58</v>
      </c>
      <c r="F106" s="165" t="s">
        <v>49</v>
      </c>
      <c r="G106" s="165" t="s">
        <v>25</v>
      </c>
      <c r="H106" s="216">
        <v>7</v>
      </c>
      <c r="I106" s="166"/>
      <c r="J106" s="165"/>
      <c r="K106" s="167">
        <v>20300</v>
      </c>
      <c r="L106" s="107">
        <v>43921</v>
      </c>
      <c r="M106" s="107">
        <v>45282</v>
      </c>
      <c r="N106" s="168"/>
    </row>
    <row r="107" spans="1:14" x14ac:dyDescent="0.75">
      <c r="A107" s="161" t="s">
        <v>14</v>
      </c>
      <c r="B107" s="37" t="s">
        <v>15</v>
      </c>
      <c r="C107" s="37" t="s">
        <v>16</v>
      </c>
      <c r="D107" s="37" t="s">
        <v>17</v>
      </c>
      <c r="E107" s="37" t="s">
        <v>59</v>
      </c>
      <c r="F107" s="37" t="s">
        <v>49</v>
      </c>
      <c r="G107" s="37" t="s">
        <v>20</v>
      </c>
      <c r="H107" s="213">
        <v>182.91559914839746</v>
      </c>
      <c r="I107" s="162" t="s">
        <v>813</v>
      </c>
      <c r="J107" s="37"/>
      <c r="K107" s="163">
        <v>411560.09808389429</v>
      </c>
      <c r="L107" s="109">
        <v>44445</v>
      </c>
      <c r="M107" s="109">
        <v>45283</v>
      </c>
      <c r="N107" s="37"/>
    </row>
    <row r="108" spans="1:14" x14ac:dyDescent="0.75">
      <c r="A108" s="164" t="s">
        <v>14</v>
      </c>
      <c r="B108" s="165" t="s">
        <v>15</v>
      </c>
      <c r="C108" s="165" t="s">
        <v>16</v>
      </c>
      <c r="D108" s="165" t="s">
        <v>17</v>
      </c>
      <c r="E108" s="165" t="s">
        <v>59</v>
      </c>
      <c r="F108" s="165" t="s">
        <v>49</v>
      </c>
      <c r="G108" s="165" t="s">
        <v>21</v>
      </c>
      <c r="H108" s="216">
        <v>7.0969512868245648</v>
      </c>
      <c r="I108" s="166" t="s">
        <v>814</v>
      </c>
      <c r="J108" s="165"/>
      <c r="K108" s="167">
        <v>72424.387882044684</v>
      </c>
      <c r="L108" s="107">
        <v>44445</v>
      </c>
      <c r="M108" s="107">
        <v>45283</v>
      </c>
      <c r="N108" s="168"/>
    </row>
    <row r="109" spans="1:14" x14ac:dyDescent="0.75">
      <c r="A109" s="161" t="s">
        <v>14</v>
      </c>
      <c r="B109" s="37" t="s">
        <v>15</v>
      </c>
      <c r="C109" s="37" t="s">
        <v>16</v>
      </c>
      <c r="D109" s="37" t="s">
        <v>17</v>
      </c>
      <c r="E109" s="37" t="s">
        <v>59</v>
      </c>
      <c r="F109" s="37" t="s">
        <v>49</v>
      </c>
      <c r="G109" s="37" t="s">
        <v>23</v>
      </c>
      <c r="H109" s="213">
        <v>223.80076106297182</v>
      </c>
      <c r="I109" s="162"/>
      <c r="J109" s="37"/>
      <c r="K109" s="163">
        <v>335701.14159445773</v>
      </c>
      <c r="L109" s="109">
        <v>44445</v>
      </c>
      <c r="M109" s="109">
        <v>45283</v>
      </c>
      <c r="N109" s="37"/>
    </row>
    <row r="110" spans="1:14" x14ac:dyDescent="0.75">
      <c r="A110" s="164" t="s">
        <v>14</v>
      </c>
      <c r="B110" s="165" t="s">
        <v>15</v>
      </c>
      <c r="C110" s="165" t="s">
        <v>16</v>
      </c>
      <c r="D110" s="165" t="s">
        <v>17</v>
      </c>
      <c r="E110" s="165" t="s">
        <v>60</v>
      </c>
      <c r="F110" s="165" t="s">
        <v>32</v>
      </c>
      <c r="G110" s="165" t="s">
        <v>20</v>
      </c>
      <c r="H110" s="216">
        <v>17.24856938612259</v>
      </c>
      <c r="I110" s="166" t="s">
        <v>815</v>
      </c>
      <c r="J110" s="165"/>
      <c r="K110" s="167">
        <v>38809.281118775827</v>
      </c>
      <c r="L110" s="107">
        <v>45107</v>
      </c>
      <c r="M110" s="107">
        <v>46022</v>
      </c>
      <c r="N110" s="168"/>
    </row>
    <row r="111" spans="1:14" x14ac:dyDescent="0.75">
      <c r="A111" s="161" t="s">
        <v>14</v>
      </c>
      <c r="B111" s="37" t="s">
        <v>15</v>
      </c>
      <c r="C111" s="37" t="s">
        <v>16</v>
      </c>
      <c r="D111" s="37" t="s">
        <v>17</v>
      </c>
      <c r="E111" s="37" t="s">
        <v>60</v>
      </c>
      <c r="F111" s="37" t="s">
        <v>32</v>
      </c>
      <c r="G111" s="37" t="s">
        <v>21</v>
      </c>
      <c r="H111" s="213">
        <v>37.451841495568104</v>
      </c>
      <c r="I111" s="162" t="s">
        <v>816</v>
      </c>
      <c r="J111" s="37"/>
      <c r="K111" s="163">
        <v>382196.04246227251</v>
      </c>
      <c r="L111" s="109">
        <v>45107</v>
      </c>
      <c r="M111" s="109">
        <v>46022</v>
      </c>
      <c r="N111" s="37"/>
    </row>
    <row r="112" spans="1:14" x14ac:dyDescent="0.75">
      <c r="A112" s="164" t="s">
        <v>14</v>
      </c>
      <c r="B112" s="165" t="s">
        <v>15</v>
      </c>
      <c r="C112" s="165" t="s">
        <v>16</v>
      </c>
      <c r="D112" s="165" t="s">
        <v>17</v>
      </c>
      <c r="E112" s="165" t="s">
        <v>60</v>
      </c>
      <c r="F112" s="165" t="s">
        <v>32</v>
      </c>
      <c r="G112" s="165" t="s">
        <v>23</v>
      </c>
      <c r="H112" s="216">
        <v>613.23274675771188</v>
      </c>
      <c r="I112" s="166"/>
      <c r="J112" s="165"/>
      <c r="K112" s="167">
        <v>919849.12013656786</v>
      </c>
      <c r="L112" s="107">
        <v>45107</v>
      </c>
      <c r="M112" s="107">
        <v>46022</v>
      </c>
      <c r="N112" s="168"/>
    </row>
    <row r="113" spans="1:14" x14ac:dyDescent="0.75">
      <c r="A113" s="161" t="s">
        <v>14</v>
      </c>
      <c r="B113" s="37" t="s">
        <v>15</v>
      </c>
      <c r="C113" s="37" t="s">
        <v>16</v>
      </c>
      <c r="D113" s="37" t="s">
        <v>17</v>
      </c>
      <c r="E113" s="37" t="s">
        <v>61</v>
      </c>
      <c r="F113" s="37" t="s">
        <v>40</v>
      </c>
      <c r="G113" s="37" t="s">
        <v>23</v>
      </c>
      <c r="H113" s="213">
        <v>4179</v>
      </c>
      <c r="I113" s="85"/>
      <c r="J113" s="37"/>
      <c r="K113" s="163">
        <v>6268500</v>
      </c>
      <c r="L113" s="109">
        <v>44959</v>
      </c>
      <c r="M113" s="109">
        <v>47573</v>
      </c>
      <c r="N113" s="37"/>
    </row>
    <row r="114" spans="1:14" x14ac:dyDescent="0.75">
      <c r="A114" s="164" t="s">
        <v>14</v>
      </c>
      <c r="B114" s="165" t="s">
        <v>15</v>
      </c>
      <c r="C114" s="165" t="s">
        <v>16</v>
      </c>
      <c r="D114" s="165" t="s">
        <v>17</v>
      </c>
      <c r="E114" s="165" t="s">
        <v>62</v>
      </c>
      <c r="F114" s="165" t="s">
        <v>28</v>
      </c>
      <c r="G114" s="165" t="s">
        <v>23</v>
      </c>
      <c r="H114" s="216">
        <v>183.2</v>
      </c>
      <c r="I114" s="166"/>
      <c r="J114" s="165"/>
      <c r="K114" s="167">
        <v>274800</v>
      </c>
      <c r="L114" s="107">
        <v>44959</v>
      </c>
      <c r="M114" s="107">
        <v>47573</v>
      </c>
      <c r="N114" s="168"/>
    </row>
    <row r="115" spans="1:14" x14ac:dyDescent="0.75">
      <c r="A115" s="161" t="s">
        <v>14</v>
      </c>
      <c r="B115" s="37" t="s">
        <v>15</v>
      </c>
      <c r="C115" s="37" t="s">
        <v>16</v>
      </c>
      <c r="D115" s="37" t="s">
        <v>17</v>
      </c>
      <c r="E115" s="37" t="s">
        <v>63</v>
      </c>
      <c r="F115" s="37" t="s">
        <v>30</v>
      </c>
      <c r="G115" s="37" t="s">
        <v>20</v>
      </c>
      <c r="H115" s="213">
        <v>169.72200000000001</v>
      </c>
      <c r="I115" s="162" t="s">
        <v>817</v>
      </c>
      <c r="J115" s="37"/>
      <c r="K115" s="163">
        <v>381874.5</v>
      </c>
      <c r="L115" s="109">
        <v>44959</v>
      </c>
      <c r="M115" s="109">
        <v>47573</v>
      </c>
      <c r="N115" s="37"/>
    </row>
    <row r="116" spans="1:14" x14ac:dyDescent="0.75">
      <c r="A116" s="164" t="s">
        <v>14</v>
      </c>
      <c r="B116" s="165" t="s">
        <v>15</v>
      </c>
      <c r="C116" s="165" t="s">
        <v>16</v>
      </c>
      <c r="D116" s="165" t="s">
        <v>17</v>
      </c>
      <c r="E116" s="165" t="s">
        <v>63</v>
      </c>
      <c r="F116" s="165" t="s">
        <v>30</v>
      </c>
      <c r="G116" s="165" t="s">
        <v>23</v>
      </c>
      <c r="H116" s="216">
        <v>65477</v>
      </c>
      <c r="I116" s="166"/>
      <c r="J116" s="165"/>
      <c r="K116" s="167">
        <v>98215500</v>
      </c>
      <c r="L116" s="107">
        <v>44959</v>
      </c>
      <c r="M116" s="107">
        <v>47573</v>
      </c>
      <c r="N116" s="168"/>
    </row>
    <row r="117" spans="1:14" x14ac:dyDescent="0.75">
      <c r="A117" s="161" t="s">
        <v>14</v>
      </c>
      <c r="B117" s="37" t="s">
        <v>15</v>
      </c>
      <c r="C117" s="37" t="s">
        <v>16</v>
      </c>
      <c r="D117" s="37" t="s">
        <v>17</v>
      </c>
      <c r="E117" s="37" t="s">
        <v>63</v>
      </c>
      <c r="F117" s="37" t="s">
        <v>30</v>
      </c>
      <c r="G117" s="37" t="s">
        <v>24</v>
      </c>
      <c r="H117" s="213">
        <v>1921</v>
      </c>
      <c r="I117" s="162"/>
      <c r="J117" s="37"/>
      <c r="K117" s="163">
        <v>4802500</v>
      </c>
      <c r="L117" s="109">
        <v>44959</v>
      </c>
      <c r="M117" s="109">
        <v>47573</v>
      </c>
      <c r="N117" s="37"/>
    </row>
    <row r="118" spans="1:14" x14ac:dyDescent="0.75">
      <c r="A118" s="164" t="s">
        <v>14</v>
      </c>
      <c r="B118" s="165" t="s">
        <v>15</v>
      </c>
      <c r="C118" s="165" t="s">
        <v>16</v>
      </c>
      <c r="D118" s="165" t="s">
        <v>17</v>
      </c>
      <c r="E118" s="165" t="s">
        <v>63</v>
      </c>
      <c r="F118" s="165" t="s">
        <v>30</v>
      </c>
      <c r="G118" s="165" t="s">
        <v>25</v>
      </c>
      <c r="H118" s="216">
        <v>1781</v>
      </c>
      <c r="I118" s="166"/>
      <c r="J118" s="165"/>
      <c r="K118" s="167">
        <v>5164900</v>
      </c>
      <c r="L118" s="107">
        <v>44959</v>
      </c>
      <c r="M118" s="107">
        <v>47573</v>
      </c>
      <c r="N118" s="168"/>
    </row>
    <row r="119" spans="1:14" x14ac:dyDescent="0.75">
      <c r="A119" s="132" t="s">
        <v>14</v>
      </c>
      <c r="B119" s="3" t="s">
        <v>15</v>
      </c>
      <c r="C119" s="3" t="s">
        <v>16</v>
      </c>
      <c r="D119" s="3" t="s">
        <v>17</v>
      </c>
      <c r="E119" s="3" t="s">
        <v>54</v>
      </c>
      <c r="F119" s="3" t="s">
        <v>30</v>
      </c>
      <c r="G119" s="3" t="s">
        <v>22</v>
      </c>
      <c r="H119" s="215">
        <v>13.263157894736841</v>
      </c>
      <c r="I119" s="4" t="s">
        <v>818</v>
      </c>
      <c r="J119" s="3"/>
      <c r="K119" s="35">
        <v>29842.105263157893</v>
      </c>
      <c r="L119" s="5">
        <v>43843</v>
      </c>
      <c r="M119" s="5">
        <v>45382</v>
      </c>
      <c r="N119" s="37"/>
    </row>
    <row r="120" spans="1:14" x14ac:dyDescent="0.75">
      <c r="A120" s="168" t="s">
        <v>14</v>
      </c>
      <c r="B120" s="168" t="s">
        <v>15</v>
      </c>
      <c r="C120" s="168" t="s">
        <v>16</v>
      </c>
      <c r="D120" s="168" t="s">
        <v>17</v>
      </c>
      <c r="E120" s="168" t="s">
        <v>54</v>
      </c>
      <c r="F120" s="168" t="s">
        <v>30</v>
      </c>
      <c r="G120" s="168" t="s">
        <v>23</v>
      </c>
      <c r="H120" s="217">
        <v>1920</v>
      </c>
      <c r="I120" s="174"/>
      <c r="J120" s="168"/>
      <c r="K120" s="172">
        <v>4320000</v>
      </c>
      <c r="L120" s="173">
        <v>43843</v>
      </c>
      <c r="M120" s="173">
        <v>45382</v>
      </c>
      <c r="N120" s="168"/>
    </row>
    <row r="121" spans="1:14" ht="15.5" thickBot="1" x14ac:dyDescent="0.9">
      <c r="A121" s="154"/>
      <c r="B121" s="154"/>
      <c r="C121" s="154"/>
      <c r="D121" s="154"/>
      <c r="E121" s="154"/>
      <c r="F121" s="154"/>
      <c r="G121" s="154"/>
      <c r="H121" s="155"/>
      <c r="I121" s="156"/>
      <c r="J121" s="154"/>
      <c r="K121" s="157"/>
      <c r="L121" s="158"/>
      <c r="M121" s="158"/>
      <c r="N121" s="154"/>
    </row>
    <row r="122" spans="1:14" ht="15.5" thickBot="1" x14ac:dyDescent="0.9">
      <c r="A122" s="272"/>
      <c r="B122" s="273"/>
      <c r="C122" s="273"/>
      <c r="D122" s="273"/>
      <c r="E122" s="273"/>
      <c r="F122" s="273"/>
      <c r="G122" s="273"/>
      <c r="H122" s="273"/>
      <c r="I122" s="273"/>
      <c r="J122" s="273"/>
      <c r="K122" s="273"/>
      <c r="L122" s="273"/>
      <c r="M122" s="273"/>
      <c r="N122" s="274"/>
    </row>
    <row r="123" spans="1:14" x14ac:dyDescent="0.75">
      <c r="K123" s="36"/>
    </row>
    <row r="124" spans="1:14" x14ac:dyDescent="0.75">
      <c r="A124" s="37" t="s">
        <v>14</v>
      </c>
      <c r="B124" s="31" t="s">
        <v>64</v>
      </c>
      <c r="C124" s="31" t="s">
        <v>64</v>
      </c>
      <c r="D124" s="31" t="s">
        <v>65</v>
      </c>
      <c r="E124" s="31" t="s">
        <v>66</v>
      </c>
      <c r="F124" s="31" t="s">
        <v>67</v>
      </c>
      <c r="G124" s="31" t="s">
        <v>66</v>
      </c>
      <c r="H124" s="218">
        <v>110000</v>
      </c>
      <c r="I124" s="175" t="s">
        <v>722</v>
      </c>
      <c r="J124" s="32"/>
      <c r="K124" s="163">
        <f>H124*905</f>
        <v>99550000</v>
      </c>
      <c r="L124" s="38">
        <v>45017</v>
      </c>
      <c r="M124" s="246">
        <v>45352</v>
      </c>
      <c r="N124" s="258" t="s">
        <v>940</v>
      </c>
    </row>
    <row r="125" spans="1:14" ht="15.5" thickBot="1" x14ac:dyDescent="0.9">
      <c r="K125" s="36"/>
    </row>
    <row r="126" spans="1:14" ht="15.5" thickBot="1" x14ac:dyDescent="0.9">
      <c r="A126" s="272"/>
      <c r="B126" s="273"/>
      <c r="C126" s="273"/>
      <c r="D126" s="273"/>
      <c r="E126" s="273"/>
      <c r="F126" s="273"/>
      <c r="G126" s="273"/>
      <c r="H126" s="273"/>
      <c r="I126" s="273"/>
      <c r="J126" s="273"/>
      <c r="K126" s="273"/>
      <c r="L126" s="273"/>
      <c r="M126" s="273"/>
      <c r="N126" s="274"/>
    </row>
    <row r="127" spans="1:14" x14ac:dyDescent="0.75">
      <c r="A127" s="159"/>
      <c r="B127" s="159"/>
      <c r="C127" s="159"/>
      <c r="D127" s="159"/>
      <c r="E127" s="159"/>
      <c r="F127" s="159"/>
      <c r="G127" s="159"/>
      <c r="H127" s="159"/>
      <c r="I127" s="159"/>
      <c r="J127" s="159"/>
      <c r="K127" s="159"/>
      <c r="L127" s="159"/>
      <c r="M127" s="159"/>
      <c r="N127" s="159"/>
    </row>
    <row r="128" spans="1:14" x14ac:dyDescent="0.75">
      <c r="A128" s="165" t="s">
        <v>14</v>
      </c>
      <c r="B128" s="165" t="s">
        <v>64</v>
      </c>
      <c r="C128" s="165" t="s">
        <v>68</v>
      </c>
      <c r="D128" s="165" t="s">
        <v>69</v>
      </c>
      <c r="E128" s="165" t="s">
        <v>70</v>
      </c>
      <c r="F128" s="165" t="s">
        <v>71</v>
      </c>
      <c r="G128" s="165" t="s">
        <v>72</v>
      </c>
      <c r="H128" s="216">
        <v>257417</v>
      </c>
      <c r="I128" s="178"/>
      <c r="J128" s="178"/>
      <c r="K128" s="167">
        <v>205933600</v>
      </c>
      <c r="L128" s="179">
        <v>43922</v>
      </c>
      <c r="M128" s="179">
        <v>45809</v>
      </c>
      <c r="N128" s="108" t="s">
        <v>73</v>
      </c>
    </row>
    <row r="129" spans="1:14" x14ac:dyDescent="0.75">
      <c r="A129" s="3" t="s">
        <v>14</v>
      </c>
      <c r="B129" s="3" t="s">
        <v>64</v>
      </c>
      <c r="C129" s="3" t="s">
        <v>68</v>
      </c>
      <c r="D129" s="3" t="s">
        <v>69</v>
      </c>
      <c r="E129" s="37" t="s">
        <v>70</v>
      </c>
      <c r="F129" s="37" t="s">
        <v>71</v>
      </c>
      <c r="G129" s="37" t="s">
        <v>74</v>
      </c>
      <c r="H129" s="213">
        <v>42574</v>
      </c>
      <c r="I129" s="175"/>
      <c r="J129" s="175"/>
      <c r="K129" s="163">
        <v>42574000</v>
      </c>
      <c r="L129" s="176">
        <v>44228</v>
      </c>
      <c r="M129" s="176">
        <v>45078</v>
      </c>
      <c r="N129" s="63" t="s">
        <v>75</v>
      </c>
    </row>
    <row r="130" spans="1:14" x14ac:dyDescent="0.75">
      <c r="A130" s="165" t="s">
        <v>14</v>
      </c>
      <c r="B130" s="165" t="s">
        <v>64</v>
      </c>
      <c r="C130" s="165" t="s">
        <v>68</v>
      </c>
      <c r="D130" s="165" t="s">
        <v>69</v>
      </c>
      <c r="E130" s="165" t="s">
        <v>70</v>
      </c>
      <c r="F130" s="165" t="s">
        <v>71</v>
      </c>
      <c r="G130" s="165" t="s">
        <v>23</v>
      </c>
      <c r="H130" s="216">
        <v>32947</v>
      </c>
      <c r="I130" s="178"/>
      <c r="J130" s="178"/>
      <c r="K130" s="167">
        <v>115314500</v>
      </c>
      <c r="L130" s="179">
        <v>43770</v>
      </c>
      <c r="M130" s="179">
        <v>45078</v>
      </c>
      <c r="N130" s="26" t="s">
        <v>76</v>
      </c>
    </row>
    <row r="131" spans="1:14" x14ac:dyDescent="0.75">
      <c r="A131" s="3" t="s">
        <v>14</v>
      </c>
      <c r="B131" s="3" t="s">
        <v>64</v>
      </c>
      <c r="C131" s="3" t="s">
        <v>68</v>
      </c>
      <c r="D131" s="3" t="s">
        <v>69</v>
      </c>
      <c r="E131" s="3" t="s">
        <v>77</v>
      </c>
      <c r="F131" s="3" t="s">
        <v>30</v>
      </c>
      <c r="G131" s="3" t="s">
        <v>78</v>
      </c>
      <c r="H131" s="215">
        <v>16900</v>
      </c>
      <c r="I131" s="29"/>
      <c r="J131" s="29"/>
      <c r="K131" s="35">
        <v>17000000</v>
      </c>
      <c r="L131" s="33">
        <v>44652</v>
      </c>
      <c r="M131" s="29" t="s">
        <v>79</v>
      </c>
      <c r="N131" s="28" t="s">
        <v>80</v>
      </c>
    </row>
    <row r="132" spans="1:14" x14ac:dyDescent="0.75">
      <c r="A132" s="165" t="s">
        <v>14</v>
      </c>
      <c r="B132" s="165" t="s">
        <v>64</v>
      </c>
      <c r="C132" s="165" t="s">
        <v>68</v>
      </c>
      <c r="D132" s="165" t="s">
        <v>69</v>
      </c>
      <c r="E132" s="168" t="s">
        <v>77</v>
      </c>
      <c r="F132" s="168" t="s">
        <v>30</v>
      </c>
      <c r="G132" s="168" t="s">
        <v>81</v>
      </c>
      <c r="H132" s="217">
        <v>3386</v>
      </c>
      <c r="I132" s="181"/>
      <c r="J132" s="181"/>
      <c r="K132" s="172">
        <v>3830000</v>
      </c>
      <c r="L132" s="182">
        <v>44896</v>
      </c>
      <c r="M132" s="181" t="s">
        <v>82</v>
      </c>
      <c r="N132" s="180" t="s">
        <v>80</v>
      </c>
    </row>
    <row r="133" spans="1:14" x14ac:dyDescent="0.75">
      <c r="A133" s="3" t="s">
        <v>14</v>
      </c>
      <c r="B133" s="3" t="s">
        <v>64</v>
      </c>
      <c r="C133" s="3" t="s">
        <v>68</v>
      </c>
      <c r="D133" s="3" t="s">
        <v>69</v>
      </c>
      <c r="E133" s="3" t="s">
        <v>77</v>
      </c>
      <c r="F133" s="3" t="s">
        <v>30</v>
      </c>
      <c r="G133" s="3" t="s">
        <v>83</v>
      </c>
      <c r="H133" s="215">
        <v>360</v>
      </c>
      <c r="I133" s="29"/>
      <c r="J133" s="29"/>
      <c r="K133" s="35">
        <v>465000</v>
      </c>
      <c r="L133" s="33">
        <v>45170</v>
      </c>
      <c r="M133" s="29" t="s">
        <v>84</v>
      </c>
      <c r="N133" s="28" t="s">
        <v>85</v>
      </c>
    </row>
    <row r="134" spans="1:14" x14ac:dyDescent="0.75">
      <c r="A134" s="165" t="s">
        <v>14</v>
      </c>
      <c r="B134" s="165" t="s">
        <v>64</v>
      </c>
      <c r="C134" s="165" t="s">
        <v>68</v>
      </c>
      <c r="D134" s="165" t="s">
        <v>69</v>
      </c>
      <c r="E134" s="168" t="s">
        <v>77</v>
      </c>
      <c r="F134" s="168" t="s">
        <v>30</v>
      </c>
      <c r="G134" s="183" t="s">
        <v>86</v>
      </c>
      <c r="H134" s="217">
        <v>7250</v>
      </c>
      <c r="I134" s="181"/>
      <c r="J134" s="181"/>
      <c r="K134" s="172">
        <v>7578551</v>
      </c>
      <c r="L134" s="182">
        <v>44652</v>
      </c>
      <c r="M134" s="182">
        <v>45627</v>
      </c>
      <c r="N134" s="180" t="s">
        <v>80</v>
      </c>
    </row>
    <row r="135" spans="1:14" x14ac:dyDescent="0.75">
      <c r="A135" s="3" t="s">
        <v>14</v>
      </c>
      <c r="B135" s="3" t="s">
        <v>64</v>
      </c>
      <c r="C135" s="3" t="s">
        <v>68</v>
      </c>
      <c r="D135" s="3" t="s">
        <v>69</v>
      </c>
      <c r="E135" s="3" t="s">
        <v>77</v>
      </c>
      <c r="F135" s="3" t="s">
        <v>30</v>
      </c>
      <c r="G135" s="3" t="s">
        <v>87</v>
      </c>
      <c r="H135" s="215">
        <v>200</v>
      </c>
      <c r="I135" s="29"/>
      <c r="J135" s="29"/>
      <c r="K135" s="35">
        <v>482634</v>
      </c>
      <c r="L135" s="29" t="s">
        <v>88</v>
      </c>
      <c r="M135" s="29" t="s">
        <v>89</v>
      </c>
      <c r="N135" s="28"/>
    </row>
    <row r="136" spans="1:14" x14ac:dyDescent="0.75">
      <c r="A136" s="165" t="s">
        <v>14</v>
      </c>
      <c r="B136" s="165" t="s">
        <v>64</v>
      </c>
      <c r="C136" s="165" t="s">
        <v>68</v>
      </c>
      <c r="D136" s="165" t="s">
        <v>69</v>
      </c>
      <c r="E136" s="168" t="s">
        <v>90</v>
      </c>
      <c r="F136" s="168" t="s">
        <v>30</v>
      </c>
      <c r="G136" s="168" t="s">
        <v>91</v>
      </c>
      <c r="H136" s="217">
        <v>8000</v>
      </c>
      <c r="I136" s="181"/>
      <c r="J136" s="181"/>
      <c r="K136" s="172">
        <v>25000000</v>
      </c>
      <c r="L136" s="182">
        <v>44835</v>
      </c>
      <c r="M136" s="182">
        <v>45107</v>
      </c>
      <c r="N136" s="180" t="s">
        <v>92</v>
      </c>
    </row>
    <row r="137" spans="1:14" x14ac:dyDescent="0.75">
      <c r="A137" s="3" t="s">
        <v>14</v>
      </c>
      <c r="B137" s="3" t="s">
        <v>64</v>
      </c>
      <c r="C137" s="3" t="s">
        <v>68</v>
      </c>
      <c r="D137" s="3" t="s">
        <v>69</v>
      </c>
      <c r="E137" s="3" t="s">
        <v>90</v>
      </c>
      <c r="F137" s="3" t="s">
        <v>30</v>
      </c>
      <c r="G137" s="3" t="s">
        <v>93</v>
      </c>
      <c r="H137" s="215">
        <v>6000</v>
      </c>
      <c r="I137" s="29"/>
      <c r="J137" s="29"/>
      <c r="K137" s="35">
        <v>4860000</v>
      </c>
      <c r="L137" s="177">
        <v>44986</v>
      </c>
      <c r="M137" s="177">
        <v>45078</v>
      </c>
      <c r="N137" s="28" t="s">
        <v>94</v>
      </c>
    </row>
    <row r="138" spans="1:14" x14ac:dyDescent="0.75">
      <c r="A138" s="165" t="s">
        <v>14</v>
      </c>
      <c r="B138" s="165" t="s">
        <v>64</v>
      </c>
      <c r="C138" s="165" t="s">
        <v>68</v>
      </c>
      <c r="D138" s="165" t="s">
        <v>69</v>
      </c>
      <c r="E138" s="168" t="s">
        <v>95</v>
      </c>
      <c r="F138" s="168" t="s">
        <v>96</v>
      </c>
      <c r="G138" s="168" t="s">
        <v>97</v>
      </c>
      <c r="H138" s="217">
        <v>5665</v>
      </c>
      <c r="I138" s="181"/>
      <c r="J138" s="181"/>
      <c r="K138" s="172">
        <v>22000000</v>
      </c>
      <c r="L138" s="182" t="s">
        <v>98</v>
      </c>
      <c r="M138" s="182" t="s">
        <v>99</v>
      </c>
      <c r="N138" s="180"/>
    </row>
    <row r="139" spans="1:14" x14ac:dyDescent="0.75">
      <c r="A139" s="3" t="s">
        <v>14</v>
      </c>
      <c r="B139" s="3" t="s">
        <v>64</v>
      </c>
      <c r="C139" s="3" t="s">
        <v>68</v>
      </c>
      <c r="D139" s="3" t="s">
        <v>69</v>
      </c>
      <c r="E139" s="3" t="s">
        <v>95</v>
      </c>
      <c r="F139" s="3" t="s">
        <v>96</v>
      </c>
      <c r="G139" s="3" t="s">
        <v>72</v>
      </c>
      <c r="H139" s="215">
        <v>81772</v>
      </c>
      <c r="I139" s="29"/>
      <c r="J139" s="29"/>
      <c r="K139" s="35">
        <v>61300000</v>
      </c>
      <c r="L139" s="29" t="s">
        <v>100</v>
      </c>
      <c r="M139" s="29" t="s">
        <v>99</v>
      </c>
      <c r="N139" s="28"/>
    </row>
    <row r="140" spans="1:14" x14ac:dyDescent="0.75">
      <c r="A140" s="165" t="s">
        <v>14</v>
      </c>
      <c r="B140" s="165" t="s">
        <v>64</v>
      </c>
      <c r="C140" s="165" t="s">
        <v>68</v>
      </c>
      <c r="D140" s="165" t="s">
        <v>69</v>
      </c>
      <c r="E140" s="168" t="s">
        <v>101</v>
      </c>
      <c r="F140" s="168" t="s">
        <v>96</v>
      </c>
      <c r="G140" s="168" t="s">
        <v>102</v>
      </c>
      <c r="H140" s="217">
        <v>900</v>
      </c>
      <c r="I140" s="181"/>
      <c r="J140" s="181"/>
      <c r="K140" s="172">
        <v>900000</v>
      </c>
      <c r="L140" s="182">
        <v>44833</v>
      </c>
      <c r="M140" s="182">
        <v>45100</v>
      </c>
      <c r="N140" s="180" t="s">
        <v>103</v>
      </c>
    </row>
    <row r="141" spans="1:14" x14ac:dyDescent="0.75">
      <c r="A141" s="3" t="s">
        <v>14</v>
      </c>
      <c r="B141" s="3" t="s">
        <v>64</v>
      </c>
      <c r="C141" s="3" t="s">
        <v>68</v>
      </c>
      <c r="D141" s="3" t="s">
        <v>69</v>
      </c>
      <c r="E141" s="3" t="s">
        <v>101</v>
      </c>
      <c r="F141" s="3" t="s">
        <v>96</v>
      </c>
      <c r="G141" s="3" t="s">
        <v>102</v>
      </c>
      <c r="H141" s="215">
        <v>16</v>
      </c>
      <c r="I141" s="29"/>
      <c r="J141" s="29"/>
      <c r="K141" s="35">
        <v>44000</v>
      </c>
      <c r="L141" s="33">
        <v>45173</v>
      </c>
      <c r="M141" s="33">
        <v>45342</v>
      </c>
      <c r="N141" s="28" t="s">
        <v>104</v>
      </c>
    </row>
    <row r="142" spans="1:14" x14ac:dyDescent="0.75">
      <c r="A142" s="165" t="s">
        <v>14</v>
      </c>
      <c r="B142" s="165" t="s">
        <v>64</v>
      </c>
      <c r="C142" s="165" t="s">
        <v>68</v>
      </c>
      <c r="D142" s="165" t="s">
        <v>69</v>
      </c>
      <c r="E142" s="168" t="s">
        <v>101</v>
      </c>
      <c r="F142" s="168" t="s">
        <v>96</v>
      </c>
      <c r="G142" s="168" t="s">
        <v>105</v>
      </c>
      <c r="H142" s="217">
        <v>300</v>
      </c>
      <c r="I142" s="181"/>
      <c r="J142" s="181"/>
      <c r="K142" s="172">
        <v>750000</v>
      </c>
      <c r="L142" s="182">
        <v>44833</v>
      </c>
      <c r="M142" s="182">
        <v>45100</v>
      </c>
      <c r="N142" s="180" t="s">
        <v>103</v>
      </c>
    </row>
    <row r="143" spans="1:14" x14ac:dyDescent="0.75">
      <c r="A143" s="3" t="s">
        <v>14</v>
      </c>
      <c r="B143" s="3" t="s">
        <v>64</v>
      </c>
      <c r="C143" s="3" t="s">
        <v>68</v>
      </c>
      <c r="D143" s="3" t="s">
        <v>69</v>
      </c>
      <c r="E143" s="37" t="s">
        <v>101</v>
      </c>
      <c r="F143" s="37" t="s">
        <v>96</v>
      </c>
      <c r="G143" s="37" t="s">
        <v>105</v>
      </c>
      <c r="H143" s="213">
        <v>250</v>
      </c>
      <c r="I143" s="175"/>
      <c r="J143" s="175"/>
      <c r="K143" s="163">
        <v>750000</v>
      </c>
      <c r="L143" s="176">
        <v>46480</v>
      </c>
      <c r="M143" s="176">
        <v>46669</v>
      </c>
      <c r="N143" s="63" t="s">
        <v>106</v>
      </c>
    </row>
    <row r="144" spans="1:14" x14ac:dyDescent="0.75">
      <c r="A144" s="165" t="s">
        <v>14</v>
      </c>
      <c r="B144" s="165" t="s">
        <v>64</v>
      </c>
      <c r="C144" s="165" t="s">
        <v>68</v>
      </c>
      <c r="D144" s="165" t="s">
        <v>69</v>
      </c>
      <c r="E144" s="165" t="s">
        <v>101</v>
      </c>
      <c r="F144" s="165" t="s">
        <v>96</v>
      </c>
      <c r="G144" s="165" t="s">
        <v>105</v>
      </c>
      <c r="H144" s="216">
        <v>20</v>
      </c>
      <c r="I144" s="178"/>
      <c r="J144" s="178"/>
      <c r="K144" s="167">
        <v>100000</v>
      </c>
      <c r="L144" s="179">
        <v>45173</v>
      </c>
      <c r="M144" s="179">
        <v>45342</v>
      </c>
      <c r="N144" s="108" t="s">
        <v>107</v>
      </c>
    </row>
  </sheetData>
  <autoFilter ref="A1:N1" xr:uid="{E62C1A7B-0E9A-4CC3-B3A3-EDAAC40BAF98}"/>
  <mergeCells count="2">
    <mergeCell ref="A122:N122"/>
    <mergeCell ref="A126:N126"/>
  </mergeCells>
  <conditionalFormatting sqref="M2:M120 M128:M144">
    <cfRule type="cellIs" dxfId="8" priority="1" operator="lessThan">
      <formula>45078</formula>
    </cfRule>
  </conditionalFormatting>
  <conditionalFormatting sqref="M124">
    <cfRule type="cellIs" dxfId="7" priority="2" operator="lessThan">
      <formula>45078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02E6-D69C-44B6-822C-8353508499F7}">
  <dimension ref="A1:N129"/>
  <sheetViews>
    <sheetView zoomScale="70" zoomScaleNormal="70" workbookViewId="0"/>
  </sheetViews>
  <sheetFormatPr defaultColWidth="8.58984375" defaultRowHeight="14.75" x14ac:dyDescent="0.75"/>
  <cols>
    <col min="1" max="1" width="12" style="6" bestFit="1" customWidth="1"/>
    <col min="2" max="2" width="16.26953125" style="6" customWidth="1"/>
    <col min="3" max="3" width="27.81640625" style="6" customWidth="1"/>
    <col min="4" max="4" width="29.26953125" style="10" customWidth="1"/>
    <col min="5" max="5" width="79.81640625" style="6" customWidth="1"/>
    <col min="6" max="6" width="17.81640625" style="10" bestFit="1" customWidth="1"/>
    <col min="7" max="7" width="65" style="6" customWidth="1"/>
    <col min="8" max="8" width="24.81640625" style="11" customWidth="1"/>
    <col min="9" max="9" width="35.81640625" style="11" bestFit="1" customWidth="1"/>
    <col min="10" max="10" width="24" style="11" customWidth="1"/>
    <col min="11" max="11" width="14.81640625" style="10" bestFit="1" customWidth="1"/>
    <col min="12" max="12" width="20.31640625" style="6" bestFit="1" customWidth="1"/>
    <col min="13" max="13" width="17.40625" style="6" customWidth="1"/>
    <col min="14" max="14" width="237.40625" style="10" bestFit="1" customWidth="1"/>
    <col min="15" max="16384" width="8.58984375" style="6"/>
  </cols>
  <sheetData>
    <row r="1" spans="1:14" ht="44.25" x14ac:dyDescent="0.75">
      <c r="A1" s="13" t="s">
        <v>0</v>
      </c>
      <c r="B1" s="14" t="s">
        <v>1</v>
      </c>
      <c r="C1" s="14" t="s">
        <v>2</v>
      </c>
      <c r="D1" s="14" t="s">
        <v>3</v>
      </c>
      <c r="E1" s="14" t="s">
        <v>4</v>
      </c>
      <c r="F1" s="15" t="s">
        <v>5</v>
      </c>
      <c r="G1" s="16" t="s">
        <v>6</v>
      </c>
      <c r="H1" s="101" t="s">
        <v>7</v>
      </c>
      <c r="I1" s="18" t="s">
        <v>8</v>
      </c>
      <c r="J1" s="18" t="s">
        <v>9</v>
      </c>
      <c r="K1" s="19" t="s">
        <v>10</v>
      </c>
      <c r="L1" s="20" t="s">
        <v>11</v>
      </c>
      <c r="M1" s="20" t="s">
        <v>12</v>
      </c>
      <c r="N1" s="47" t="s">
        <v>13</v>
      </c>
    </row>
    <row r="2" spans="1:14" s="7" customFormat="1" x14ac:dyDescent="0.75">
      <c r="A2" s="1" t="s">
        <v>287</v>
      </c>
      <c r="B2" s="1" t="s">
        <v>288</v>
      </c>
      <c r="C2" s="1" t="s">
        <v>289</v>
      </c>
      <c r="D2" s="1" t="s">
        <v>290</v>
      </c>
      <c r="E2" s="1" t="s">
        <v>291</v>
      </c>
      <c r="F2" s="1" t="s">
        <v>292</v>
      </c>
      <c r="G2" s="1" t="s">
        <v>293</v>
      </c>
      <c r="H2" s="214">
        <v>270</v>
      </c>
      <c r="I2" s="86" t="s">
        <v>278</v>
      </c>
      <c r="J2" s="1" t="s">
        <v>278</v>
      </c>
      <c r="K2" s="152" t="s">
        <v>294</v>
      </c>
      <c r="L2" s="1">
        <v>2020</v>
      </c>
      <c r="M2" s="1">
        <v>2027</v>
      </c>
      <c r="N2" s="9" t="s">
        <v>295</v>
      </c>
    </row>
    <row r="3" spans="1:14" s="7" customFormat="1" x14ac:dyDescent="0.75">
      <c r="A3" s="37" t="s">
        <v>287</v>
      </c>
      <c r="B3" s="37" t="s">
        <v>288</v>
      </c>
      <c r="C3" s="37" t="s">
        <v>289</v>
      </c>
      <c r="D3" s="37" t="s">
        <v>290</v>
      </c>
      <c r="E3" s="37" t="s">
        <v>296</v>
      </c>
      <c r="F3" s="37" t="s">
        <v>292</v>
      </c>
      <c r="G3" s="37" t="s">
        <v>293</v>
      </c>
      <c r="H3" s="213">
        <v>1000</v>
      </c>
      <c r="I3" s="87" t="s">
        <v>278</v>
      </c>
      <c r="J3" s="37" t="s">
        <v>278</v>
      </c>
      <c r="K3" s="184" t="s">
        <v>297</v>
      </c>
      <c r="L3" s="37">
        <v>2028</v>
      </c>
      <c r="M3" s="37">
        <v>2030</v>
      </c>
      <c r="N3" s="60" t="s">
        <v>298</v>
      </c>
    </row>
    <row r="4" spans="1:14" s="7" customFormat="1" x14ac:dyDescent="0.75">
      <c r="A4" s="1" t="s">
        <v>287</v>
      </c>
      <c r="B4" s="1" t="s">
        <v>288</v>
      </c>
      <c r="C4" s="1" t="s">
        <v>289</v>
      </c>
      <c r="D4" s="51" t="s">
        <v>290</v>
      </c>
      <c r="E4" s="61" t="s">
        <v>299</v>
      </c>
      <c r="F4" s="51" t="s">
        <v>292</v>
      </c>
      <c r="G4" s="1" t="s">
        <v>300</v>
      </c>
      <c r="H4" s="214">
        <v>26.6</v>
      </c>
      <c r="I4" s="86" t="s">
        <v>278</v>
      </c>
      <c r="J4" s="1" t="s">
        <v>278</v>
      </c>
      <c r="K4" s="152" t="s">
        <v>301</v>
      </c>
      <c r="L4" s="61">
        <v>2023</v>
      </c>
      <c r="M4" s="61">
        <v>2024</v>
      </c>
      <c r="N4" s="26" t="s">
        <v>302</v>
      </c>
    </row>
    <row r="5" spans="1:14" s="7" customFormat="1" x14ac:dyDescent="0.75">
      <c r="A5" s="37" t="s">
        <v>287</v>
      </c>
      <c r="B5" s="37" t="s">
        <v>288</v>
      </c>
      <c r="C5" s="37" t="s">
        <v>289</v>
      </c>
      <c r="D5" s="37" t="s">
        <v>290</v>
      </c>
      <c r="E5" s="37" t="s">
        <v>303</v>
      </c>
      <c r="F5" s="37" t="s">
        <v>292</v>
      </c>
      <c r="G5" s="37" t="s">
        <v>304</v>
      </c>
      <c r="H5" s="213">
        <v>2.9</v>
      </c>
      <c r="I5" s="87" t="s">
        <v>278</v>
      </c>
      <c r="J5" s="37" t="s">
        <v>278</v>
      </c>
      <c r="K5" s="184" t="s">
        <v>301</v>
      </c>
      <c r="L5" s="57">
        <v>2030</v>
      </c>
      <c r="M5" s="57">
        <v>2030</v>
      </c>
      <c r="N5" s="63" t="s">
        <v>305</v>
      </c>
    </row>
    <row r="6" spans="1:14" s="7" customFormat="1" x14ac:dyDescent="0.75">
      <c r="A6" s="1" t="s">
        <v>287</v>
      </c>
      <c r="B6" s="64" t="s">
        <v>288</v>
      </c>
      <c r="C6" s="64" t="s">
        <v>289</v>
      </c>
      <c r="D6" s="64" t="s">
        <v>290</v>
      </c>
      <c r="E6" s="64" t="s">
        <v>306</v>
      </c>
      <c r="F6" s="64" t="s">
        <v>292</v>
      </c>
      <c r="G6" s="64" t="s">
        <v>307</v>
      </c>
      <c r="H6" s="214">
        <v>36</v>
      </c>
      <c r="I6" s="88" t="s">
        <v>278</v>
      </c>
      <c r="J6" s="64" t="s">
        <v>278</v>
      </c>
      <c r="K6" s="152" t="s">
        <v>301</v>
      </c>
      <c r="L6" s="64">
        <v>2022</v>
      </c>
      <c r="M6" s="64">
        <v>2024</v>
      </c>
      <c r="N6" s="54"/>
    </row>
    <row r="7" spans="1:14" s="7" customFormat="1" x14ac:dyDescent="0.75">
      <c r="A7" s="37" t="s">
        <v>287</v>
      </c>
      <c r="B7" s="37" t="s">
        <v>288</v>
      </c>
      <c r="C7" s="37" t="s">
        <v>289</v>
      </c>
      <c r="D7" s="65" t="s">
        <v>290</v>
      </c>
      <c r="E7" s="66" t="s">
        <v>308</v>
      </c>
      <c r="F7" s="65" t="s">
        <v>292</v>
      </c>
      <c r="G7" s="66" t="s">
        <v>108</v>
      </c>
      <c r="H7" s="213" t="s">
        <v>279</v>
      </c>
      <c r="I7" s="87" t="s">
        <v>278</v>
      </c>
      <c r="J7" s="37" t="s">
        <v>278</v>
      </c>
      <c r="K7" s="184" t="s">
        <v>279</v>
      </c>
      <c r="L7" s="66">
        <v>2030</v>
      </c>
      <c r="M7" s="66">
        <v>2030</v>
      </c>
      <c r="N7" s="67"/>
    </row>
    <row r="8" spans="1:14" s="7" customFormat="1" x14ac:dyDescent="0.75">
      <c r="A8" s="1" t="s">
        <v>287</v>
      </c>
      <c r="B8" s="1" t="s">
        <v>288</v>
      </c>
      <c r="C8" s="1" t="s">
        <v>289</v>
      </c>
      <c r="D8" s="1" t="s">
        <v>290</v>
      </c>
      <c r="E8" s="1" t="s">
        <v>309</v>
      </c>
      <c r="F8" s="1" t="s">
        <v>292</v>
      </c>
      <c r="G8" s="1" t="s">
        <v>310</v>
      </c>
      <c r="H8" s="214">
        <v>3</v>
      </c>
      <c r="I8" s="86" t="s">
        <v>278</v>
      </c>
      <c r="J8" s="1" t="s">
        <v>278</v>
      </c>
      <c r="K8" s="152" t="s">
        <v>301</v>
      </c>
      <c r="L8" s="1">
        <v>2021</v>
      </c>
      <c r="M8" s="1">
        <v>2025</v>
      </c>
      <c r="N8" s="26" t="s">
        <v>311</v>
      </c>
    </row>
    <row r="9" spans="1:14" s="7" customFormat="1" x14ac:dyDescent="0.75">
      <c r="A9" s="37" t="s">
        <v>287</v>
      </c>
      <c r="B9" s="37" t="s">
        <v>288</v>
      </c>
      <c r="C9" s="37" t="s">
        <v>289</v>
      </c>
      <c r="D9" s="37" t="s">
        <v>290</v>
      </c>
      <c r="E9" s="37" t="s">
        <v>312</v>
      </c>
      <c r="F9" s="37" t="s">
        <v>292</v>
      </c>
      <c r="G9" s="37" t="s">
        <v>293</v>
      </c>
      <c r="H9" s="213">
        <v>100</v>
      </c>
      <c r="I9" s="87" t="s">
        <v>278</v>
      </c>
      <c r="J9" s="37" t="s">
        <v>278</v>
      </c>
      <c r="K9" s="184" t="s">
        <v>313</v>
      </c>
      <c r="L9" s="37">
        <v>2027</v>
      </c>
      <c r="M9" s="37">
        <v>2029</v>
      </c>
      <c r="N9" s="63" t="s">
        <v>314</v>
      </c>
    </row>
    <row r="10" spans="1:14" s="7" customFormat="1" x14ac:dyDescent="0.75">
      <c r="A10" s="1" t="s">
        <v>287</v>
      </c>
      <c r="B10" s="1" t="s">
        <v>288</v>
      </c>
      <c r="C10" s="1" t="s">
        <v>289</v>
      </c>
      <c r="D10" s="1" t="s">
        <v>290</v>
      </c>
      <c r="E10" s="1" t="s">
        <v>315</v>
      </c>
      <c r="F10" s="1" t="s">
        <v>292</v>
      </c>
      <c r="G10" s="1" t="s">
        <v>316</v>
      </c>
      <c r="H10" s="214">
        <v>13</v>
      </c>
      <c r="I10" s="86" t="s">
        <v>278</v>
      </c>
      <c r="J10" s="1" t="s">
        <v>278</v>
      </c>
      <c r="K10" s="152" t="s">
        <v>301</v>
      </c>
      <c r="L10" s="45">
        <v>2020</v>
      </c>
      <c r="M10" s="45">
        <v>2023</v>
      </c>
      <c r="N10" s="55"/>
    </row>
    <row r="11" spans="1:14" s="7" customFormat="1" x14ac:dyDescent="0.75">
      <c r="A11" s="37" t="s">
        <v>287</v>
      </c>
      <c r="B11" s="37" t="s">
        <v>288</v>
      </c>
      <c r="C11" s="37" t="s">
        <v>289</v>
      </c>
      <c r="D11" s="37" t="s">
        <v>290</v>
      </c>
      <c r="E11" s="37" t="s">
        <v>317</v>
      </c>
      <c r="F11" s="37" t="s">
        <v>292</v>
      </c>
      <c r="G11" s="37" t="s">
        <v>318</v>
      </c>
      <c r="H11" s="213">
        <v>156</v>
      </c>
      <c r="I11" s="87" t="s">
        <v>278</v>
      </c>
      <c r="J11" s="37" t="s">
        <v>278</v>
      </c>
      <c r="K11" s="184" t="s">
        <v>319</v>
      </c>
      <c r="L11" s="57">
        <v>2020</v>
      </c>
      <c r="M11" s="57">
        <v>2023</v>
      </c>
      <c r="N11" s="58" t="s">
        <v>320</v>
      </c>
    </row>
    <row r="12" spans="1:14" s="7" customFormat="1" x14ac:dyDescent="0.75">
      <c r="A12" s="1" t="s">
        <v>287</v>
      </c>
      <c r="B12" s="1" t="s">
        <v>288</v>
      </c>
      <c r="C12" s="1" t="s">
        <v>289</v>
      </c>
      <c r="D12" s="1" t="s">
        <v>290</v>
      </c>
      <c r="E12" s="1" t="s">
        <v>321</v>
      </c>
      <c r="F12" s="1" t="s">
        <v>292</v>
      </c>
      <c r="G12" s="1" t="s">
        <v>322</v>
      </c>
      <c r="H12" s="214">
        <v>310</v>
      </c>
      <c r="I12" s="86" t="s">
        <v>278</v>
      </c>
      <c r="J12" s="1" t="s">
        <v>278</v>
      </c>
      <c r="K12" s="152" t="s">
        <v>323</v>
      </c>
      <c r="L12" s="1">
        <v>2019</v>
      </c>
      <c r="M12" s="1">
        <v>2027</v>
      </c>
      <c r="N12" s="26" t="s">
        <v>324</v>
      </c>
    </row>
    <row r="13" spans="1:14" s="7" customFormat="1" x14ac:dyDescent="0.75">
      <c r="A13" s="37" t="s">
        <v>287</v>
      </c>
      <c r="B13" s="37" t="s">
        <v>288</v>
      </c>
      <c r="C13" s="37" t="s">
        <v>289</v>
      </c>
      <c r="D13" s="37" t="s">
        <v>290</v>
      </c>
      <c r="E13" s="37" t="s">
        <v>325</v>
      </c>
      <c r="F13" s="37" t="s">
        <v>292</v>
      </c>
      <c r="G13" s="37" t="s">
        <v>326</v>
      </c>
      <c r="H13" s="213">
        <v>282</v>
      </c>
      <c r="I13" s="87" t="s">
        <v>278</v>
      </c>
      <c r="J13" s="37" t="s">
        <v>278</v>
      </c>
      <c r="K13" s="184" t="s">
        <v>327</v>
      </c>
      <c r="L13" s="37">
        <v>2021</v>
      </c>
      <c r="M13" s="37">
        <v>2024</v>
      </c>
      <c r="N13" s="59"/>
    </row>
    <row r="14" spans="1:14" s="7" customFormat="1" x14ac:dyDescent="0.75">
      <c r="A14" s="1" t="s">
        <v>287</v>
      </c>
      <c r="B14" s="1" t="s">
        <v>288</v>
      </c>
      <c r="C14" s="1" t="s">
        <v>289</v>
      </c>
      <c r="D14" s="1" t="s">
        <v>290</v>
      </c>
      <c r="E14" s="1" t="s">
        <v>328</v>
      </c>
      <c r="F14" s="1" t="s">
        <v>292</v>
      </c>
      <c r="G14" s="1" t="s">
        <v>329</v>
      </c>
      <c r="H14" s="214">
        <v>100.6</v>
      </c>
      <c r="I14" s="86" t="s">
        <v>278</v>
      </c>
      <c r="J14" s="1" t="s">
        <v>278</v>
      </c>
      <c r="K14" s="152" t="s">
        <v>301</v>
      </c>
      <c r="L14" s="45">
        <v>2020</v>
      </c>
      <c r="M14" s="45">
        <v>2023</v>
      </c>
      <c r="N14" s="26" t="s">
        <v>532</v>
      </c>
    </row>
    <row r="15" spans="1:14" x14ac:dyDescent="0.75">
      <c r="A15" s="37" t="s">
        <v>287</v>
      </c>
      <c r="B15" s="37" t="s">
        <v>288</v>
      </c>
      <c r="C15" s="37" t="s">
        <v>289</v>
      </c>
      <c r="D15" s="37" t="s">
        <v>290</v>
      </c>
      <c r="E15" s="37" t="s">
        <v>330</v>
      </c>
      <c r="F15" s="37" t="s">
        <v>292</v>
      </c>
      <c r="G15" s="37" t="s">
        <v>331</v>
      </c>
      <c r="H15" s="213">
        <v>230</v>
      </c>
      <c r="I15" s="87" t="s">
        <v>278</v>
      </c>
      <c r="J15" s="37" t="s">
        <v>278</v>
      </c>
      <c r="K15" s="184" t="s">
        <v>301</v>
      </c>
      <c r="L15" s="37">
        <v>2021</v>
      </c>
      <c r="M15" s="37">
        <v>2026</v>
      </c>
      <c r="N15" s="59"/>
    </row>
    <row r="16" spans="1:14" x14ac:dyDescent="0.75">
      <c r="A16" s="1" t="s">
        <v>287</v>
      </c>
      <c r="B16" s="1" t="s">
        <v>288</v>
      </c>
      <c r="C16" s="1" t="s">
        <v>289</v>
      </c>
      <c r="D16" s="1" t="s">
        <v>290</v>
      </c>
      <c r="E16" s="1" t="s">
        <v>332</v>
      </c>
      <c r="F16" s="1" t="s">
        <v>292</v>
      </c>
      <c r="G16" s="1" t="s">
        <v>333</v>
      </c>
      <c r="H16" s="214">
        <v>38.5</v>
      </c>
      <c r="I16" s="86" t="s">
        <v>278</v>
      </c>
      <c r="J16" s="1" t="s">
        <v>278</v>
      </c>
      <c r="K16" s="152" t="s">
        <v>301</v>
      </c>
      <c r="L16" s="1">
        <v>2017</v>
      </c>
      <c r="M16" s="1">
        <v>2023</v>
      </c>
      <c r="N16" s="26" t="s">
        <v>334</v>
      </c>
    </row>
    <row r="17" spans="1:14" x14ac:dyDescent="0.75">
      <c r="A17" s="68" t="s">
        <v>287</v>
      </c>
      <c r="B17" s="68" t="s">
        <v>288</v>
      </c>
      <c r="C17" s="37" t="s">
        <v>289</v>
      </c>
      <c r="D17" s="68" t="s">
        <v>335</v>
      </c>
      <c r="E17" s="68" t="s">
        <v>335</v>
      </c>
      <c r="F17" s="68" t="s">
        <v>28</v>
      </c>
      <c r="G17" s="68" t="s">
        <v>336</v>
      </c>
      <c r="H17" s="213">
        <v>1200</v>
      </c>
      <c r="I17" s="89" t="s">
        <v>337</v>
      </c>
      <c r="J17" s="69" t="s">
        <v>337</v>
      </c>
      <c r="K17" s="185" t="s">
        <v>337</v>
      </c>
      <c r="L17" s="68">
        <v>2019</v>
      </c>
      <c r="M17" s="68">
        <v>2024</v>
      </c>
      <c r="N17" s="60" t="s">
        <v>338</v>
      </c>
    </row>
    <row r="18" spans="1:14" x14ac:dyDescent="0.75">
      <c r="A18" s="1" t="s">
        <v>287</v>
      </c>
      <c r="B18" s="64" t="s">
        <v>288</v>
      </c>
      <c r="C18" s="1" t="s">
        <v>289</v>
      </c>
      <c r="D18" s="64" t="s">
        <v>335</v>
      </c>
      <c r="E18" s="64" t="s">
        <v>335</v>
      </c>
      <c r="F18" s="64" t="s">
        <v>28</v>
      </c>
      <c r="G18" s="64" t="s">
        <v>339</v>
      </c>
      <c r="H18" s="214">
        <v>1350</v>
      </c>
      <c r="I18" s="88" t="s">
        <v>337</v>
      </c>
      <c r="J18" s="70" t="s">
        <v>337</v>
      </c>
      <c r="K18" s="152" t="s">
        <v>337</v>
      </c>
      <c r="L18" s="64">
        <v>2017</v>
      </c>
      <c r="M18" s="64">
        <v>2024</v>
      </c>
      <c r="N18" s="9" t="s">
        <v>340</v>
      </c>
    </row>
    <row r="19" spans="1:14" x14ac:dyDescent="0.75">
      <c r="A19" s="71" t="s">
        <v>341</v>
      </c>
      <c r="B19" s="71" t="s">
        <v>288</v>
      </c>
      <c r="C19" s="72" t="s">
        <v>289</v>
      </c>
      <c r="D19" s="71" t="s">
        <v>342</v>
      </c>
      <c r="E19" s="71" t="s">
        <v>343</v>
      </c>
      <c r="F19" s="71" t="s">
        <v>344</v>
      </c>
      <c r="G19" s="71" t="s">
        <v>345</v>
      </c>
      <c r="H19" s="213" t="s">
        <v>279</v>
      </c>
      <c r="I19" s="89" t="s">
        <v>819</v>
      </c>
      <c r="J19" s="37" t="s">
        <v>337</v>
      </c>
      <c r="K19" s="186">
        <v>1750000</v>
      </c>
      <c r="L19" s="73">
        <v>2027</v>
      </c>
      <c r="M19" s="71" t="s">
        <v>279</v>
      </c>
      <c r="N19" s="74" t="s">
        <v>346</v>
      </c>
    </row>
    <row r="20" spans="1:14" x14ac:dyDescent="0.75">
      <c r="A20" s="75" t="s">
        <v>347</v>
      </c>
      <c r="B20" s="75" t="s">
        <v>288</v>
      </c>
      <c r="C20" s="76" t="s">
        <v>289</v>
      </c>
      <c r="D20" s="75" t="s">
        <v>342</v>
      </c>
      <c r="E20" s="75" t="s">
        <v>343</v>
      </c>
      <c r="F20" s="75" t="s">
        <v>344</v>
      </c>
      <c r="G20" s="75" t="s">
        <v>348</v>
      </c>
      <c r="H20" s="214" t="s">
        <v>279</v>
      </c>
      <c r="I20" s="133" t="s">
        <v>820</v>
      </c>
      <c r="J20" s="1" t="s">
        <v>337</v>
      </c>
      <c r="K20" s="187">
        <v>375000</v>
      </c>
      <c r="L20" s="77">
        <v>2022</v>
      </c>
      <c r="M20" s="77">
        <v>2023</v>
      </c>
      <c r="N20" s="78" t="s">
        <v>349</v>
      </c>
    </row>
    <row r="21" spans="1:14" x14ac:dyDescent="0.75">
      <c r="A21" s="68" t="s">
        <v>287</v>
      </c>
      <c r="B21" s="68" t="s">
        <v>288</v>
      </c>
      <c r="C21" s="37" t="s">
        <v>289</v>
      </c>
      <c r="D21" s="37" t="s">
        <v>350</v>
      </c>
      <c r="E21" s="37" t="s">
        <v>351</v>
      </c>
      <c r="F21" s="37" t="s">
        <v>40</v>
      </c>
      <c r="G21" s="37" t="s">
        <v>352</v>
      </c>
      <c r="H21" s="213">
        <v>5306</v>
      </c>
      <c r="I21" s="87" t="s">
        <v>337</v>
      </c>
      <c r="J21" s="37">
        <v>5306</v>
      </c>
      <c r="K21" s="184">
        <v>37000000</v>
      </c>
      <c r="L21" s="37">
        <v>2015</v>
      </c>
      <c r="M21" s="37">
        <v>2027</v>
      </c>
      <c r="N21" s="63"/>
    </row>
    <row r="22" spans="1:14" x14ac:dyDescent="0.75">
      <c r="A22" s="64" t="s">
        <v>287</v>
      </c>
      <c r="B22" s="64" t="s">
        <v>288</v>
      </c>
      <c r="C22" s="1" t="s">
        <v>289</v>
      </c>
      <c r="D22" s="64" t="s">
        <v>350</v>
      </c>
      <c r="E22" s="1" t="s">
        <v>353</v>
      </c>
      <c r="F22" s="64" t="s">
        <v>40</v>
      </c>
      <c r="G22" s="1" t="s">
        <v>354</v>
      </c>
      <c r="H22" s="214" t="s">
        <v>279</v>
      </c>
      <c r="I22" s="86" t="s">
        <v>337</v>
      </c>
      <c r="J22" s="1" t="s">
        <v>278</v>
      </c>
      <c r="K22" s="152">
        <v>502174</v>
      </c>
      <c r="L22" s="1">
        <v>2024</v>
      </c>
      <c r="M22" s="1">
        <v>2029</v>
      </c>
      <c r="N22" s="79"/>
    </row>
    <row r="23" spans="1:14" x14ac:dyDescent="0.75">
      <c r="A23" s="68" t="s">
        <v>287</v>
      </c>
      <c r="B23" s="68" t="s">
        <v>288</v>
      </c>
      <c r="C23" s="37" t="s">
        <v>289</v>
      </c>
      <c r="D23" s="37" t="s">
        <v>350</v>
      </c>
      <c r="E23" s="37" t="s">
        <v>355</v>
      </c>
      <c r="F23" s="37" t="s">
        <v>40</v>
      </c>
      <c r="G23" s="37" t="s">
        <v>356</v>
      </c>
      <c r="H23" s="213" t="s">
        <v>279</v>
      </c>
      <c r="I23" s="87" t="s">
        <v>337</v>
      </c>
      <c r="J23" s="37" t="s">
        <v>278</v>
      </c>
      <c r="K23" s="184">
        <v>542299</v>
      </c>
      <c r="L23" s="37">
        <v>2030</v>
      </c>
      <c r="M23" s="37">
        <v>2032</v>
      </c>
      <c r="N23" s="63"/>
    </row>
    <row r="24" spans="1:14" x14ac:dyDescent="0.75">
      <c r="A24" s="64" t="s">
        <v>287</v>
      </c>
      <c r="B24" s="64" t="s">
        <v>288</v>
      </c>
      <c r="C24" s="1" t="s">
        <v>289</v>
      </c>
      <c r="D24" s="64" t="s">
        <v>350</v>
      </c>
      <c r="E24" s="1" t="s">
        <v>357</v>
      </c>
      <c r="F24" s="64" t="s">
        <v>40</v>
      </c>
      <c r="G24" s="1" t="s">
        <v>358</v>
      </c>
      <c r="H24" s="214" t="s">
        <v>279</v>
      </c>
      <c r="I24" s="86" t="s">
        <v>337</v>
      </c>
      <c r="J24" s="1" t="s">
        <v>278</v>
      </c>
      <c r="K24" s="152">
        <v>536726</v>
      </c>
      <c r="L24" s="1">
        <v>2034</v>
      </c>
      <c r="M24" s="1">
        <v>2032</v>
      </c>
      <c r="N24" s="79"/>
    </row>
    <row r="25" spans="1:14" x14ac:dyDescent="0.75">
      <c r="A25" s="68" t="s">
        <v>287</v>
      </c>
      <c r="B25" s="68" t="s">
        <v>288</v>
      </c>
      <c r="C25" s="37" t="s">
        <v>289</v>
      </c>
      <c r="D25" s="37" t="s">
        <v>350</v>
      </c>
      <c r="E25" s="37" t="s">
        <v>359</v>
      </c>
      <c r="F25" s="37" t="s">
        <v>40</v>
      </c>
      <c r="G25" s="37" t="s">
        <v>360</v>
      </c>
      <c r="H25" s="213">
        <v>4.8</v>
      </c>
      <c r="I25" s="87" t="s">
        <v>337</v>
      </c>
      <c r="J25" s="37" t="s">
        <v>337</v>
      </c>
      <c r="K25" s="184">
        <v>127500</v>
      </c>
      <c r="L25" s="37">
        <v>2021</v>
      </c>
      <c r="M25" s="37">
        <v>2023</v>
      </c>
      <c r="N25" s="63" t="s">
        <v>361</v>
      </c>
    </row>
    <row r="26" spans="1:14" x14ac:dyDescent="0.75">
      <c r="A26" s="64" t="s">
        <v>287</v>
      </c>
      <c r="B26" s="64" t="s">
        <v>288</v>
      </c>
      <c r="C26" s="1" t="s">
        <v>289</v>
      </c>
      <c r="D26" s="64" t="s">
        <v>350</v>
      </c>
      <c r="E26" s="1" t="s">
        <v>359</v>
      </c>
      <c r="F26" s="64" t="s">
        <v>40</v>
      </c>
      <c r="G26" s="1" t="s">
        <v>362</v>
      </c>
      <c r="H26" s="214">
        <v>11</v>
      </c>
      <c r="I26" s="86" t="s">
        <v>337</v>
      </c>
      <c r="J26" s="1" t="s">
        <v>337</v>
      </c>
      <c r="K26" s="152">
        <v>302500</v>
      </c>
      <c r="L26" s="1">
        <v>2021</v>
      </c>
      <c r="M26" s="1">
        <v>2023</v>
      </c>
      <c r="N26" s="79" t="s">
        <v>363</v>
      </c>
    </row>
    <row r="27" spans="1:14" x14ac:dyDescent="0.75">
      <c r="A27" s="68" t="s">
        <v>287</v>
      </c>
      <c r="B27" s="68" t="s">
        <v>288</v>
      </c>
      <c r="C27" s="37" t="s">
        <v>289</v>
      </c>
      <c r="D27" s="68" t="s">
        <v>350</v>
      </c>
      <c r="E27" s="37" t="s">
        <v>359</v>
      </c>
      <c r="F27" s="68" t="s">
        <v>40</v>
      </c>
      <c r="G27" s="37" t="s">
        <v>108</v>
      </c>
      <c r="H27" s="213">
        <v>77.59</v>
      </c>
      <c r="I27" s="87" t="s">
        <v>337</v>
      </c>
      <c r="J27" s="37" t="s">
        <v>337</v>
      </c>
      <c r="K27" s="184">
        <v>58500</v>
      </c>
      <c r="L27" s="37">
        <v>2018</v>
      </c>
      <c r="M27" s="37">
        <v>2023</v>
      </c>
      <c r="N27" s="80" t="s">
        <v>364</v>
      </c>
    </row>
    <row r="28" spans="1:14" x14ac:dyDescent="0.75">
      <c r="A28" s="64" t="s">
        <v>287</v>
      </c>
      <c r="B28" s="64" t="s">
        <v>288</v>
      </c>
      <c r="C28" s="1" t="s">
        <v>289</v>
      </c>
      <c r="D28" s="1" t="s">
        <v>350</v>
      </c>
      <c r="E28" s="1" t="s">
        <v>365</v>
      </c>
      <c r="F28" s="1" t="s">
        <v>40</v>
      </c>
      <c r="G28" s="1" t="s">
        <v>366</v>
      </c>
      <c r="H28" s="214" t="s">
        <v>279</v>
      </c>
      <c r="I28" s="86" t="s">
        <v>337</v>
      </c>
      <c r="J28" s="1" t="s">
        <v>278</v>
      </c>
      <c r="K28" s="152">
        <v>592157</v>
      </c>
      <c r="L28" s="1">
        <v>2027</v>
      </c>
      <c r="M28" s="1">
        <v>2032</v>
      </c>
      <c r="N28" s="26"/>
    </row>
    <row r="29" spans="1:14" x14ac:dyDescent="0.75">
      <c r="A29" s="68" t="s">
        <v>287</v>
      </c>
      <c r="B29" s="68" t="s">
        <v>288</v>
      </c>
      <c r="C29" s="37" t="s">
        <v>289</v>
      </c>
      <c r="D29" s="68" t="s">
        <v>350</v>
      </c>
      <c r="E29" s="37" t="s">
        <v>367</v>
      </c>
      <c r="F29" s="68" t="s">
        <v>40</v>
      </c>
      <c r="G29" s="37" t="s">
        <v>368</v>
      </c>
      <c r="H29" s="213" t="s">
        <v>279</v>
      </c>
      <c r="I29" s="87" t="s">
        <v>337</v>
      </c>
      <c r="J29" s="37" t="s">
        <v>278</v>
      </c>
      <c r="K29" s="184">
        <v>5120338</v>
      </c>
      <c r="L29" s="37">
        <v>2027</v>
      </c>
      <c r="M29" s="37">
        <v>2031</v>
      </c>
      <c r="N29" s="80"/>
    </row>
    <row r="30" spans="1:14" x14ac:dyDescent="0.75">
      <c r="A30" s="64" t="s">
        <v>287</v>
      </c>
      <c r="B30" s="64" t="s">
        <v>288</v>
      </c>
      <c r="C30" s="1" t="s">
        <v>289</v>
      </c>
      <c r="D30" s="64" t="s">
        <v>350</v>
      </c>
      <c r="E30" s="1" t="s">
        <v>369</v>
      </c>
      <c r="F30" s="64" t="s">
        <v>40</v>
      </c>
      <c r="G30" s="9" t="s">
        <v>370</v>
      </c>
      <c r="H30" s="214">
        <v>5000</v>
      </c>
      <c r="I30" s="86" t="s">
        <v>337</v>
      </c>
      <c r="J30" s="1" t="s">
        <v>278</v>
      </c>
      <c r="K30" s="152">
        <v>25000000</v>
      </c>
      <c r="L30" s="1">
        <v>2022</v>
      </c>
      <c r="M30" s="1">
        <v>2034</v>
      </c>
      <c r="N30" s="79" t="s">
        <v>371</v>
      </c>
    </row>
    <row r="31" spans="1:14" x14ac:dyDescent="0.75">
      <c r="A31" s="68" t="s">
        <v>287</v>
      </c>
      <c r="B31" s="68" t="s">
        <v>288</v>
      </c>
      <c r="C31" s="72" t="s">
        <v>289</v>
      </c>
      <c r="D31" s="37" t="s">
        <v>350</v>
      </c>
      <c r="E31" s="37" t="s">
        <v>372</v>
      </c>
      <c r="F31" s="37" t="s">
        <v>40</v>
      </c>
      <c r="G31" s="37" t="s">
        <v>373</v>
      </c>
      <c r="H31" s="213">
        <v>1000</v>
      </c>
      <c r="I31" s="87" t="s">
        <v>337</v>
      </c>
      <c r="J31" s="37">
        <v>2024</v>
      </c>
      <c r="K31" s="184">
        <v>600000</v>
      </c>
      <c r="L31" s="37">
        <v>2024</v>
      </c>
      <c r="M31" s="37">
        <v>2025</v>
      </c>
      <c r="N31" s="63"/>
    </row>
    <row r="32" spans="1:14" x14ac:dyDescent="0.75">
      <c r="A32" s="64" t="s">
        <v>287</v>
      </c>
      <c r="B32" s="64" t="s">
        <v>288</v>
      </c>
      <c r="C32" s="76" t="s">
        <v>289</v>
      </c>
      <c r="D32" s="64" t="s">
        <v>350</v>
      </c>
      <c r="E32" s="1" t="s">
        <v>372</v>
      </c>
      <c r="F32" s="64" t="s">
        <v>40</v>
      </c>
      <c r="G32" s="1" t="s">
        <v>23</v>
      </c>
      <c r="H32" s="214">
        <v>1400</v>
      </c>
      <c r="I32" s="86" t="s">
        <v>337</v>
      </c>
      <c r="J32" s="1">
        <v>2025</v>
      </c>
      <c r="K32" s="152">
        <v>1000000</v>
      </c>
      <c r="L32" s="1">
        <v>2024</v>
      </c>
      <c r="M32" s="1">
        <v>2025</v>
      </c>
      <c r="N32" s="79"/>
    </row>
    <row r="33" spans="1:14" x14ac:dyDescent="0.75">
      <c r="A33" s="68" t="s">
        <v>287</v>
      </c>
      <c r="B33" s="68" t="s">
        <v>288</v>
      </c>
      <c r="C33" s="37" t="s">
        <v>289</v>
      </c>
      <c r="D33" s="37" t="s">
        <v>350</v>
      </c>
      <c r="E33" s="37" t="s">
        <v>374</v>
      </c>
      <c r="F33" s="37" t="s">
        <v>40</v>
      </c>
      <c r="G33" s="37" t="s">
        <v>375</v>
      </c>
      <c r="H33" s="213" t="s">
        <v>279</v>
      </c>
      <c r="I33" s="87" t="s">
        <v>337</v>
      </c>
      <c r="J33" s="37" t="s">
        <v>278</v>
      </c>
      <c r="K33" s="184">
        <v>9328205</v>
      </c>
      <c r="L33" s="37">
        <v>2026</v>
      </c>
      <c r="M33" s="37">
        <v>2029</v>
      </c>
      <c r="N33" s="63"/>
    </row>
    <row r="34" spans="1:14" x14ac:dyDescent="0.75">
      <c r="A34" s="64" t="s">
        <v>287</v>
      </c>
      <c r="B34" s="64" t="s">
        <v>288</v>
      </c>
      <c r="C34" s="1" t="s">
        <v>289</v>
      </c>
      <c r="D34" s="64" t="s">
        <v>350</v>
      </c>
      <c r="E34" s="1" t="s">
        <v>376</v>
      </c>
      <c r="F34" s="64" t="s">
        <v>40</v>
      </c>
      <c r="G34" s="1" t="s">
        <v>377</v>
      </c>
      <c r="H34" s="214" t="s">
        <v>279</v>
      </c>
      <c r="I34" s="86" t="s">
        <v>337</v>
      </c>
      <c r="J34" s="1" t="s">
        <v>278</v>
      </c>
      <c r="K34" s="152">
        <v>690534</v>
      </c>
      <c r="L34" s="1">
        <v>2025</v>
      </c>
      <c r="M34" s="1">
        <v>2028</v>
      </c>
      <c r="N34" s="79"/>
    </row>
    <row r="35" spans="1:14" x14ac:dyDescent="0.75">
      <c r="A35" s="68" t="s">
        <v>287</v>
      </c>
      <c r="B35" s="68" t="s">
        <v>288</v>
      </c>
      <c r="C35" s="37" t="s">
        <v>289</v>
      </c>
      <c r="D35" s="37" t="s">
        <v>350</v>
      </c>
      <c r="E35" s="37" t="s">
        <v>378</v>
      </c>
      <c r="F35" s="37" t="s">
        <v>40</v>
      </c>
      <c r="G35" s="37" t="s">
        <v>379</v>
      </c>
      <c r="H35" s="213" t="s">
        <v>279</v>
      </c>
      <c r="I35" s="87" t="s">
        <v>337</v>
      </c>
      <c r="J35" s="37" t="s">
        <v>278</v>
      </c>
      <c r="K35" s="184">
        <v>18000000</v>
      </c>
      <c r="L35" s="37">
        <v>2024</v>
      </c>
      <c r="M35" s="37">
        <v>2028</v>
      </c>
      <c r="N35" s="63"/>
    </row>
    <row r="36" spans="1:14" x14ac:dyDescent="0.75">
      <c r="A36" s="64" t="s">
        <v>287</v>
      </c>
      <c r="B36" s="64" t="s">
        <v>288</v>
      </c>
      <c r="C36" s="1" t="s">
        <v>289</v>
      </c>
      <c r="D36" s="64" t="s">
        <v>350</v>
      </c>
      <c r="E36" s="1" t="s">
        <v>380</v>
      </c>
      <c r="F36" s="64" t="s">
        <v>40</v>
      </c>
      <c r="G36" s="1" t="s">
        <v>381</v>
      </c>
      <c r="H36" s="214" t="s">
        <v>279</v>
      </c>
      <c r="I36" s="86" t="s">
        <v>337</v>
      </c>
      <c r="J36" s="1" t="s">
        <v>278</v>
      </c>
      <c r="K36" s="152">
        <v>11404154</v>
      </c>
      <c r="L36" s="1">
        <v>2030</v>
      </c>
      <c r="M36" s="1">
        <v>2032</v>
      </c>
      <c r="N36" s="79"/>
    </row>
    <row r="37" spans="1:14" x14ac:dyDescent="0.75">
      <c r="A37" s="68" t="s">
        <v>287</v>
      </c>
      <c r="B37" s="68" t="s">
        <v>288</v>
      </c>
      <c r="C37" s="37" t="s">
        <v>289</v>
      </c>
      <c r="D37" s="37" t="s">
        <v>350</v>
      </c>
      <c r="E37" s="37" t="s">
        <v>382</v>
      </c>
      <c r="F37" s="37" t="s">
        <v>40</v>
      </c>
      <c r="G37" s="37" t="s">
        <v>383</v>
      </c>
      <c r="H37" s="213" t="s">
        <v>279</v>
      </c>
      <c r="I37" s="87" t="s">
        <v>337</v>
      </c>
      <c r="J37" s="37" t="s">
        <v>278</v>
      </c>
      <c r="K37" s="184">
        <v>18086325</v>
      </c>
      <c r="L37" s="37">
        <v>2028</v>
      </c>
      <c r="M37" s="37">
        <v>2032</v>
      </c>
      <c r="N37" s="63"/>
    </row>
    <row r="38" spans="1:14" x14ac:dyDescent="0.75">
      <c r="A38" s="64" t="s">
        <v>287</v>
      </c>
      <c r="B38" s="64" t="s">
        <v>288</v>
      </c>
      <c r="C38" s="1" t="s">
        <v>289</v>
      </c>
      <c r="D38" s="1" t="s">
        <v>350</v>
      </c>
      <c r="E38" s="1" t="s">
        <v>384</v>
      </c>
      <c r="F38" s="1" t="s">
        <v>40</v>
      </c>
      <c r="G38" s="1" t="s">
        <v>385</v>
      </c>
      <c r="H38" s="214">
        <v>3260</v>
      </c>
      <c r="I38" s="86" t="s">
        <v>337</v>
      </c>
      <c r="J38" s="1" t="s">
        <v>337</v>
      </c>
      <c r="K38" s="152">
        <v>30000000</v>
      </c>
      <c r="L38" s="1">
        <v>2024</v>
      </c>
      <c r="M38" s="1">
        <v>2029</v>
      </c>
      <c r="N38" s="26" t="s">
        <v>386</v>
      </c>
    </row>
    <row r="39" spans="1:14" x14ac:dyDescent="0.75">
      <c r="A39" s="68" t="s">
        <v>287</v>
      </c>
      <c r="B39" s="68" t="s">
        <v>288</v>
      </c>
      <c r="C39" s="37" t="s">
        <v>289</v>
      </c>
      <c r="D39" s="68" t="s">
        <v>350</v>
      </c>
      <c r="E39" s="37" t="s">
        <v>387</v>
      </c>
      <c r="F39" s="68" t="s">
        <v>40</v>
      </c>
      <c r="G39" s="37" t="s">
        <v>388</v>
      </c>
      <c r="H39" s="213" t="s">
        <v>279</v>
      </c>
      <c r="I39" s="87" t="s">
        <v>389</v>
      </c>
      <c r="J39" s="37" t="s">
        <v>337</v>
      </c>
      <c r="K39" s="184" t="s">
        <v>279</v>
      </c>
      <c r="L39" s="37">
        <v>2024</v>
      </c>
      <c r="M39" s="37">
        <v>2027</v>
      </c>
      <c r="N39" s="80" t="s">
        <v>390</v>
      </c>
    </row>
    <row r="40" spans="1:14" x14ac:dyDescent="0.75">
      <c r="A40" s="64" t="s">
        <v>287</v>
      </c>
      <c r="B40" s="64" t="s">
        <v>288</v>
      </c>
      <c r="C40" s="1" t="s">
        <v>289</v>
      </c>
      <c r="D40" s="1" t="s">
        <v>350</v>
      </c>
      <c r="E40" s="1" t="s">
        <v>387</v>
      </c>
      <c r="F40" s="1" t="s">
        <v>40</v>
      </c>
      <c r="G40" s="64" t="s">
        <v>391</v>
      </c>
      <c r="H40" s="214">
        <v>1</v>
      </c>
      <c r="I40" s="86" t="s">
        <v>337</v>
      </c>
      <c r="J40" s="1" t="s">
        <v>337</v>
      </c>
      <c r="K40" s="152" t="s">
        <v>279</v>
      </c>
      <c r="L40" s="1">
        <v>2023</v>
      </c>
      <c r="M40" s="1">
        <v>2026</v>
      </c>
      <c r="N40" s="9" t="s">
        <v>531</v>
      </c>
    </row>
    <row r="41" spans="1:14" x14ac:dyDescent="0.75">
      <c r="A41" s="68" t="s">
        <v>287</v>
      </c>
      <c r="B41" s="68" t="s">
        <v>288</v>
      </c>
      <c r="C41" s="37" t="s">
        <v>289</v>
      </c>
      <c r="D41" s="68" t="s">
        <v>350</v>
      </c>
      <c r="E41" s="37" t="s">
        <v>387</v>
      </c>
      <c r="F41" s="68" t="s">
        <v>40</v>
      </c>
      <c r="G41" s="37" t="s">
        <v>392</v>
      </c>
      <c r="H41" s="213">
        <v>30</v>
      </c>
      <c r="I41" s="87" t="s">
        <v>337</v>
      </c>
      <c r="J41" s="37" t="s">
        <v>337</v>
      </c>
      <c r="K41" s="184">
        <v>90000</v>
      </c>
      <c r="L41" s="37">
        <v>2023</v>
      </c>
      <c r="M41" s="37">
        <v>2026</v>
      </c>
      <c r="N41" s="80" t="s">
        <v>926</v>
      </c>
    </row>
    <row r="42" spans="1:14" x14ac:dyDescent="0.75">
      <c r="A42" s="64" t="s">
        <v>287</v>
      </c>
      <c r="B42" s="64" t="s">
        <v>288</v>
      </c>
      <c r="C42" s="1" t="s">
        <v>289</v>
      </c>
      <c r="D42" s="1" t="s">
        <v>350</v>
      </c>
      <c r="E42" s="1" t="s">
        <v>387</v>
      </c>
      <c r="F42" s="1" t="s">
        <v>40</v>
      </c>
      <c r="G42" s="1" t="s">
        <v>392</v>
      </c>
      <c r="H42" s="214">
        <v>10</v>
      </c>
      <c r="I42" s="86" t="s">
        <v>337</v>
      </c>
      <c r="J42" s="1" t="s">
        <v>337</v>
      </c>
      <c r="K42" s="152">
        <v>30000</v>
      </c>
      <c r="L42" s="1">
        <v>2024</v>
      </c>
      <c r="M42" s="1">
        <v>2027</v>
      </c>
      <c r="N42" s="26" t="s">
        <v>393</v>
      </c>
    </row>
    <row r="43" spans="1:14" x14ac:dyDescent="0.75">
      <c r="A43" s="68" t="s">
        <v>287</v>
      </c>
      <c r="B43" s="68" t="s">
        <v>288</v>
      </c>
      <c r="C43" s="37" t="s">
        <v>289</v>
      </c>
      <c r="D43" s="37" t="s">
        <v>350</v>
      </c>
      <c r="E43" s="37" t="s">
        <v>394</v>
      </c>
      <c r="F43" s="37" t="s">
        <v>40</v>
      </c>
      <c r="G43" s="37" t="s">
        <v>395</v>
      </c>
      <c r="H43" s="213">
        <v>50</v>
      </c>
      <c r="I43" s="87" t="s">
        <v>337</v>
      </c>
      <c r="J43" s="37" t="s">
        <v>337</v>
      </c>
      <c r="K43" s="184" t="s">
        <v>279</v>
      </c>
      <c r="L43" s="37">
        <v>2023</v>
      </c>
      <c r="M43" s="37">
        <v>2028</v>
      </c>
      <c r="N43" s="63"/>
    </row>
    <row r="44" spans="1:14" x14ac:dyDescent="0.75">
      <c r="A44" s="64" t="s">
        <v>287</v>
      </c>
      <c r="B44" s="64" t="s">
        <v>288</v>
      </c>
      <c r="C44" s="1" t="s">
        <v>289</v>
      </c>
      <c r="D44" s="64" t="s">
        <v>350</v>
      </c>
      <c r="E44" s="1" t="s">
        <v>394</v>
      </c>
      <c r="F44" s="64" t="s">
        <v>40</v>
      </c>
      <c r="G44" s="1" t="s">
        <v>396</v>
      </c>
      <c r="H44" s="214">
        <v>200</v>
      </c>
      <c r="I44" s="86" t="s">
        <v>337</v>
      </c>
      <c r="J44" s="1" t="s">
        <v>337</v>
      </c>
      <c r="K44" s="152" t="s">
        <v>279</v>
      </c>
      <c r="L44" s="1">
        <v>2023</v>
      </c>
      <c r="M44" s="1">
        <v>2028</v>
      </c>
      <c r="N44" s="79"/>
    </row>
    <row r="45" spans="1:14" x14ac:dyDescent="0.75">
      <c r="A45" s="68" t="s">
        <v>287</v>
      </c>
      <c r="B45" s="68" t="s">
        <v>288</v>
      </c>
      <c r="C45" s="37" t="s">
        <v>289</v>
      </c>
      <c r="D45" s="68" t="s">
        <v>350</v>
      </c>
      <c r="E45" s="37" t="s">
        <v>394</v>
      </c>
      <c r="F45" s="68" t="s">
        <v>40</v>
      </c>
      <c r="G45" s="37" t="s">
        <v>397</v>
      </c>
      <c r="H45" s="213">
        <v>1100</v>
      </c>
      <c r="I45" s="87" t="s">
        <v>337</v>
      </c>
      <c r="J45" s="37" t="s">
        <v>337</v>
      </c>
      <c r="K45" s="184" t="s">
        <v>279</v>
      </c>
      <c r="L45" s="37">
        <v>2023</v>
      </c>
      <c r="M45" s="37">
        <v>2028</v>
      </c>
      <c r="N45" s="80"/>
    </row>
    <row r="46" spans="1:14" x14ac:dyDescent="0.75">
      <c r="A46" s="64" t="s">
        <v>287</v>
      </c>
      <c r="B46" s="64" t="s">
        <v>288</v>
      </c>
      <c r="C46" s="1" t="s">
        <v>289</v>
      </c>
      <c r="D46" s="1" t="s">
        <v>350</v>
      </c>
      <c r="E46" s="1" t="s">
        <v>398</v>
      </c>
      <c r="F46" s="1" t="s">
        <v>40</v>
      </c>
      <c r="G46" s="1" t="s">
        <v>399</v>
      </c>
      <c r="H46" s="214">
        <v>2800</v>
      </c>
      <c r="I46" s="86" t="s">
        <v>337</v>
      </c>
      <c r="J46" s="1" t="s">
        <v>278</v>
      </c>
      <c r="K46" s="152">
        <v>1176000</v>
      </c>
      <c r="L46" s="1">
        <v>2020</v>
      </c>
      <c r="M46" s="1">
        <v>2023</v>
      </c>
      <c r="N46" s="26"/>
    </row>
    <row r="47" spans="1:14" x14ac:dyDescent="0.75">
      <c r="A47" s="68" t="s">
        <v>287</v>
      </c>
      <c r="B47" s="68" t="s">
        <v>288</v>
      </c>
      <c r="C47" s="37" t="s">
        <v>289</v>
      </c>
      <c r="D47" s="37" t="s">
        <v>350</v>
      </c>
      <c r="E47" s="37" t="s">
        <v>398</v>
      </c>
      <c r="F47" s="37" t="s">
        <v>40</v>
      </c>
      <c r="G47" s="37" t="s">
        <v>400</v>
      </c>
      <c r="H47" s="213">
        <v>432</v>
      </c>
      <c r="I47" s="87" t="s">
        <v>337</v>
      </c>
      <c r="J47" s="37" t="s">
        <v>278</v>
      </c>
      <c r="K47" s="184">
        <v>3020000</v>
      </c>
      <c r="L47" s="37">
        <v>2020</v>
      </c>
      <c r="M47" s="37">
        <v>2023</v>
      </c>
      <c r="N47" s="63"/>
    </row>
    <row r="48" spans="1:14" x14ac:dyDescent="0.75">
      <c r="A48" s="64" t="s">
        <v>287</v>
      </c>
      <c r="B48" s="64" t="s">
        <v>288</v>
      </c>
      <c r="C48" s="1" t="s">
        <v>289</v>
      </c>
      <c r="D48" s="1" t="s">
        <v>350</v>
      </c>
      <c r="E48" s="1" t="s">
        <v>398</v>
      </c>
      <c r="F48" s="1" t="s">
        <v>40</v>
      </c>
      <c r="G48" s="1" t="s">
        <v>401</v>
      </c>
      <c r="H48" s="214">
        <v>22</v>
      </c>
      <c r="I48" s="86" t="s">
        <v>337</v>
      </c>
      <c r="J48" s="1" t="s">
        <v>278</v>
      </c>
      <c r="K48" s="152">
        <v>52000</v>
      </c>
      <c r="L48" s="1">
        <v>2021</v>
      </c>
      <c r="M48" s="1">
        <v>2023</v>
      </c>
      <c r="N48" s="26"/>
    </row>
    <row r="49" spans="1:14" x14ac:dyDescent="0.75">
      <c r="A49" s="68" t="s">
        <v>287</v>
      </c>
      <c r="B49" s="68" t="s">
        <v>288</v>
      </c>
      <c r="C49" s="37" t="s">
        <v>289</v>
      </c>
      <c r="D49" s="68" t="s">
        <v>350</v>
      </c>
      <c r="E49" s="37" t="s">
        <v>398</v>
      </c>
      <c r="F49" s="68" t="s">
        <v>40</v>
      </c>
      <c r="G49" s="37" t="s">
        <v>402</v>
      </c>
      <c r="H49" s="213">
        <v>190</v>
      </c>
      <c r="I49" s="87" t="s">
        <v>337</v>
      </c>
      <c r="J49" s="37" t="s">
        <v>337</v>
      </c>
      <c r="K49" s="184">
        <v>1330000</v>
      </c>
      <c r="L49" s="37">
        <v>2021</v>
      </c>
      <c r="M49" s="37">
        <v>2023</v>
      </c>
      <c r="N49" s="80"/>
    </row>
    <row r="50" spans="1:14" x14ac:dyDescent="0.75">
      <c r="A50" s="64" t="s">
        <v>287</v>
      </c>
      <c r="B50" s="64" t="s">
        <v>288</v>
      </c>
      <c r="C50" s="1" t="s">
        <v>289</v>
      </c>
      <c r="D50" s="64" t="s">
        <v>350</v>
      </c>
      <c r="E50" s="1" t="s">
        <v>398</v>
      </c>
      <c r="F50" s="64" t="s">
        <v>40</v>
      </c>
      <c r="G50" s="1" t="s">
        <v>403</v>
      </c>
      <c r="H50" s="214">
        <v>1361</v>
      </c>
      <c r="I50" s="86" t="s">
        <v>337</v>
      </c>
      <c r="J50" s="1" t="s">
        <v>278</v>
      </c>
      <c r="K50" s="152">
        <v>3200000</v>
      </c>
      <c r="L50" s="1">
        <v>2021</v>
      </c>
      <c r="M50" s="1">
        <v>2023</v>
      </c>
      <c r="N50" s="79"/>
    </row>
    <row r="51" spans="1:14" x14ac:dyDescent="0.75">
      <c r="A51" s="68" t="s">
        <v>287</v>
      </c>
      <c r="B51" s="68" t="s">
        <v>288</v>
      </c>
      <c r="C51" s="37" t="s">
        <v>289</v>
      </c>
      <c r="D51" s="68" t="s">
        <v>350</v>
      </c>
      <c r="E51" s="37" t="s">
        <v>398</v>
      </c>
      <c r="F51" s="68" t="s">
        <v>40</v>
      </c>
      <c r="G51" s="37" t="s">
        <v>404</v>
      </c>
      <c r="H51" s="213">
        <v>8</v>
      </c>
      <c r="I51" s="87" t="s">
        <v>337</v>
      </c>
      <c r="J51" s="37" t="s">
        <v>337</v>
      </c>
      <c r="K51" s="184">
        <v>20000</v>
      </c>
      <c r="L51" s="37">
        <v>2022</v>
      </c>
      <c r="M51" s="37">
        <v>2023</v>
      </c>
      <c r="N51" s="80"/>
    </row>
    <row r="52" spans="1:14" x14ac:dyDescent="0.75">
      <c r="A52" s="64" t="s">
        <v>287</v>
      </c>
      <c r="B52" s="64" t="s">
        <v>288</v>
      </c>
      <c r="C52" s="1" t="s">
        <v>289</v>
      </c>
      <c r="D52" s="64" t="s">
        <v>350</v>
      </c>
      <c r="E52" s="1" t="s">
        <v>398</v>
      </c>
      <c r="F52" s="64" t="s">
        <v>40</v>
      </c>
      <c r="G52" s="1" t="s">
        <v>405</v>
      </c>
      <c r="H52" s="214">
        <v>39</v>
      </c>
      <c r="I52" s="86" t="s">
        <v>337</v>
      </c>
      <c r="J52" s="1" t="s">
        <v>337</v>
      </c>
      <c r="K52" s="152">
        <v>80000</v>
      </c>
      <c r="L52" s="1">
        <v>2022</v>
      </c>
      <c r="M52" s="1">
        <v>2023</v>
      </c>
      <c r="N52" s="79"/>
    </row>
    <row r="53" spans="1:14" x14ac:dyDescent="0.75">
      <c r="A53" s="68" t="s">
        <v>287</v>
      </c>
      <c r="B53" s="68" t="s">
        <v>288</v>
      </c>
      <c r="C53" s="37" t="s">
        <v>289</v>
      </c>
      <c r="D53" s="37" t="s">
        <v>350</v>
      </c>
      <c r="E53" s="37" t="s">
        <v>398</v>
      </c>
      <c r="F53" s="37" t="s">
        <v>40</v>
      </c>
      <c r="G53" s="37" t="s">
        <v>406</v>
      </c>
      <c r="H53" s="213">
        <v>10</v>
      </c>
      <c r="I53" s="87" t="s">
        <v>337</v>
      </c>
      <c r="J53" s="37" t="s">
        <v>337</v>
      </c>
      <c r="K53" s="184">
        <v>220000</v>
      </c>
      <c r="L53" s="37">
        <v>2022</v>
      </c>
      <c r="M53" s="37">
        <v>2023</v>
      </c>
      <c r="N53" s="63"/>
    </row>
    <row r="54" spans="1:14" x14ac:dyDescent="0.75">
      <c r="A54" s="64" t="s">
        <v>287</v>
      </c>
      <c r="B54" s="64" t="s">
        <v>288</v>
      </c>
      <c r="C54" s="1" t="s">
        <v>289</v>
      </c>
      <c r="D54" s="1" t="s">
        <v>350</v>
      </c>
      <c r="E54" s="1" t="s">
        <v>398</v>
      </c>
      <c r="F54" s="1" t="s">
        <v>40</v>
      </c>
      <c r="G54" s="1" t="s">
        <v>407</v>
      </c>
      <c r="H54" s="214">
        <v>10</v>
      </c>
      <c r="I54" s="86" t="s">
        <v>337</v>
      </c>
      <c r="J54" s="1" t="s">
        <v>278</v>
      </c>
      <c r="K54" s="152">
        <v>500000</v>
      </c>
      <c r="L54" s="1">
        <v>2022</v>
      </c>
      <c r="M54" s="1">
        <v>2023</v>
      </c>
      <c r="N54" s="26"/>
    </row>
    <row r="55" spans="1:14" x14ac:dyDescent="0.75">
      <c r="A55" s="68" t="s">
        <v>287</v>
      </c>
      <c r="B55" s="68" t="s">
        <v>288</v>
      </c>
      <c r="C55" s="37" t="s">
        <v>289</v>
      </c>
      <c r="D55" s="37" t="s">
        <v>350</v>
      </c>
      <c r="E55" s="37" t="s">
        <v>398</v>
      </c>
      <c r="F55" s="37" t="s">
        <v>40</v>
      </c>
      <c r="G55" s="37" t="s">
        <v>408</v>
      </c>
      <c r="H55" s="213">
        <v>84</v>
      </c>
      <c r="I55" s="87" t="s">
        <v>337</v>
      </c>
      <c r="J55" s="37" t="s">
        <v>337</v>
      </c>
      <c r="K55" s="184">
        <v>820000</v>
      </c>
      <c r="L55" s="37">
        <v>2022</v>
      </c>
      <c r="M55" s="37">
        <v>2023</v>
      </c>
      <c r="N55" s="63"/>
    </row>
    <row r="56" spans="1:14" x14ac:dyDescent="0.75">
      <c r="A56" s="64" t="s">
        <v>287</v>
      </c>
      <c r="B56" s="64" t="s">
        <v>288</v>
      </c>
      <c r="C56" s="1" t="s">
        <v>289</v>
      </c>
      <c r="D56" s="64" t="s">
        <v>350</v>
      </c>
      <c r="E56" s="1" t="s">
        <v>398</v>
      </c>
      <c r="F56" s="64" t="s">
        <v>40</v>
      </c>
      <c r="G56" s="1" t="s">
        <v>409</v>
      </c>
      <c r="H56" s="214">
        <f>12*14</f>
        <v>168</v>
      </c>
      <c r="I56" s="86" t="s">
        <v>337</v>
      </c>
      <c r="J56" s="1" t="s">
        <v>278</v>
      </c>
      <c r="K56" s="152">
        <v>3500000</v>
      </c>
      <c r="L56" s="1">
        <v>2022</v>
      </c>
      <c r="M56" s="1">
        <v>2023</v>
      </c>
      <c r="N56" s="79"/>
    </row>
    <row r="57" spans="1:14" x14ac:dyDescent="0.75">
      <c r="A57" s="68" t="s">
        <v>287</v>
      </c>
      <c r="B57" s="68" t="s">
        <v>288</v>
      </c>
      <c r="C57" s="37" t="s">
        <v>289</v>
      </c>
      <c r="D57" s="37" t="s">
        <v>350</v>
      </c>
      <c r="E57" s="37" t="s">
        <v>398</v>
      </c>
      <c r="F57" s="37" t="s">
        <v>40</v>
      </c>
      <c r="G57" s="37" t="s">
        <v>410</v>
      </c>
      <c r="H57" s="213">
        <v>166</v>
      </c>
      <c r="I57" s="87" t="s">
        <v>337</v>
      </c>
      <c r="J57" s="37" t="s">
        <v>337</v>
      </c>
      <c r="K57" s="184">
        <v>3600000</v>
      </c>
      <c r="L57" s="37">
        <v>2022</v>
      </c>
      <c r="M57" s="37">
        <v>2023</v>
      </c>
      <c r="N57" s="63"/>
    </row>
    <row r="58" spans="1:14" x14ac:dyDescent="0.75">
      <c r="A58" s="64" t="s">
        <v>287</v>
      </c>
      <c r="B58" s="64" t="s">
        <v>288</v>
      </c>
      <c r="C58" s="1" t="s">
        <v>289</v>
      </c>
      <c r="D58" s="64" t="s">
        <v>350</v>
      </c>
      <c r="E58" s="1" t="s">
        <v>398</v>
      </c>
      <c r="F58" s="64" t="s">
        <v>40</v>
      </c>
      <c r="G58" s="1" t="s">
        <v>411</v>
      </c>
      <c r="H58" s="214" t="s">
        <v>279</v>
      </c>
      <c r="I58" s="86" t="s">
        <v>337</v>
      </c>
      <c r="J58" s="1" t="s">
        <v>337</v>
      </c>
      <c r="K58" s="152">
        <v>5000000</v>
      </c>
      <c r="L58" s="1">
        <v>2022</v>
      </c>
      <c r="M58" s="1">
        <v>2023</v>
      </c>
      <c r="N58" s="79"/>
    </row>
    <row r="59" spans="1:14" x14ac:dyDescent="0.75">
      <c r="A59" s="68" t="s">
        <v>287</v>
      </c>
      <c r="B59" s="68" t="s">
        <v>288</v>
      </c>
      <c r="C59" s="37" t="s">
        <v>289</v>
      </c>
      <c r="D59" s="68" t="s">
        <v>350</v>
      </c>
      <c r="E59" s="37" t="s">
        <v>398</v>
      </c>
      <c r="F59" s="68" t="s">
        <v>40</v>
      </c>
      <c r="G59" s="37" t="s">
        <v>412</v>
      </c>
      <c r="H59" s="213">
        <v>55</v>
      </c>
      <c r="I59" s="87" t="s">
        <v>337</v>
      </c>
      <c r="J59" s="37" t="s">
        <v>278</v>
      </c>
      <c r="K59" s="184">
        <v>130000</v>
      </c>
      <c r="L59" s="37">
        <v>2023</v>
      </c>
      <c r="M59" s="37">
        <v>2023</v>
      </c>
      <c r="N59" s="80"/>
    </row>
    <row r="60" spans="1:14" x14ac:dyDescent="0.75">
      <c r="A60" s="64" t="s">
        <v>287</v>
      </c>
      <c r="B60" s="64" t="s">
        <v>288</v>
      </c>
      <c r="C60" s="1" t="s">
        <v>289</v>
      </c>
      <c r="D60" s="64" t="s">
        <v>350</v>
      </c>
      <c r="E60" s="1" t="s">
        <v>398</v>
      </c>
      <c r="F60" s="64" t="s">
        <v>40</v>
      </c>
      <c r="G60" s="1" t="s">
        <v>413</v>
      </c>
      <c r="H60" s="214">
        <v>145</v>
      </c>
      <c r="I60" s="86" t="s">
        <v>337</v>
      </c>
      <c r="J60" s="1" t="s">
        <v>337</v>
      </c>
      <c r="K60" s="152">
        <v>341000</v>
      </c>
      <c r="L60" s="1">
        <v>2023</v>
      </c>
      <c r="M60" s="1">
        <v>2023</v>
      </c>
      <c r="N60" s="79"/>
    </row>
    <row r="61" spans="1:14" x14ac:dyDescent="0.75">
      <c r="A61" s="68" t="s">
        <v>287</v>
      </c>
      <c r="B61" s="68" t="s">
        <v>288</v>
      </c>
      <c r="C61" s="37" t="s">
        <v>289</v>
      </c>
      <c r="D61" s="37" t="s">
        <v>350</v>
      </c>
      <c r="E61" s="37" t="s">
        <v>398</v>
      </c>
      <c r="F61" s="37" t="s">
        <v>40</v>
      </c>
      <c r="G61" s="37" t="s">
        <v>414</v>
      </c>
      <c r="H61" s="213">
        <v>30</v>
      </c>
      <c r="I61" s="87" t="s">
        <v>337</v>
      </c>
      <c r="J61" s="37" t="s">
        <v>278</v>
      </c>
      <c r="K61" s="184">
        <v>1200000</v>
      </c>
      <c r="L61" s="37">
        <v>2023</v>
      </c>
      <c r="M61" s="37">
        <v>2023</v>
      </c>
      <c r="N61" s="63"/>
    </row>
    <row r="62" spans="1:14" x14ac:dyDescent="0.75">
      <c r="A62" s="64" t="s">
        <v>287</v>
      </c>
      <c r="B62" s="64" t="s">
        <v>288</v>
      </c>
      <c r="C62" s="1" t="s">
        <v>289</v>
      </c>
      <c r="D62" s="1" t="s">
        <v>350</v>
      </c>
      <c r="E62" s="1" t="s">
        <v>398</v>
      </c>
      <c r="F62" s="1" t="s">
        <v>40</v>
      </c>
      <c r="G62" s="1" t="s">
        <v>415</v>
      </c>
      <c r="H62" s="214">
        <v>877</v>
      </c>
      <c r="I62" s="86" t="s">
        <v>337</v>
      </c>
      <c r="J62" s="1" t="s">
        <v>337</v>
      </c>
      <c r="K62" s="152">
        <v>2982000</v>
      </c>
      <c r="L62" s="1">
        <v>2023</v>
      </c>
      <c r="M62" s="1">
        <v>2023</v>
      </c>
      <c r="N62" s="26"/>
    </row>
    <row r="63" spans="1:14" x14ac:dyDescent="0.75">
      <c r="A63" s="68" t="s">
        <v>287</v>
      </c>
      <c r="B63" s="68" t="s">
        <v>288</v>
      </c>
      <c r="C63" s="37" t="s">
        <v>289</v>
      </c>
      <c r="D63" s="37" t="s">
        <v>350</v>
      </c>
      <c r="E63" s="37" t="s">
        <v>398</v>
      </c>
      <c r="F63" s="37" t="s">
        <v>40</v>
      </c>
      <c r="G63" s="37" t="s">
        <v>416</v>
      </c>
      <c r="H63" s="213">
        <v>3</v>
      </c>
      <c r="I63" s="87" t="s">
        <v>337</v>
      </c>
      <c r="J63" s="37" t="s">
        <v>337</v>
      </c>
      <c r="K63" s="184">
        <v>20000</v>
      </c>
      <c r="L63" s="37">
        <v>2023</v>
      </c>
      <c r="M63" s="37">
        <v>2024</v>
      </c>
      <c r="N63" s="63"/>
    </row>
    <row r="64" spans="1:14" x14ac:dyDescent="0.75">
      <c r="A64" s="64" t="s">
        <v>287</v>
      </c>
      <c r="B64" s="64" t="s">
        <v>288</v>
      </c>
      <c r="C64" s="1" t="s">
        <v>289</v>
      </c>
      <c r="D64" s="64" t="s">
        <v>350</v>
      </c>
      <c r="E64" s="1" t="s">
        <v>398</v>
      </c>
      <c r="F64" s="64" t="s">
        <v>40</v>
      </c>
      <c r="G64" s="1" t="s">
        <v>416</v>
      </c>
      <c r="H64" s="214">
        <v>3</v>
      </c>
      <c r="I64" s="86" t="s">
        <v>337</v>
      </c>
      <c r="J64" s="1" t="s">
        <v>337</v>
      </c>
      <c r="K64" s="152">
        <v>60000</v>
      </c>
      <c r="L64" s="1">
        <v>2023</v>
      </c>
      <c r="M64" s="1">
        <v>2024</v>
      </c>
      <c r="N64" s="79"/>
    </row>
    <row r="65" spans="1:14" x14ac:dyDescent="0.75">
      <c r="A65" s="68" t="s">
        <v>287</v>
      </c>
      <c r="B65" s="68" t="s">
        <v>288</v>
      </c>
      <c r="C65" s="37" t="s">
        <v>289</v>
      </c>
      <c r="D65" s="68" t="s">
        <v>350</v>
      </c>
      <c r="E65" s="37" t="s">
        <v>398</v>
      </c>
      <c r="F65" s="68" t="s">
        <v>40</v>
      </c>
      <c r="G65" s="37" t="s">
        <v>417</v>
      </c>
      <c r="H65" s="213">
        <v>30</v>
      </c>
      <c r="I65" s="87" t="s">
        <v>337</v>
      </c>
      <c r="J65" s="37" t="s">
        <v>337</v>
      </c>
      <c r="K65" s="184">
        <v>150000</v>
      </c>
      <c r="L65" s="37">
        <v>2023</v>
      </c>
      <c r="M65" s="37">
        <v>2024</v>
      </c>
      <c r="N65" s="80"/>
    </row>
    <row r="66" spans="1:14" x14ac:dyDescent="0.75">
      <c r="A66" s="64" t="s">
        <v>287</v>
      </c>
      <c r="B66" s="64" t="s">
        <v>288</v>
      </c>
      <c r="C66" s="1" t="s">
        <v>289</v>
      </c>
      <c r="D66" s="64" t="s">
        <v>350</v>
      </c>
      <c r="E66" s="1" t="s">
        <v>398</v>
      </c>
      <c r="F66" s="64" t="s">
        <v>40</v>
      </c>
      <c r="G66" s="1" t="s">
        <v>418</v>
      </c>
      <c r="H66" s="214">
        <v>30</v>
      </c>
      <c r="I66" s="86" t="s">
        <v>337</v>
      </c>
      <c r="J66" s="1" t="s">
        <v>278</v>
      </c>
      <c r="K66" s="152">
        <v>650000</v>
      </c>
      <c r="L66" s="1">
        <v>2023</v>
      </c>
      <c r="M66" s="1">
        <v>2024</v>
      </c>
      <c r="N66" s="79"/>
    </row>
    <row r="67" spans="1:14" x14ac:dyDescent="0.75">
      <c r="A67" s="68" t="s">
        <v>287</v>
      </c>
      <c r="B67" s="68" t="s">
        <v>288</v>
      </c>
      <c r="C67" s="37" t="s">
        <v>289</v>
      </c>
      <c r="D67" s="37" t="s">
        <v>350</v>
      </c>
      <c r="E67" s="37" t="s">
        <v>398</v>
      </c>
      <c r="F67" s="37" t="s">
        <v>40</v>
      </c>
      <c r="G67" s="37" t="s">
        <v>419</v>
      </c>
      <c r="H67" s="213">
        <v>140</v>
      </c>
      <c r="I67" s="87" t="s">
        <v>337</v>
      </c>
      <c r="J67" s="37" t="s">
        <v>278</v>
      </c>
      <c r="K67" s="184">
        <v>880000</v>
      </c>
      <c r="L67" s="37">
        <v>2023</v>
      </c>
      <c r="M67" s="37">
        <v>2024</v>
      </c>
      <c r="N67" s="63"/>
    </row>
    <row r="68" spans="1:14" x14ac:dyDescent="0.75">
      <c r="A68" s="64" t="s">
        <v>287</v>
      </c>
      <c r="B68" s="64" t="s">
        <v>288</v>
      </c>
      <c r="C68" s="1" t="s">
        <v>289</v>
      </c>
      <c r="D68" s="1" t="s">
        <v>350</v>
      </c>
      <c r="E68" s="1" t="s">
        <v>420</v>
      </c>
      <c r="F68" s="1" t="s">
        <v>40</v>
      </c>
      <c r="G68" s="1" t="s">
        <v>421</v>
      </c>
      <c r="H68" s="214" t="s">
        <v>279</v>
      </c>
      <c r="I68" s="86" t="s">
        <v>337</v>
      </c>
      <c r="J68" s="1" t="s">
        <v>278</v>
      </c>
      <c r="K68" s="152">
        <v>2837813</v>
      </c>
      <c r="L68" s="1">
        <v>2026</v>
      </c>
      <c r="M68" s="1">
        <v>2031</v>
      </c>
      <c r="N68" s="26"/>
    </row>
    <row r="69" spans="1:14" x14ac:dyDescent="0.75">
      <c r="A69" s="68" t="s">
        <v>287</v>
      </c>
      <c r="B69" s="68" t="s">
        <v>288</v>
      </c>
      <c r="C69" s="37" t="s">
        <v>289</v>
      </c>
      <c r="D69" s="37" t="s">
        <v>350</v>
      </c>
      <c r="E69" s="37" t="s">
        <v>422</v>
      </c>
      <c r="F69" s="37" t="s">
        <v>40</v>
      </c>
      <c r="G69" s="37" t="s">
        <v>423</v>
      </c>
      <c r="H69" s="213">
        <v>0.22</v>
      </c>
      <c r="I69" s="87" t="s">
        <v>337</v>
      </c>
      <c r="J69" s="37" t="s">
        <v>337</v>
      </c>
      <c r="K69" s="184" t="s">
        <v>279</v>
      </c>
      <c r="L69" s="37">
        <v>2022</v>
      </c>
      <c r="M69" s="37">
        <v>2024</v>
      </c>
      <c r="N69" s="63" t="s">
        <v>424</v>
      </c>
    </row>
    <row r="70" spans="1:14" x14ac:dyDescent="0.75">
      <c r="A70" s="64" t="s">
        <v>287</v>
      </c>
      <c r="B70" s="64" t="s">
        <v>288</v>
      </c>
      <c r="C70" s="1" t="s">
        <v>289</v>
      </c>
      <c r="D70" s="64" t="s">
        <v>350</v>
      </c>
      <c r="E70" s="1" t="s">
        <v>422</v>
      </c>
      <c r="F70" s="64" t="s">
        <v>40</v>
      </c>
      <c r="G70" s="1" t="s">
        <v>425</v>
      </c>
      <c r="H70" s="214">
        <v>0.45</v>
      </c>
      <c r="I70" s="86" t="s">
        <v>337</v>
      </c>
      <c r="J70" s="1" t="s">
        <v>337</v>
      </c>
      <c r="K70" s="152" t="s">
        <v>279</v>
      </c>
      <c r="L70" s="1">
        <v>2022</v>
      </c>
      <c r="M70" s="1">
        <v>2024</v>
      </c>
      <c r="N70" s="79" t="s">
        <v>426</v>
      </c>
    </row>
    <row r="71" spans="1:14" x14ac:dyDescent="0.75">
      <c r="A71" s="68" t="s">
        <v>287</v>
      </c>
      <c r="B71" s="68" t="s">
        <v>288</v>
      </c>
      <c r="C71" s="37" t="s">
        <v>289</v>
      </c>
      <c r="D71" s="68" t="s">
        <v>350</v>
      </c>
      <c r="E71" s="37" t="s">
        <v>427</v>
      </c>
      <c r="F71" s="68" t="s">
        <v>40</v>
      </c>
      <c r="G71" s="37" t="s">
        <v>428</v>
      </c>
      <c r="H71" s="213" t="s">
        <v>279</v>
      </c>
      <c r="I71" s="87" t="s">
        <v>337</v>
      </c>
      <c r="J71" s="37" t="s">
        <v>278</v>
      </c>
      <c r="K71" s="184">
        <v>5257375</v>
      </c>
      <c r="L71" s="37">
        <v>2027</v>
      </c>
      <c r="M71" s="37">
        <v>2032</v>
      </c>
      <c r="N71" s="80"/>
    </row>
    <row r="72" spans="1:14" x14ac:dyDescent="0.75">
      <c r="A72" s="64" t="s">
        <v>287</v>
      </c>
      <c r="B72" s="64" t="s">
        <v>288</v>
      </c>
      <c r="C72" s="1" t="s">
        <v>289</v>
      </c>
      <c r="D72" s="1" t="s">
        <v>350</v>
      </c>
      <c r="E72" s="1" t="s">
        <v>429</v>
      </c>
      <c r="F72" s="1" t="s">
        <v>40</v>
      </c>
      <c r="G72" s="1" t="s">
        <v>430</v>
      </c>
      <c r="H72" s="214" t="s">
        <v>279</v>
      </c>
      <c r="I72" s="86" t="s">
        <v>337</v>
      </c>
      <c r="J72" s="1" t="s">
        <v>278</v>
      </c>
      <c r="K72" s="152">
        <v>6592617</v>
      </c>
      <c r="L72" s="1">
        <v>2031</v>
      </c>
      <c r="M72" s="1">
        <v>2032</v>
      </c>
      <c r="N72" s="26"/>
    </row>
    <row r="73" spans="1:14" x14ac:dyDescent="0.75">
      <c r="A73" s="68" t="s">
        <v>287</v>
      </c>
      <c r="B73" s="68" t="s">
        <v>288</v>
      </c>
      <c r="C73" s="37" t="s">
        <v>289</v>
      </c>
      <c r="D73" s="68" t="s">
        <v>350</v>
      </c>
      <c r="E73" s="37" t="s">
        <v>431</v>
      </c>
      <c r="F73" s="68" t="s">
        <v>40</v>
      </c>
      <c r="G73" s="37" t="s">
        <v>432</v>
      </c>
      <c r="H73" s="213">
        <v>1349</v>
      </c>
      <c r="I73" s="87" t="s">
        <v>337</v>
      </c>
      <c r="J73" s="37" t="s">
        <v>337</v>
      </c>
      <c r="K73" s="184">
        <v>1870000</v>
      </c>
      <c r="L73" s="37">
        <v>2020</v>
      </c>
      <c r="M73" s="37">
        <v>2023</v>
      </c>
      <c r="N73" s="80"/>
    </row>
    <row r="74" spans="1:14" x14ac:dyDescent="0.75">
      <c r="A74" s="64" t="s">
        <v>287</v>
      </c>
      <c r="B74" s="64" t="s">
        <v>288</v>
      </c>
      <c r="C74" s="1" t="s">
        <v>289</v>
      </c>
      <c r="D74" s="1" t="s">
        <v>350</v>
      </c>
      <c r="E74" s="1" t="s">
        <v>431</v>
      </c>
      <c r="F74" s="1" t="s">
        <v>40</v>
      </c>
      <c r="G74" s="1" t="s">
        <v>433</v>
      </c>
      <c r="H74" s="214">
        <v>102</v>
      </c>
      <c r="I74" s="86" t="s">
        <v>721</v>
      </c>
      <c r="J74" s="1" t="s">
        <v>337</v>
      </c>
      <c r="K74" s="152">
        <v>38000000</v>
      </c>
      <c r="L74" s="1">
        <v>2022</v>
      </c>
      <c r="M74" s="1">
        <v>2023</v>
      </c>
      <c r="N74" s="26"/>
    </row>
    <row r="75" spans="1:14" x14ac:dyDescent="0.75">
      <c r="A75" s="68" t="s">
        <v>287</v>
      </c>
      <c r="B75" s="68" t="s">
        <v>288</v>
      </c>
      <c r="C75" s="37" t="s">
        <v>289</v>
      </c>
      <c r="D75" s="37" t="s">
        <v>350</v>
      </c>
      <c r="E75" s="37" t="s">
        <v>431</v>
      </c>
      <c r="F75" s="37" t="s">
        <v>40</v>
      </c>
      <c r="G75" s="37" t="s">
        <v>434</v>
      </c>
      <c r="H75" s="213">
        <v>1440</v>
      </c>
      <c r="I75" s="87" t="s">
        <v>337</v>
      </c>
      <c r="J75" s="37" t="s">
        <v>278</v>
      </c>
      <c r="K75" s="184">
        <v>2670000</v>
      </c>
      <c r="L75" s="37">
        <v>2022</v>
      </c>
      <c r="M75" s="37">
        <v>2024</v>
      </c>
      <c r="N75" s="63"/>
    </row>
    <row r="76" spans="1:14" x14ac:dyDescent="0.75">
      <c r="A76" s="64" t="s">
        <v>287</v>
      </c>
      <c r="B76" s="64" t="s">
        <v>288</v>
      </c>
      <c r="C76" s="1" t="s">
        <v>289</v>
      </c>
      <c r="D76" s="64" t="s">
        <v>350</v>
      </c>
      <c r="E76" s="1" t="s">
        <v>431</v>
      </c>
      <c r="F76" s="64" t="s">
        <v>40</v>
      </c>
      <c r="G76" s="1" t="s">
        <v>435</v>
      </c>
      <c r="H76" s="214" t="s">
        <v>279</v>
      </c>
      <c r="I76" s="134" t="s">
        <v>927</v>
      </c>
      <c r="J76" s="1" t="s">
        <v>278</v>
      </c>
      <c r="K76" s="152">
        <v>1770000</v>
      </c>
      <c r="L76" s="1">
        <v>2024</v>
      </c>
      <c r="M76" s="1">
        <v>2024</v>
      </c>
      <c r="N76" s="79"/>
    </row>
    <row r="77" spans="1:14" x14ac:dyDescent="0.75">
      <c r="A77" s="68" t="s">
        <v>287</v>
      </c>
      <c r="B77" s="68" t="s">
        <v>288</v>
      </c>
      <c r="C77" s="37" t="s">
        <v>289</v>
      </c>
      <c r="D77" s="68" t="s">
        <v>350</v>
      </c>
      <c r="E77" s="37" t="s">
        <v>431</v>
      </c>
      <c r="F77" s="68" t="s">
        <v>40</v>
      </c>
      <c r="G77" s="37" t="s">
        <v>436</v>
      </c>
      <c r="H77" s="213" t="s">
        <v>279</v>
      </c>
      <c r="I77" s="87" t="s">
        <v>337</v>
      </c>
      <c r="J77" s="37" t="s">
        <v>278</v>
      </c>
      <c r="K77" s="184" t="s">
        <v>279</v>
      </c>
      <c r="L77" s="37" t="s">
        <v>279</v>
      </c>
      <c r="M77" s="37" t="s">
        <v>279</v>
      </c>
      <c r="N77" s="80"/>
    </row>
    <row r="78" spans="1:14" x14ac:dyDescent="0.75">
      <c r="A78" s="64" t="s">
        <v>287</v>
      </c>
      <c r="B78" s="64" t="s">
        <v>288</v>
      </c>
      <c r="C78" s="1" t="s">
        <v>289</v>
      </c>
      <c r="D78" s="1" t="s">
        <v>350</v>
      </c>
      <c r="E78" s="1" t="s">
        <v>437</v>
      </c>
      <c r="F78" s="1" t="s">
        <v>40</v>
      </c>
      <c r="G78" s="1" t="s">
        <v>438</v>
      </c>
      <c r="H78" s="214" t="s">
        <v>279</v>
      </c>
      <c r="I78" s="86" t="s">
        <v>337</v>
      </c>
      <c r="J78" s="1" t="s">
        <v>278</v>
      </c>
      <c r="K78" s="152">
        <v>21606821</v>
      </c>
      <c r="L78" s="1">
        <v>2026</v>
      </c>
      <c r="M78" s="1">
        <v>2032</v>
      </c>
      <c r="N78" s="26"/>
    </row>
    <row r="79" spans="1:14" x14ac:dyDescent="0.75">
      <c r="A79" s="68" t="s">
        <v>287</v>
      </c>
      <c r="B79" s="68" t="s">
        <v>288</v>
      </c>
      <c r="C79" s="37" t="s">
        <v>289</v>
      </c>
      <c r="D79" s="68" t="s">
        <v>350</v>
      </c>
      <c r="E79" s="37" t="s">
        <v>439</v>
      </c>
      <c r="F79" s="68" t="s">
        <v>40</v>
      </c>
      <c r="G79" s="37" t="s">
        <v>440</v>
      </c>
      <c r="H79" s="213" t="s">
        <v>279</v>
      </c>
      <c r="I79" s="87" t="s">
        <v>337</v>
      </c>
      <c r="J79" s="37" t="s">
        <v>278</v>
      </c>
      <c r="K79" s="184">
        <v>788912</v>
      </c>
      <c r="L79" s="37">
        <v>2027</v>
      </c>
      <c r="M79" s="37">
        <v>2032</v>
      </c>
      <c r="N79" s="80"/>
    </row>
    <row r="80" spans="1:14" x14ac:dyDescent="0.75">
      <c r="A80" s="1" t="s">
        <v>287</v>
      </c>
      <c r="B80" s="1" t="s">
        <v>288</v>
      </c>
      <c r="C80" s="1" t="s">
        <v>289</v>
      </c>
      <c r="D80" s="1" t="s">
        <v>441</v>
      </c>
      <c r="E80" s="1" t="s">
        <v>441</v>
      </c>
      <c r="F80" s="1" t="s">
        <v>40</v>
      </c>
      <c r="G80" s="1" t="s">
        <v>442</v>
      </c>
      <c r="H80" s="214">
        <v>111.72</v>
      </c>
      <c r="I80" s="86" t="s">
        <v>337</v>
      </c>
      <c r="J80" s="1" t="s">
        <v>278</v>
      </c>
      <c r="K80" s="152" t="s">
        <v>279</v>
      </c>
      <c r="L80" s="1">
        <v>2021</v>
      </c>
      <c r="M80" s="1">
        <v>2024</v>
      </c>
      <c r="N80" s="81" t="s">
        <v>443</v>
      </c>
    </row>
    <row r="81" spans="1:14" x14ac:dyDescent="0.75">
      <c r="A81" s="37" t="s">
        <v>287</v>
      </c>
      <c r="B81" s="37" t="s">
        <v>288</v>
      </c>
      <c r="C81" s="37" t="s">
        <v>289</v>
      </c>
      <c r="D81" s="37" t="s">
        <v>441</v>
      </c>
      <c r="E81" s="37" t="s">
        <v>441</v>
      </c>
      <c r="F81" s="37" t="s">
        <v>40</v>
      </c>
      <c r="G81" s="37" t="s">
        <v>444</v>
      </c>
      <c r="H81" s="213">
        <v>110</v>
      </c>
      <c r="I81" s="87" t="s">
        <v>337</v>
      </c>
      <c r="J81" s="37" t="s">
        <v>278</v>
      </c>
      <c r="K81" s="184" t="s">
        <v>279</v>
      </c>
      <c r="L81" s="37">
        <v>2021</v>
      </c>
      <c r="M81" s="37">
        <v>2024</v>
      </c>
      <c r="N81" s="82" t="s">
        <v>445</v>
      </c>
    </row>
    <row r="82" spans="1:14" ht="15.5" thickBot="1" x14ac:dyDescent="0.9">
      <c r="A82" s="154"/>
      <c r="B82" s="154"/>
      <c r="C82" s="154"/>
      <c r="D82" s="154"/>
      <c r="E82" s="154"/>
      <c r="F82" s="154"/>
      <c r="G82" s="154"/>
      <c r="H82" s="266"/>
      <c r="I82" s="267"/>
      <c r="J82" s="154"/>
      <c r="K82" s="268"/>
      <c r="L82" s="154"/>
      <c r="M82" s="154"/>
      <c r="N82" s="269"/>
    </row>
    <row r="83" spans="1:14" ht="15.5" thickBot="1" x14ac:dyDescent="0.9">
      <c r="A83" s="275" t="s">
        <v>951</v>
      </c>
      <c r="B83" s="276"/>
      <c r="C83" s="276"/>
      <c r="D83" s="276"/>
      <c r="E83" s="276"/>
      <c r="F83" s="276"/>
      <c r="G83" s="276"/>
      <c r="H83" s="276"/>
      <c r="I83" s="276"/>
      <c r="J83" s="276"/>
      <c r="K83" s="276"/>
      <c r="L83" s="276"/>
      <c r="M83" s="276"/>
      <c r="N83" s="277"/>
    </row>
    <row r="84" spans="1:14" x14ac:dyDescent="0.75">
      <c r="A84" s="265"/>
      <c r="B84" s="265"/>
      <c r="C84" s="265"/>
      <c r="D84" s="265"/>
      <c r="E84" s="265"/>
      <c r="F84" s="265"/>
      <c r="G84" s="265"/>
      <c r="H84" s="265"/>
      <c r="I84" s="265"/>
      <c r="J84" s="265"/>
      <c r="K84" s="265"/>
      <c r="L84" s="265"/>
      <c r="M84" s="265"/>
      <c r="N84" s="265"/>
    </row>
    <row r="85" spans="1:14" ht="44.25" x14ac:dyDescent="0.75">
      <c r="A85" s="24" t="s">
        <v>446</v>
      </c>
      <c r="B85" s="24" t="s">
        <v>1</v>
      </c>
      <c r="C85" s="24" t="s">
        <v>935</v>
      </c>
      <c r="D85" s="24" t="s">
        <v>447</v>
      </c>
      <c r="E85" s="102" t="s">
        <v>448</v>
      </c>
      <c r="F85" s="24" t="s">
        <v>449</v>
      </c>
      <c r="G85" s="24" t="s">
        <v>6</v>
      </c>
      <c r="H85" s="103" t="s">
        <v>7</v>
      </c>
      <c r="I85" s="104" t="s">
        <v>8</v>
      </c>
      <c r="J85" s="24" t="s">
        <v>9</v>
      </c>
      <c r="K85" s="105" t="s">
        <v>450</v>
      </c>
      <c r="L85" s="106" t="s">
        <v>11</v>
      </c>
      <c r="M85" s="106" t="s">
        <v>12</v>
      </c>
      <c r="N85" s="24" t="s">
        <v>13</v>
      </c>
    </row>
    <row r="86" spans="1:14" x14ac:dyDescent="0.75">
      <c r="A86" s="64" t="s">
        <v>287</v>
      </c>
      <c r="B86" s="64" t="s">
        <v>288</v>
      </c>
      <c r="C86" s="1" t="s">
        <v>451</v>
      </c>
      <c r="D86" s="64" t="s">
        <v>452</v>
      </c>
      <c r="E86" s="1" t="s">
        <v>453</v>
      </c>
      <c r="F86" s="64" t="s">
        <v>49</v>
      </c>
      <c r="G86" s="1" t="s">
        <v>108</v>
      </c>
      <c r="H86" s="214">
        <v>120000</v>
      </c>
      <c r="I86" s="270" t="s">
        <v>278</v>
      </c>
      <c r="J86" s="1" t="s">
        <v>278</v>
      </c>
      <c r="K86" s="152">
        <v>54000000</v>
      </c>
      <c r="L86" s="1" t="s">
        <v>454</v>
      </c>
      <c r="M86" s="270"/>
      <c r="N86" s="79"/>
    </row>
    <row r="87" spans="1:14" x14ac:dyDescent="0.75">
      <c r="A87" s="68" t="s">
        <v>287</v>
      </c>
      <c r="B87" s="68" t="s">
        <v>288</v>
      </c>
      <c r="C87" s="37" t="s">
        <v>451</v>
      </c>
      <c r="D87" s="68" t="s">
        <v>452</v>
      </c>
      <c r="E87" s="37" t="s">
        <v>453</v>
      </c>
      <c r="F87" s="68" t="s">
        <v>49</v>
      </c>
      <c r="G87" s="37" t="s">
        <v>455</v>
      </c>
      <c r="H87" s="213"/>
      <c r="I87" s="87" t="s">
        <v>456</v>
      </c>
      <c r="J87" s="271" t="s">
        <v>278</v>
      </c>
      <c r="K87" s="184">
        <v>22950000</v>
      </c>
      <c r="L87" s="68" t="s">
        <v>454</v>
      </c>
      <c r="M87" s="271"/>
      <c r="N87" s="80"/>
    </row>
    <row r="88" spans="1:14" x14ac:dyDescent="0.75">
      <c r="A88" s="64" t="s">
        <v>287</v>
      </c>
      <c r="B88" s="64" t="s">
        <v>288</v>
      </c>
      <c r="C88" s="1" t="s">
        <v>451</v>
      </c>
      <c r="D88" s="64" t="s">
        <v>452</v>
      </c>
      <c r="E88" s="1" t="s">
        <v>453</v>
      </c>
      <c r="F88" s="64" t="s">
        <v>49</v>
      </c>
      <c r="G88" s="1" t="s">
        <v>457</v>
      </c>
      <c r="H88" s="214">
        <v>274</v>
      </c>
      <c r="I88" s="270" t="s">
        <v>278</v>
      </c>
      <c r="J88" s="1" t="s">
        <v>278</v>
      </c>
      <c r="K88" s="152">
        <v>540934</v>
      </c>
      <c r="L88" s="1" t="s">
        <v>454</v>
      </c>
      <c r="M88" s="1"/>
      <c r="N88" s="79"/>
    </row>
    <row r="89" spans="1:14" x14ac:dyDescent="0.75">
      <c r="A89" s="68" t="s">
        <v>287</v>
      </c>
      <c r="B89" s="68" t="s">
        <v>288</v>
      </c>
      <c r="C89" s="37" t="s">
        <v>451</v>
      </c>
      <c r="D89" s="68" t="s">
        <v>452</v>
      </c>
      <c r="E89" s="37" t="s">
        <v>453</v>
      </c>
      <c r="F89" s="68" t="s">
        <v>49</v>
      </c>
      <c r="G89" s="37" t="s">
        <v>458</v>
      </c>
      <c r="H89" s="213">
        <v>256</v>
      </c>
      <c r="I89" s="271" t="s">
        <v>278</v>
      </c>
      <c r="J89" s="271" t="s">
        <v>278</v>
      </c>
      <c r="K89" s="184"/>
      <c r="L89" s="37" t="s">
        <v>454</v>
      </c>
      <c r="M89" s="271"/>
      <c r="N89" s="80" t="s">
        <v>459</v>
      </c>
    </row>
    <row r="90" spans="1:14" x14ac:dyDescent="0.75">
      <c r="A90" s="64" t="s">
        <v>287</v>
      </c>
      <c r="B90" s="64" t="s">
        <v>288</v>
      </c>
      <c r="C90" s="1" t="s">
        <v>451</v>
      </c>
      <c r="D90" s="64" t="s">
        <v>452</v>
      </c>
      <c r="E90" s="1" t="s">
        <v>453</v>
      </c>
      <c r="F90" s="64" t="s">
        <v>49</v>
      </c>
      <c r="G90" s="1" t="s">
        <v>460</v>
      </c>
      <c r="H90" s="214">
        <v>760</v>
      </c>
      <c r="I90" s="270" t="s">
        <v>278</v>
      </c>
      <c r="J90" s="1" t="s">
        <v>278</v>
      </c>
      <c r="K90" s="152"/>
      <c r="L90" s="1" t="s">
        <v>454</v>
      </c>
      <c r="M90" s="1"/>
      <c r="N90" s="79" t="s">
        <v>459</v>
      </c>
    </row>
    <row r="91" spans="1:14" x14ac:dyDescent="0.75">
      <c r="A91" s="68" t="s">
        <v>287</v>
      </c>
      <c r="B91" s="68" t="s">
        <v>288</v>
      </c>
      <c r="C91" s="37" t="s">
        <v>451</v>
      </c>
      <c r="D91" s="68" t="s">
        <v>452</v>
      </c>
      <c r="E91" s="37" t="s">
        <v>453</v>
      </c>
      <c r="F91" s="68" t="s">
        <v>49</v>
      </c>
      <c r="G91" s="37" t="s">
        <v>461</v>
      </c>
      <c r="H91" s="213">
        <v>3520</v>
      </c>
      <c r="I91" s="271" t="s">
        <v>278</v>
      </c>
      <c r="J91" s="271" t="s">
        <v>278</v>
      </c>
      <c r="K91" s="184"/>
      <c r="L91" s="37" t="s">
        <v>454</v>
      </c>
      <c r="M91" s="271"/>
      <c r="N91" s="80" t="s">
        <v>459</v>
      </c>
    </row>
    <row r="92" spans="1:14" x14ac:dyDescent="0.75">
      <c r="A92" s="64" t="s">
        <v>287</v>
      </c>
      <c r="B92" s="64" t="s">
        <v>288</v>
      </c>
      <c r="C92" s="1" t="s">
        <v>451</v>
      </c>
      <c r="D92" s="64" t="s">
        <v>452</v>
      </c>
      <c r="E92" s="1" t="s">
        <v>453</v>
      </c>
      <c r="F92" s="64" t="s">
        <v>49</v>
      </c>
      <c r="G92" s="1" t="s">
        <v>462</v>
      </c>
      <c r="H92" s="214">
        <v>3753</v>
      </c>
      <c r="I92" s="270" t="s">
        <v>278</v>
      </c>
      <c r="J92" s="1" t="s">
        <v>278</v>
      </c>
      <c r="K92" s="152">
        <v>9156646</v>
      </c>
      <c r="L92" s="1" t="s">
        <v>454</v>
      </c>
      <c r="M92" s="1"/>
      <c r="N92" s="79"/>
    </row>
    <row r="93" spans="1:14" x14ac:dyDescent="0.75">
      <c r="A93" s="68" t="s">
        <v>287</v>
      </c>
      <c r="B93" s="68" t="s">
        <v>288</v>
      </c>
      <c r="C93" s="37" t="s">
        <v>451</v>
      </c>
      <c r="D93" s="68" t="s">
        <v>452</v>
      </c>
      <c r="E93" s="37" t="s">
        <v>453</v>
      </c>
      <c r="F93" s="68" t="s">
        <v>49</v>
      </c>
      <c r="G93" s="37" t="s">
        <v>463</v>
      </c>
      <c r="H93" s="213"/>
      <c r="I93" s="271" t="s">
        <v>278</v>
      </c>
      <c r="J93" s="271" t="s">
        <v>278</v>
      </c>
      <c r="K93" s="184"/>
      <c r="L93" s="37" t="s">
        <v>454</v>
      </c>
      <c r="M93" s="271"/>
      <c r="N93" s="80" t="s">
        <v>464</v>
      </c>
    </row>
    <row r="94" spans="1:14" x14ac:dyDescent="0.75">
      <c r="A94" s="64" t="s">
        <v>287</v>
      </c>
      <c r="B94" s="64" t="s">
        <v>288</v>
      </c>
      <c r="C94" s="1" t="s">
        <v>451</v>
      </c>
      <c r="D94" s="64" t="s">
        <v>452</v>
      </c>
      <c r="E94" s="1" t="s">
        <v>453</v>
      </c>
      <c r="F94" s="64" t="s">
        <v>49</v>
      </c>
      <c r="G94" s="1" t="s">
        <v>465</v>
      </c>
      <c r="H94" s="214"/>
      <c r="I94" s="270" t="s">
        <v>278</v>
      </c>
      <c r="J94" s="1" t="s">
        <v>278</v>
      </c>
      <c r="K94" s="152"/>
      <c r="L94" s="1" t="s">
        <v>454</v>
      </c>
      <c r="M94" s="1"/>
      <c r="N94" s="79"/>
    </row>
    <row r="95" spans="1:14" x14ac:dyDescent="0.75">
      <c r="A95" s="68" t="s">
        <v>287</v>
      </c>
      <c r="B95" s="68" t="s">
        <v>288</v>
      </c>
      <c r="C95" s="37" t="s">
        <v>451</v>
      </c>
      <c r="D95" s="68" t="s">
        <v>452</v>
      </c>
      <c r="E95" s="37" t="s">
        <v>453</v>
      </c>
      <c r="F95" s="68" t="s">
        <v>49</v>
      </c>
      <c r="G95" s="37" t="s">
        <v>466</v>
      </c>
      <c r="H95" s="213">
        <v>239</v>
      </c>
      <c r="I95" s="271" t="s">
        <v>278</v>
      </c>
      <c r="J95" s="271" t="s">
        <v>278</v>
      </c>
      <c r="K95" s="184">
        <v>1792135</v>
      </c>
      <c r="L95" s="37" t="s">
        <v>454</v>
      </c>
      <c r="M95" s="271"/>
      <c r="N95" s="80"/>
    </row>
    <row r="96" spans="1:14" x14ac:dyDescent="0.75">
      <c r="A96" s="64" t="s">
        <v>287</v>
      </c>
      <c r="B96" s="64" t="s">
        <v>288</v>
      </c>
      <c r="C96" s="1" t="s">
        <v>451</v>
      </c>
      <c r="D96" s="64" t="s">
        <v>452</v>
      </c>
      <c r="E96" s="1" t="s">
        <v>453</v>
      </c>
      <c r="F96" s="64" t="s">
        <v>49</v>
      </c>
      <c r="G96" s="1" t="s">
        <v>467</v>
      </c>
      <c r="H96" s="214">
        <v>552</v>
      </c>
      <c r="I96" s="270" t="s">
        <v>278</v>
      </c>
      <c r="J96" s="1" t="s">
        <v>278</v>
      </c>
      <c r="K96" s="152">
        <v>5870822</v>
      </c>
      <c r="L96" s="1" t="s">
        <v>454</v>
      </c>
      <c r="M96" s="1"/>
      <c r="N96" s="79"/>
    </row>
    <row r="97" spans="1:14" x14ac:dyDescent="0.75">
      <c r="A97" s="68" t="s">
        <v>287</v>
      </c>
      <c r="B97" s="68" t="s">
        <v>288</v>
      </c>
      <c r="C97" s="37" t="s">
        <v>451</v>
      </c>
      <c r="D97" s="68" t="s">
        <v>452</v>
      </c>
      <c r="E97" s="37" t="s">
        <v>453</v>
      </c>
      <c r="F97" s="68" t="s">
        <v>49</v>
      </c>
      <c r="G97" s="37" t="s">
        <v>468</v>
      </c>
      <c r="H97" s="213"/>
      <c r="I97" s="87" t="s">
        <v>469</v>
      </c>
      <c r="J97" s="271" t="s">
        <v>278</v>
      </c>
      <c r="K97" s="184">
        <v>2307500</v>
      </c>
      <c r="L97" s="37" t="s">
        <v>454</v>
      </c>
      <c r="M97" s="271"/>
      <c r="N97" s="80"/>
    </row>
    <row r="98" spans="1:14" x14ac:dyDescent="0.75">
      <c r="A98" s="64" t="s">
        <v>287</v>
      </c>
      <c r="B98" s="64" t="s">
        <v>288</v>
      </c>
      <c r="C98" s="1" t="s">
        <v>451</v>
      </c>
      <c r="D98" s="64" t="s">
        <v>452</v>
      </c>
      <c r="E98" s="1" t="s">
        <v>453</v>
      </c>
      <c r="F98" s="64" t="s">
        <v>49</v>
      </c>
      <c r="G98" s="1" t="s">
        <v>470</v>
      </c>
      <c r="H98" s="214">
        <v>1423</v>
      </c>
      <c r="I98" s="270" t="s">
        <v>278</v>
      </c>
      <c r="J98" s="1" t="s">
        <v>278</v>
      </c>
      <c r="K98" s="152">
        <v>10672748</v>
      </c>
      <c r="L98" s="1" t="s">
        <v>454</v>
      </c>
      <c r="M98" s="1"/>
      <c r="N98" s="79"/>
    </row>
    <row r="99" spans="1:14" x14ac:dyDescent="0.75">
      <c r="A99" s="68" t="s">
        <v>287</v>
      </c>
      <c r="B99" s="68" t="s">
        <v>288</v>
      </c>
      <c r="C99" s="37" t="s">
        <v>451</v>
      </c>
      <c r="D99" s="68" t="s">
        <v>452</v>
      </c>
      <c r="E99" s="37" t="s">
        <v>453</v>
      </c>
      <c r="F99" s="68" t="s">
        <v>49</v>
      </c>
      <c r="G99" s="37" t="s">
        <v>471</v>
      </c>
      <c r="H99" s="213"/>
      <c r="I99" s="87" t="s">
        <v>937</v>
      </c>
      <c r="J99" s="271" t="s">
        <v>278</v>
      </c>
      <c r="K99" s="184">
        <v>50000</v>
      </c>
      <c r="L99" s="37" t="s">
        <v>454</v>
      </c>
      <c r="M99" s="271"/>
      <c r="N99" s="80"/>
    </row>
    <row r="100" spans="1:14" x14ac:dyDescent="0.75">
      <c r="A100" s="64" t="s">
        <v>287</v>
      </c>
      <c r="B100" s="64" t="s">
        <v>288</v>
      </c>
      <c r="C100" s="1" t="s">
        <v>451</v>
      </c>
      <c r="D100" s="64" t="s">
        <v>452</v>
      </c>
      <c r="E100" s="1" t="s">
        <v>453</v>
      </c>
      <c r="F100" s="64" t="s">
        <v>49</v>
      </c>
      <c r="G100" s="1" t="s">
        <v>472</v>
      </c>
      <c r="H100" s="214"/>
      <c r="I100" s="86" t="s">
        <v>473</v>
      </c>
      <c r="J100" s="1" t="s">
        <v>278</v>
      </c>
      <c r="K100" s="152">
        <v>780000</v>
      </c>
      <c r="L100" s="1" t="s">
        <v>454</v>
      </c>
      <c r="M100" s="1"/>
      <c r="N100" s="79"/>
    </row>
    <row r="101" spans="1:14" x14ac:dyDescent="0.75">
      <c r="A101" s="68" t="s">
        <v>287</v>
      </c>
      <c r="B101" s="68" t="s">
        <v>288</v>
      </c>
      <c r="C101" s="37" t="s">
        <v>451</v>
      </c>
      <c r="D101" s="68" t="s">
        <v>452</v>
      </c>
      <c r="E101" s="37" t="s">
        <v>453</v>
      </c>
      <c r="F101" s="68" t="s">
        <v>49</v>
      </c>
      <c r="G101" s="37" t="s">
        <v>474</v>
      </c>
      <c r="H101" s="213">
        <v>9000</v>
      </c>
      <c r="I101" s="271" t="s">
        <v>278</v>
      </c>
      <c r="J101" s="271" t="s">
        <v>278</v>
      </c>
      <c r="K101" s="184">
        <v>27000000</v>
      </c>
      <c r="L101" s="37" t="s">
        <v>454</v>
      </c>
      <c r="M101" s="271"/>
      <c r="N101" s="80"/>
    </row>
    <row r="102" spans="1:14" x14ac:dyDescent="0.75">
      <c r="A102" s="64" t="s">
        <v>287</v>
      </c>
      <c r="B102" s="64" t="s">
        <v>288</v>
      </c>
      <c r="C102" s="1" t="s">
        <v>451</v>
      </c>
      <c r="D102" s="64" t="s">
        <v>452</v>
      </c>
      <c r="E102" s="1" t="s">
        <v>453</v>
      </c>
      <c r="F102" s="64" t="s">
        <v>49</v>
      </c>
      <c r="G102" s="1" t="s">
        <v>475</v>
      </c>
      <c r="H102" s="214">
        <v>1600</v>
      </c>
      <c r="I102" s="270" t="s">
        <v>278</v>
      </c>
      <c r="J102" s="1" t="s">
        <v>278</v>
      </c>
      <c r="K102" s="152">
        <v>12800000</v>
      </c>
      <c r="L102" s="1" t="s">
        <v>454</v>
      </c>
      <c r="M102" s="1"/>
      <c r="N102" s="79"/>
    </row>
    <row r="103" spans="1:14" x14ac:dyDescent="0.75">
      <c r="A103" s="68" t="s">
        <v>287</v>
      </c>
      <c r="B103" s="68" t="s">
        <v>288</v>
      </c>
      <c r="C103" s="37" t="s">
        <v>451</v>
      </c>
      <c r="D103" s="68" t="s">
        <v>452</v>
      </c>
      <c r="E103" s="37" t="s">
        <v>453</v>
      </c>
      <c r="F103" s="68" t="s">
        <v>49</v>
      </c>
      <c r="G103" s="37" t="s">
        <v>476</v>
      </c>
      <c r="H103" s="213">
        <v>1000</v>
      </c>
      <c r="I103" s="271" t="s">
        <v>278</v>
      </c>
      <c r="J103" s="271" t="s">
        <v>278</v>
      </c>
      <c r="K103" s="184">
        <v>8000000</v>
      </c>
      <c r="L103" s="37" t="s">
        <v>454</v>
      </c>
      <c r="M103" s="271"/>
      <c r="N103" s="80"/>
    </row>
    <row r="104" spans="1:14" x14ac:dyDescent="0.75">
      <c r="A104" s="64" t="s">
        <v>287</v>
      </c>
      <c r="B104" s="64" t="s">
        <v>288</v>
      </c>
      <c r="C104" s="1" t="s">
        <v>451</v>
      </c>
      <c r="D104" s="64" t="s">
        <v>452</v>
      </c>
      <c r="E104" s="1" t="s">
        <v>453</v>
      </c>
      <c r="F104" s="64" t="s">
        <v>49</v>
      </c>
      <c r="G104" s="1" t="s">
        <v>477</v>
      </c>
      <c r="H104" s="214"/>
      <c r="I104" s="86" t="s">
        <v>478</v>
      </c>
      <c r="J104" s="1" t="s">
        <v>278</v>
      </c>
      <c r="K104" s="152">
        <v>770000</v>
      </c>
      <c r="L104" s="1" t="s">
        <v>454</v>
      </c>
      <c r="M104" s="1"/>
      <c r="N104" s="79"/>
    </row>
    <row r="105" spans="1:14" x14ac:dyDescent="0.75">
      <c r="A105" s="68" t="s">
        <v>287</v>
      </c>
      <c r="B105" s="68" t="s">
        <v>288</v>
      </c>
      <c r="C105" s="37" t="s">
        <v>451</v>
      </c>
      <c r="D105" s="68" t="s">
        <v>452</v>
      </c>
      <c r="E105" s="37" t="s">
        <v>453</v>
      </c>
      <c r="F105" s="68" t="s">
        <v>49</v>
      </c>
      <c r="G105" s="37" t="s">
        <v>479</v>
      </c>
      <c r="H105" s="213">
        <v>22</v>
      </c>
      <c r="I105" s="271" t="s">
        <v>278</v>
      </c>
      <c r="J105" s="271" t="s">
        <v>278</v>
      </c>
      <c r="K105" s="184">
        <v>200000</v>
      </c>
      <c r="L105" s="37" t="s">
        <v>454</v>
      </c>
      <c r="M105" s="271"/>
      <c r="N105" s="80"/>
    </row>
    <row r="106" spans="1:14" x14ac:dyDescent="0.75">
      <c r="A106" s="64" t="s">
        <v>287</v>
      </c>
      <c r="B106" s="64" t="s">
        <v>288</v>
      </c>
      <c r="C106" s="1" t="s">
        <v>451</v>
      </c>
      <c r="D106" s="64" t="s">
        <v>452</v>
      </c>
      <c r="E106" s="1" t="s">
        <v>453</v>
      </c>
      <c r="F106" s="64" t="s">
        <v>49</v>
      </c>
      <c r="G106" s="1" t="s">
        <v>480</v>
      </c>
      <c r="H106" s="214">
        <v>66</v>
      </c>
      <c r="I106" s="270" t="s">
        <v>278</v>
      </c>
      <c r="J106" s="1" t="s">
        <v>278</v>
      </c>
      <c r="K106" s="152">
        <v>600000</v>
      </c>
      <c r="L106" s="1" t="s">
        <v>454</v>
      </c>
      <c r="M106" s="1"/>
      <c r="N106" s="79"/>
    </row>
    <row r="107" spans="1:14" x14ac:dyDescent="0.75">
      <c r="A107" s="68" t="s">
        <v>287</v>
      </c>
      <c r="B107" s="68" t="s">
        <v>288</v>
      </c>
      <c r="C107" s="37" t="s">
        <v>451</v>
      </c>
      <c r="D107" s="68" t="s">
        <v>452</v>
      </c>
      <c r="E107" s="37" t="s">
        <v>453</v>
      </c>
      <c r="F107" s="68" t="s">
        <v>49</v>
      </c>
      <c r="G107" s="37" t="s">
        <v>481</v>
      </c>
      <c r="H107" s="213">
        <v>38</v>
      </c>
      <c r="I107" s="271" t="s">
        <v>278</v>
      </c>
      <c r="J107" s="271" t="s">
        <v>278</v>
      </c>
      <c r="K107" s="184">
        <v>500000</v>
      </c>
      <c r="L107" s="37" t="s">
        <v>454</v>
      </c>
      <c r="M107" s="271"/>
      <c r="N107" s="80"/>
    </row>
    <row r="108" spans="1:14" x14ac:dyDescent="0.75">
      <c r="A108" s="64" t="s">
        <v>287</v>
      </c>
      <c r="B108" s="64" t="s">
        <v>288</v>
      </c>
      <c r="C108" s="1" t="s">
        <v>451</v>
      </c>
      <c r="D108" s="64" t="s">
        <v>452</v>
      </c>
      <c r="E108" s="1" t="s">
        <v>482</v>
      </c>
      <c r="F108" s="64" t="s">
        <v>49</v>
      </c>
      <c r="G108" s="1" t="s">
        <v>108</v>
      </c>
      <c r="H108" s="214">
        <v>700</v>
      </c>
      <c r="I108" s="270" t="s">
        <v>278</v>
      </c>
      <c r="J108" s="1" t="s">
        <v>278</v>
      </c>
      <c r="K108" s="152">
        <v>1000000</v>
      </c>
      <c r="L108" s="1" t="s">
        <v>483</v>
      </c>
      <c r="M108" s="1"/>
      <c r="N108" s="79" t="s">
        <v>484</v>
      </c>
    </row>
    <row r="109" spans="1:14" x14ac:dyDescent="0.75">
      <c r="A109" s="68" t="s">
        <v>287</v>
      </c>
      <c r="B109" s="68" t="s">
        <v>288</v>
      </c>
      <c r="C109" s="37" t="s">
        <v>451</v>
      </c>
      <c r="D109" s="68" t="s">
        <v>452</v>
      </c>
      <c r="E109" s="37" t="s">
        <v>482</v>
      </c>
      <c r="F109" s="68" t="s">
        <v>49</v>
      </c>
      <c r="G109" s="37" t="s">
        <v>485</v>
      </c>
      <c r="H109" s="213"/>
      <c r="I109" s="271" t="s">
        <v>278</v>
      </c>
      <c r="J109" s="271" t="s">
        <v>278</v>
      </c>
      <c r="K109" s="184">
        <v>250000</v>
      </c>
      <c r="L109" s="37" t="s">
        <v>454</v>
      </c>
      <c r="M109" s="271"/>
      <c r="N109" s="80"/>
    </row>
    <row r="110" spans="1:14" x14ac:dyDescent="0.75">
      <c r="A110" s="64" t="s">
        <v>287</v>
      </c>
      <c r="B110" s="64" t="s">
        <v>288</v>
      </c>
      <c r="C110" s="1" t="s">
        <v>451</v>
      </c>
      <c r="D110" s="64" t="s">
        <v>452</v>
      </c>
      <c r="E110" s="1" t="s">
        <v>482</v>
      </c>
      <c r="F110" s="64" t="s">
        <v>49</v>
      </c>
      <c r="G110" s="1" t="s">
        <v>486</v>
      </c>
      <c r="H110" s="214"/>
      <c r="I110" s="270" t="s">
        <v>278</v>
      </c>
      <c r="J110" s="1" t="s">
        <v>278</v>
      </c>
      <c r="K110" s="152">
        <v>1000000</v>
      </c>
      <c r="L110" s="1" t="s">
        <v>454</v>
      </c>
      <c r="M110" s="1"/>
      <c r="N110" s="79" t="s">
        <v>487</v>
      </c>
    </row>
    <row r="111" spans="1:14" x14ac:dyDescent="0.75">
      <c r="A111" s="68" t="s">
        <v>287</v>
      </c>
      <c r="B111" s="68" t="s">
        <v>288</v>
      </c>
      <c r="C111" s="37" t="s">
        <v>451</v>
      </c>
      <c r="D111" s="68" t="s">
        <v>452</v>
      </c>
      <c r="E111" s="37" t="s">
        <v>482</v>
      </c>
      <c r="F111" s="68" t="s">
        <v>49</v>
      </c>
      <c r="G111" s="37" t="s">
        <v>488</v>
      </c>
      <c r="H111" s="213"/>
      <c r="I111" s="271" t="s">
        <v>278</v>
      </c>
      <c r="J111" s="271" t="s">
        <v>278</v>
      </c>
      <c r="K111" s="184">
        <v>500000</v>
      </c>
      <c r="L111" s="37" t="s">
        <v>454</v>
      </c>
      <c r="M111" s="271"/>
      <c r="N111" s="80"/>
    </row>
    <row r="112" spans="1:14" x14ac:dyDescent="0.75">
      <c r="A112" s="64" t="s">
        <v>287</v>
      </c>
      <c r="B112" s="64" t="s">
        <v>288</v>
      </c>
      <c r="C112" s="1" t="s">
        <v>451</v>
      </c>
      <c r="D112" s="64" t="s">
        <v>452</v>
      </c>
      <c r="E112" s="1" t="s">
        <v>482</v>
      </c>
      <c r="F112" s="64" t="s">
        <v>49</v>
      </c>
      <c r="G112" s="1" t="s">
        <v>489</v>
      </c>
      <c r="H112" s="214">
        <v>4</v>
      </c>
      <c r="I112" s="270" t="s">
        <v>278</v>
      </c>
      <c r="J112" s="1" t="s">
        <v>278</v>
      </c>
      <c r="K112" s="152">
        <v>250000</v>
      </c>
      <c r="L112" s="1" t="s">
        <v>454</v>
      </c>
      <c r="M112" s="1"/>
      <c r="N112" s="79"/>
    </row>
    <row r="113" spans="1:14" x14ac:dyDescent="0.75">
      <c r="A113" s="68" t="s">
        <v>287</v>
      </c>
      <c r="B113" s="68" t="s">
        <v>288</v>
      </c>
      <c r="C113" s="37" t="s">
        <v>451</v>
      </c>
      <c r="D113" s="68" t="s">
        <v>452</v>
      </c>
      <c r="E113" s="37" t="s">
        <v>482</v>
      </c>
      <c r="F113" s="68" t="s">
        <v>49</v>
      </c>
      <c r="G113" s="37" t="s">
        <v>490</v>
      </c>
      <c r="H113" s="213">
        <v>565</v>
      </c>
      <c r="I113" s="87" t="s">
        <v>491</v>
      </c>
      <c r="J113" s="271" t="s">
        <v>278</v>
      </c>
      <c r="K113" s="184">
        <v>14829000</v>
      </c>
      <c r="L113" s="37" t="s">
        <v>454</v>
      </c>
      <c r="M113" s="271"/>
      <c r="N113" s="80" t="s">
        <v>492</v>
      </c>
    </row>
    <row r="114" spans="1:14" x14ac:dyDescent="0.75">
      <c r="A114" s="64" t="s">
        <v>287</v>
      </c>
      <c r="B114" s="64" t="s">
        <v>288</v>
      </c>
      <c r="C114" s="1" t="s">
        <v>451</v>
      </c>
      <c r="D114" s="64" t="s">
        <v>452</v>
      </c>
      <c r="E114" s="1" t="s">
        <v>482</v>
      </c>
      <c r="F114" s="64" t="s">
        <v>49</v>
      </c>
      <c r="G114" s="1" t="s">
        <v>493</v>
      </c>
      <c r="H114" s="214"/>
      <c r="I114" s="86" t="s">
        <v>494</v>
      </c>
      <c r="J114" s="1" t="s">
        <v>278</v>
      </c>
      <c r="K114" s="152"/>
      <c r="L114" s="1" t="s">
        <v>454</v>
      </c>
      <c r="M114" s="1"/>
      <c r="N114" s="79" t="s">
        <v>495</v>
      </c>
    </row>
    <row r="115" spans="1:14" x14ac:dyDescent="0.75">
      <c r="A115" s="68" t="s">
        <v>287</v>
      </c>
      <c r="B115" s="68" t="s">
        <v>288</v>
      </c>
      <c r="C115" s="37" t="s">
        <v>451</v>
      </c>
      <c r="D115" s="68" t="s">
        <v>452</v>
      </c>
      <c r="E115" s="37" t="s">
        <v>482</v>
      </c>
      <c r="F115" s="68" t="s">
        <v>49</v>
      </c>
      <c r="G115" s="37" t="s">
        <v>496</v>
      </c>
      <c r="H115" s="213"/>
      <c r="I115" s="87" t="s">
        <v>497</v>
      </c>
      <c r="J115" s="271" t="s">
        <v>278</v>
      </c>
      <c r="K115" s="184">
        <v>9491717</v>
      </c>
      <c r="L115" s="37" t="s">
        <v>454</v>
      </c>
      <c r="M115" s="271"/>
      <c r="N115" s="80" t="s">
        <v>498</v>
      </c>
    </row>
    <row r="116" spans="1:14" x14ac:dyDescent="0.75">
      <c r="A116" s="64" t="s">
        <v>287</v>
      </c>
      <c r="B116" s="64" t="s">
        <v>288</v>
      </c>
      <c r="C116" s="1" t="s">
        <v>451</v>
      </c>
      <c r="D116" s="64" t="s">
        <v>452</v>
      </c>
      <c r="E116" s="1" t="s">
        <v>482</v>
      </c>
      <c r="F116" s="64" t="s">
        <v>49</v>
      </c>
      <c r="G116" s="1" t="s">
        <v>499</v>
      </c>
      <c r="H116" s="214" t="s">
        <v>120</v>
      </c>
      <c r="I116" s="270" t="s">
        <v>278</v>
      </c>
      <c r="J116" s="1" t="s">
        <v>278</v>
      </c>
      <c r="K116" s="152"/>
      <c r="L116" s="1" t="s">
        <v>454</v>
      </c>
      <c r="M116" s="1"/>
      <c r="N116" s="79" t="s">
        <v>500</v>
      </c>
    </row>
    <row r="117" spans="1:14" x14ac:dyDescent="0.75">
      <c r="A117" s="68" t="s">
        <v>287</v>
      </c>
      <c r="B117" s="68" t="s">
        <v>288</v>
      </c>
      <c r="C117" s="37" t="s">
        <v>451</v>
      </c>
      <c r="D117" s="68" t="s">
        <v>452</v>
      </c>
      <c r="E117" s="37" t="s">
        <v>482</v>
      </c>
      <c r="F117" s="68" t="s">
        <v>49</v>
      </c>
      <c r="G117" s="37" t="s">
        <v>501</v>
      </c>
      <c r="H117" s="213" t="s">
        <v>120</v>
      </c>
      <c r="I117" s="271" t="s">
        <v>278</v>
      </c>
      <c r="J117" s="271" t="s">
        <v>278</v>
      </c>
      <c r="K117" s="184"/>
      <c r="L117" s="37" t="s">
        <v>454</v>
      </c>
      <c r="M117" s="271"/>
      <c r="N117" s="80" t="s">
        <v>500</v>
      </c>
    </row>
    <row r="118" spans="1:14" x14ac:dyDescent="0.75">
      <c r="A118" s="64" t="s">
        <v>287</v>
      </c>
      <c r="B118" s="64" t="s">
        <v>288</v>
      </c>
      <c r="C118" s="1" t="s">
        <v>451</v>
      </c>
      <c r="D118" s="64" t="s">
        <v>452</v>
      </c>
      <c r="E118" s="1" t="s">
        <v>482</v>
      </c>
      <c r="F118" s="64" t="s">
        <v>49</v>
      </c>
      <c r="G118" s="1" t="s">
        <v>502</v>
      </c>
      <c r="H118" s="214" t="s">
        <v>120</v>
      </c>
      <c r="I118" s="270" t="s">
        <v>278</v>
      </c>
      <c r="J118" s="1" t="s">
        <v>278</v>
      </c>
      <c r="K118" s="152"/>
      <c r="L118" s="1" t="s">
        <v>454</v>
      </c>
      <c r="M118" s="1"/>
      <c r="N118" s="79" t="s">
        <v>500</v>
      </c>
    </row>
    <row r="119" spans="1:14" x14ac:dyDescent="0.75">
      <c r="A119" s="68" t="s">
        <v>287</v>
      </c>
      <c r="B119" s="68" t="s">
        <v>288</v>
      </c>
      <c r="C119" s="37" t="s">
        <v>451</v>
      </c>
      <c r="D119" s="68" t="s">
        <v>452</v>
      </c>
      <c r="E119" s="37" t="s">
        <v>482</v>
      </c>
      <c r="F119" s="68" t="s">
        <v>49</v>
      </c>
      <c r="G119" s="37" t="s">
        <v>503</v>
      </c>
      <c r="H119" s="213" t="s">
        <v>120</v>
      </c>
      <c r="I119" s="271" t="s">
        <v>278</v>
      </c>
      <c r="J119" s="271" t="s">
        <v>278</v>
      </c>
      <c r="K119" s="184"/>
      <c r="L119" s="37" t="s">
        <v>454</v>
      </c>
      <c r="M119" s="271"/>
      <c r="N119" s="80" t="s">
        <v>500</v>
      </c>
    </row>
    <row r="120" spans="1:14" x14ac:dyDescent="0.75">
      <c r="A120" s="64" t="s">
        <v>287</v>
      </c>
      <c r="B120" s="64" t="s">
        <v>288</v>
      </c>
      <c r="C120" s="1" t="s">
        <v>451</v>
      </c>
      <c r="D120" s="64" t="s">
        <v>452</v>
      </c>
      <c r="E120" s="1" t="s">
        <v>482</v>
      </c>
      <c r="F120" s="64" t="s">
        <v>49</v>
      </c>
      <c r="G120" s="1" t="s">
        <v>504</v>
      </c>
      <c r="H120" s="214">
        <v>150</v>
      </c>
      <c r="I120" s="270" t="s">
        <v>278</v>
      </c>
      <c r="J120" s="1" t="s">
        <v>278</v>
      </c>
      <c r="K120" s="152">
        <v>1300000</v>
      </c>
      <c r="L120" s="1" t="s">
        <v>483</v>
      </c>
      <c r="M120" s="1"/>
      <c r="N120" s="79"/>
    </row>
    <row r="121" spans="1:14" x14ac:dyDescent="0.75">
      <c r="A121" s="68" t="s">
        <v>347</v>
      </c>
      <c r="B121" s="68" t="s">
        <v>288</v>
      </c>
      <c r="C121" s="37" t="s">
        <v>451</v>
      </c>
      <c r="D121" s="68" t="s">
        <v>452</v>
      </c>
      <c r="E121" s="37" t="s">
        <v>505</v>
      </c>
      <c r="F121" s="68" t="s">
        <v>49</v>
      </c>
      <c r="G121" s="37" t="s">
        <v>506</v>
      </c>
      <c r="H121" s="213"/>
      <c r="I121" s="87" t="s">
        <v>507</v>
      </c>
      <c r="J121" s="271" t="s">
        <v>278</v>
      </c>
      <c r="K121" s="184">
        <v>34500000</v>
      </c>
      <c r="L121" s="37" t="s">
        <v>454</v>
      </c>
      <c r="M121" s="37" t="s">
        <v>508</v>
      </c>
      <c r="N121" s="80" t="s">
        <v>509</v>
      </c>
    </row>
    <row r="122" spans="1:14" x14ac:dyDescent="0.75">
      <c r="A122" s="64" t="s">
        <v>287</v>
      </c>
      <c r="B122" s="64" t="s">
        <v>288</v>
      </c>
      <c r="C122" s="1" t="s">
        <v>451</v>
      </c>
      <c r="D122" s="64" t="s">
        <v>452</v>
      </c>
      <c r="E122" s="1" t="s">
        <v>510</v>
      </c>
      <c r="F122" s="64" t="s">
        <v>49</v>
      </c>
      <c r="G122" s="1" t="s">
        <v>511</v>
      </c>
      <c r="H122" s="214"/>
      <c r="I122" s="86" t="s">
        <v>512</v>
      </c>
      <c r="J122" s="1" t="s">
        <v>278</v>
      </c>
      <c r="K122" s="152">
        <v>40000000</v>
      </c>
      <c r="L122" s="1" t="s">
        <v>454</v>
      </c>
      <c r="M122" s="1" t="s">
        <v>508</v>
      </c>
      <c r="N122" s="79" t="s">
        <v>513</v>
      </c>
    </row>
    <row r="123" spans="1:14" x14ac:dyDescent="0.75">
      <c r="A123" s="68" t="s">
        <v>287</v>
      </c>
      <c r="B123" s="68" t="s">
        <v>288</v>
      </c>
      <c r="C123" s="37" t="s">
        <v>451</v>
      </c>
      <c r="D123" s="68" t="s">
        <v>452</v>
      </c>
      <c r="E123" s="37" t="s">
        <v>514</v>
      </c>
      <c r="F123" s="68" t="s">
        <v>49</v>
      </c>
      <c r="G123" s="37" t="s">
        <v>515</v>
      </c>
      <c r="H123" s="213"/>
      <c r="I123" s="87" t="s">
        <v>516</v>
      </c>
      <c r="J123" s="271" t="s">
        <v>278</v>
      </c>
      <c r="K123" s="184">
        <v>10000000</v>
      </c>
      <c r="L123" s="37" t="s">
        <v>454</v>
      </c>
      <c r="M123" s="37" t="s">
        <v>508</v>
      </c>
      <c r="N123" s="80" t="s">
        <v>509</v>
      </c>
    </row>
    <row r="124" spans="1:14" x14ac:dyDescent="0.75">
      <c r="A124" s="64" t="s">
        <v>287</v>
      </c>
      <c r="B124" s="64" t="s">
        <v>288</v>
      </c>
      <c r="C124" s="1" t="s">
        <v>451</v>
      </c>
      <c r="D124" s="64" t="s">
        <v>452</v>
      </c>
      <c r="E124" s="1" t="s">
        <v>514</v>
      </c>
      <c r="F124" s="64" t="s">
        <v>49</v>
      </c>
      <c r="G124" s="1" t="s">
        <v>517</v>
      </c>
      <c r="H124" s="214"/>
      <c r="I124" s="86" t="s">
        <v>518</v>
      </c>
      <c r="J124" s="1" t="s">
        <v>278</v>
      </c>
      <c r="K124" s="152">
        <v>19800000</v>
      </c>
      <c r="L124" s="1" t="s">
        <v>454</v>
      </c>
      <c r="M124" s="1" t="s">
        <v>508</v>
      </c>
      <c r="N124" s="79" t="s">
        <v>509</v>
      </c>
    </row>
    <row r="125" spans="1:14" x14ac:dyDescent="0.75">
      <c r="A125" s="68" t="s">
        <v>287</v>
      </c>
      <c r="B125" s="68" t="s">
        <v>288</v>
      </c>
      <c r="C125" s="37" t="s">
        <v>451</v>
      </c>
      <c r="D125" s="68" t="s">
        <v>452</v>
      </c>
      <c r="E125" s="37" t="s">
        <v>519</v>
      </c>
      <c r="F125" s="68" t="s">
        <v>49</v>
      </c>
      <c r="G125" s="37" t="s">
        <v>520</v>
      </c>
      <c r="H125" s="213"/>
      <c r="I125" s="87" t="s">
        <v>521</v>
      </c>
      <c r="J125" s="271" t="s">
        <v>278</v>
      </c>
      <c r="K125" s="184">
        <v>43250000</v>
      </c>
      <c r="L125" s="37" t="s">
        <v>454</v>
      </c>
      <c r="M125" s="37" t="s">
        <v>508</v>
      </c>
      <c r="N125" s="80" t="s">
        <v>509</v>
      </c>
    </row>
    <row r="126" spans="1:14" x14ac:dyDescent="0.75">
      <c r="A126" s="64" t="s">
        <v>287</v>
      </c>
      <c r="B126" s="64" t="s">
        <v>288</v>
      </c>
      <c r="C126" s="1" t="s">
        <v>451</v>
      </c>
      <c r="D126" s="64" t="s">
        <v>452</v>
      </c>
      <c r="E126" s="1" t="s">
        <v>519</v>
      </c>
      <c r="F126" s="64" t="s">
        <v>49</v>
      </c>
      <c r="G126" s="1" t="s">
        <v>517</v>
      </c>
      <c r="H126" s="214"/>
      <c r="I126" s="86" t="s">
        <v>522</v>
      </c>
      <c r="J126" s="1" t="s">
        <v>278</v>
      </c>
      <c r="K126" s="152">
        <v>5625000</v>
      </c>
      <c r="L126" s="1" t="s">
        <v>454</v>
      </c>
      <c r="M126" s="1" t="s">
        <v>508</v>
      </c>
      <c r="N126" s="79" t="s">
        <v>509</v>
      </c>
    </row>
    <row r="127" spans="1:14" x14ac:dyDescent="0.75">
      <c r="A127" s="68" t="s">
        <v>287</v>
      </c>
      <c r="B127" s="68" t="s">
        <v>288</v>
      </c>
      <c r="C127" s="37" t="s">
        <v>451</v>
      </c>
      <c r="D127" s="68" t="s">
        <v>452</v>
      </c>
      <c r="E127" s="37" t="s">
        <v>519</v>
      </c>
      <c r="F127" s="68" t="s">
        <v>49</v>
      </c>
      <c r="G127" s="37" t="s">
        <v>523</v>
      </c>
      <c r="H127" s="213"/>
      <c r="I127" s="87" t="s">
        <v>524</v>
      </c>
      <c r="J127" s="271" t="s">
        <v>278</v>
      </c>
      <c r="K127" s="184">
        <v>45000000</v>
      </c>
      <c r="L127" s="37" t="s">
        <v>454</v>
      </c>
      <c r="M127" s="37" t="s">
        <v>508</v>
      </c>
      <c r="N127" s="80" t="s">
        <v>513</v>
      </c>
    </row>
    <row r="128" spans="1:14" x14ac:dyDescent="0.75">
      <c r="A128" s="1" t="s">
        <v>287</v>
      </c>
      <c r="B128" s="1" t="s">
        <v>288</v>
      </c>
      <c r="C128" s="1" t="s">
        <v>451</v>
      </c>
      <c r="D128" s="1" t="s">
        <v>452</v>
      </c>
      <c r="E128" s="1" t="s">
        <v>525</v>
      </c>
      <c r="F128" s="1" t="s">
        <v>49</v>
      </c>
      <c r="G128" s="1" t="s">
        <v>526</v>
      </c>
      <c r="H128" s="229">
        <v>1400</v>
      </c>
      <c r="I128" s="270" t="s">
        <v>278</v>
      </c>
      <c r="J128" s="1" t="s">
        <v>278</v>
      </c>
      <c r="K128" s="230"/>
      <c r="L128" s="2"/>
      <c r="M128" s="2"/>
      <c r="N128" s="26"/>
    </row>
    <row r="129" spans="1:14" ht="73.75" x14ac:dyDescent="0.75">
      <c r="A129" s="68" t="s">
        <v>287</v>
      </c>
      <c r="B129" s="68" t="s">
        <v>527</v>
      </c>
      <c r="C129" s="37" t="s">
        <v>528</v>
      </c>
      <c r="D129" s="37" t="s">
        <v>952</v>
      </c>
      <c r="E129" s="37"/>
      <c r="F129" s="68"/>
      <c r="G129" s="37" t="s">
        <v>529</v>
      </c>
      <c r="H129" s="213">
        <v>6124000</v>
      </c>
      <c r="I129" s="271" t="s">
        <v>278</v>
      </c>
      <c r="J129" s="271" t="s">
        <v>278</v>
      </c>
      <c r="K129" s="184" t="s">
        <v>530</v>
      </c>
      <c r="L129" s="37">
        <v>2023</v>
      </c>
      <c r="M129" s="37">
        <v>2029</v>
      </c>
      <c r="N129" s="63" t="s">
        <v>953</v>
      </c>
    </row>
  </sheetData>
  <mergeCells count="1">
    <mergeCell ref="A83:N83"/>
  </mergeCells>
  <conditionalFormatting sqref="M2:M81">
    <cfRule type="cellIs" dxfId="6" priority="3" operator="lessThan">
      <formula>2023</formula>
    </cfRule>
  </conditionalFormatting>
  <conditionalFormatting sqref="M121:M127">
    <cfRule type="cellIs" dxfId="5" priority="2" operator="lessThan">
      <formula>2023</formula>
    </cfRule>
  </conditionalFormatting>
  <conditionalFormatting sqref="M129">
    <cfRule type="cellIs" dxfId="4" priority="1" operator="lessThan">
      <formula>2023</formula>
    </cfRule>
  </conditionalFormatting>
  <pageMargins left="0.70000000000000007" right="0.70000000000000007" top="0.75" bottom="0.75" header="0.30000000000000004" footer="0.30000000000000004"/>
  <pageSetup paperSize="9" fitToWidth="0" fitToHeight="0" orientation="portrait" r:id="rId1"/>
  <headerFooter>
    <oddHeader>&amp;C&amp;"Calibri"&amp;11&amp;K000000</oddHeader>
    <oddFooter>&amp;C&amp;"Calibri"&amp;11&amp;K000000</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0157E-8C1C-4C85-BDDA-50D1D048E8D1}">
  <dimension ref="A1:N9"/>
  <sheetViews>
    <sheetView zoomScale="80" zoomScaleNormal="80" workbookViewId="0"/>
  </sheetViews>
  <sheetFormatPr defaultColWidth="8.58984375" defaultRowHeight="14.75" x14ac:dyDescent="0.75"/>
  <cols>
    <col min="1" max="1" width="20.26953125" style="6" bestFit="1" customWidth="1"/>
    <col min="2" max="2" width="14.6796875" style="6" customWidth="1"/>
    <col min="3" max="3" width="17.40625" style="6" bestFit="1" customWidth="1"/>
    <col min="4" max="4" width="12.81640625" style="10" bestFit="1" customWidth="1"/>
    <col min="5" max="5" width="83.1328125" style="6" bestFit="1" customWidth="1"/>
    <col min="6" max="6" width="20.1328125" style="10" customWidth="1"/>
    <col min="7" max="7" width="28.81640625" style="6" bestFit="1" customWidth="1"/>
    <col min="8" max="8" width="20.26953125" style="6" customWidth="1"/>
    <col min="9" max="9" width="22.26953125" style="11" customWidth="1"/>
    <col min="10" max="10" width="14.1328125" style="11" customWidth="1"/>
    <col min="11" max="11" width="16.26953125" style="10" customWidth="1"/>
    <col min="12" max="13" width="11" style="6" bestFit="1" customWidth="1"/>
    <col min="14" max="14" width="36.26953125" style="10" bestFit="1" customWidth="1"/>
    <col min="15" max="15" width="11.1328125" style="6" bestFit="1" customWidth="1"/>
    <col min="16" max="16" width="8.58984375" style="6" customWidth="1"/>
    <col min="17" max="16384" width="8.58984375" style="6"/>
  </cols>
  <sheetData>
    <row r="1" spans="1:14" ht="44.25" x14ac:dyDescent="0.75">
      <c r="A1" s="13" t="s">
        <v>0</v>
      </c>
      <c r="B1" s="14" t="s">
        <v>1</v>
      </c>
      <c r="C1" s="14" t="s">
        <v>2</v>
      </c>
      <c r="D1" s="14" t="s">
        <v>3</v>
      </c>
      <c r="E1" s="14" t="s">
        <v>4</v>
      </c>
      <c r="F1" s="15" t="s">
        <v>5</v>
      </c>
      <c r="G1" s="14" t="s">
        <v>6</v>
      </c>
      <c r="H1" s="46" t="s">
        <v>7</v>
      </c>
      <c r="I1" s="18" t="s">
        <v>8</v>
      </c>
      <c r="J1" s="18" t="s">
        <v>9</v>
      </c>
      <c r="K1" s="19" t="s">
        <v>10</v>
      </c>
      <c r="L1" s="20" t="s">
        <v>11</v>
      </c>
      <c r="M1" s="20" t="s">
        <v>12</v>
      </c>
      <c r="N1" s="47" t="s">
        <v>13</v>
      </c>
    </row>
    <row r="2" spans="1:14" s="8" customFormat="1" x14ac:dyDescent="0.75">
      <c r="A2" s="1" t="s">
        <v>109</v>
      </c>
      <c r="B2" s="1" t="s">
        <v>110</v>
      </c>
      <c r="C2" s="1" t="s">
        <v>111</v>
      </c>
      <c r="D2" s="1" t="s">
        <v>112</v>
      </c>
      <c r="E2" s="1" t="s">
        <v>113</v>
      </c>
      <c r="F2" s="1" t="s">
        <v>114</v>
      </c>
      <c r="G2" s="1" t="s">
        <v>115</v>
      </c>
      <c r="H2" s="214" t="s">
        <v>279</v>
      </c>
      <c r="I2" s="1" t="s">
        <v>116</v>
      </c>
      <c r="J2" s="1"/>
      <c r="K2" s="53" t="s">
        <v>117</v>
      </c>
      <c r="L2" s="27">
        <v>2026</v>
      </c>
      <c r="M2" s="27">
        <v>2030</v>
      </c>
      <c r="N2" s="27"/>
    </row>
    <row r="3" spans="1:14" s="8" customFormat="1" ht="16" customHeight="1" x14ac:dyDescent="0.75">
      <c r="A3" s="188" t="s">
        <v>109</v>
      </c>
      <c r="B3" s="49" t="s">
        <v>110</v>
      </c>
      <c r="C3" s="49" t="s">
        <v>111</v>
      </c>
      <c r="D3" s="49" t="s">
        <v>112</v>
      </c>
      <c r="E3" s="49" t="s">
        <v>118</v>
      </c>
      <c r="F3" s="49" t="s">
        <v>40</v>
      </c>
      <c r="G3" s="49" t="s">
        <v>119</v>
      </c>
      <c r="H3" s="219">
        <v>260</v>
      </c>
      <c r="I3" s="49" t="s">
        <v>120</v>
      </c>
      <c r="J3" s="49" t="s">
        <v>120</v>
      </c>
      <c r="K3" s="189">
        <v>755000</v>
      </c>
      <c r="L3" s="50">
        <v>2023</v>
      </c>
      <c r="M3" s="50">
        <v>2025</v>
      </c>
      <c r="N3" s="50" t="s">
        <v>120</v>
      </c>
    </row>
    <row r="4" spans="1:14" s="8" customFormat="1" ht="16" customHeight="1" x14ac:dyDescent="0.75">
      <c r="A4" s="51" t="s">
        <v>109</v>
      </c>
      <c r="B4" s="51" t="s">
        <v>110</v>
      </c>
      <c r="C4" s="51" t="s">
        <v>111</v>
      </c>
      <c r="D4" s="51" t="s">
        <v>112</v>
      </c>
      <c r="E4" s="51" t="s">
        <v>121</v>
      </c>
      <c r="F4" s="51" t="s">
        <v>30</v>
      </c>
      <c r="G4" s="51" t="s">
        <v>108</v>
      </c>
      <c r="H4" s="220">
        <v>428</v>
      </c>
      <c r="I4" s="51" t="s">
        <v>120</v>
      </c>
      <c r="J4" s="51" t="s">
        <v>120</v>
      </c>
      <c r="K4" s="190">
        <v>908718</v>
      </c>
      <c r="L4" s="114">
        <v>2024</v>
      </c>
      <c r="M4" s="114">
        <v>2024</v>
      </c>
      <c r="N4" s="79" t="s">
        <v>122</v>
      </c>
    </row>
    <row r="5" spans="1:14" s="8" customFormat="1" ht="16" customHeight="1" x14ac:dyDescent="0.75">
      <c r="A5" s="160" t="s">
        <v>109</v>
      </c>
      <c r="B5" s="160" t="s">
        <v>110</v>
      </c>
      <c r="C5" s="160" t="s">
        <v>111</v>
      </c>
      <c r="D5" s="160" t="s">
        <v>112</v>
      </c>
      <c r="E5" s="160" t="s">
        <v>121</v>
      </c>
      <c r="F5" s="160" t="s">
        <v>30</v>
      </c>
      <c r="G5" s="65" t="s">
        <v>102</v>
      </c>
      <c r="H5" s="221">
        <v>3</v>
      </c>
      <c r="I5" s="65" t="s">
        <v>120</v>
      </c>
      <c r="J5" s="65" t="s">
        <v>120</v>
      </c>
      <c r="K5" s="191">
        <v>11800</v>
      </c>
      <c r="L5" s="67">
        <v>2024</v>
      </c>
      <c r="M5" s="67">
        <v>2024</v>
      </c>
      <c r="N5" s="67" t="s">
        <v>122</v>
      </c>
    </row>
    <row r="6" spans="1:14" s="8" customFormat="1" ht="16" customHeight="1" x14ac:dyDescent="0.75">
      <c r="A6" s="51" t="s">
        <v>109</v>
      </c>
      <c r="B6" s="51" t="s">
        <v>110</v>
      </c>
      <c r="C6" s="51" t="s">
        <v>111</v>
      </c>
      <c r="D6" s="51" t="s">
        <v>112</v>
      </c>
      <c r="E6" s="51" t="s">
        <v>121</v>
      </c>
      <c r="F6" s="51" t="s">
        <v>30</v>
      </c>
      <c r="G6" s="51" t="s">
        <v>105</v>
      </c>
      <c r="H6" s="220">
        <v>98</v>
      </c>
      <c r="I6" s="51" t="s">
        <v>120</v>
      </c>
      <c r="J6" s="51" t="s">
        <v>120</v>
      </c>
      <c r="K6" s="190">
        <v>404480</v>
      </c>
      <c r="L6" s="114">
        <v>2024</v>
      </c>
      <c r="M6" s="114">
        <v>2024</v>
      </c>
      <c r="N6" s="114" t="s">
        <v>122</v>
      </c>
    </row>
    <row r="7" spans="1:14" s="8" customFormat="1" ht="16" customHeight="1" x14ac:dyDescent="0.75">
      <c r="A7" s="160" t="s">
        <v>109</v>
      </c>
      <c r="B7" s="160" t="s">
        <v>110</v>
      </c>
      <c r="C7" s="160" t="s">
        <v>111</v>
      </c>
      <c r="D7" s="160" t="s">
        <v>112</v>
      </c>
      <c r="E7" s="160" t="s">
        <v>121</v>
      </c>
      <c r="F7" s="160" t="s">
        <v>30</v>
      </c>
      <c r="G7" s="66" t="s">
        <v>123</v>
      </c>
      <c r="H7" s="221"/>
      <c r="I7" s="65" t="s">
        <v>925</v>
      </c>
      <c r="J7" s="65" t="s">
        <v>120</v>
      </c>
      <c r="K7" s="191">
        <v>21830</v>
      </c>
      <c r="L7" s="67">
        <v>2024</v>
      </c>
      <c r="M7" s="67">
        <v>2024</v>
      </c>
      <c r="N7" s="67" t="s">
        <v>122</v>
      </c>
    </row>
    <row r="8" spans="1:14" s="8" customFormat="1" ht="16" customHeight="1" x14ac:dyDescent="0.75">
      <c r="A8" s="51" t="s">
        <v>109</v>
      </c>
      <c r="B8" s="51" t="s">
        <v>110</v>
      </c>
      <c r="C8" s="51" t="s">
        <v>111</v>
      </c>
      <c r="D8" s="51" t="s">
        <v>112</v>
      </c>
      <c r="E8" s="51" t="s">
        <v>124</v>
      </c>
      <c r="F8" s="51" t="s">
        <v>30</v>
      </c>
      <c r="G8" s="51" t="s">
        <v>119</v>
      </c>
      <c r="H8" s="220">
        <v>400</v>
      </c>
      <c r="I8" s="51" t="s">
        <v>120</v>
      </c>
      <c r="J8" s="51" t="s">
        <v>120</v>
      </c>
      <c r="K8" s="190">
        <v>1254000</v>
      </c>
      <c r="L8" s="114">
        <v>2024</v>
      </c>
      <c r="M8" s="114">
        <v>2026</v>
      </c>
      <c r="N8" s="114" t="s">
        <v>122</v>
      </c>
    </row>
    <row r="9" spans="1:14" x14ac:dyDescent="0.75">
      <c r="K9" s="12"/>
    </row>
  </sheetData>
  <phoneticPr fontId="15" type="noConversion"/>
  <conditionalFormatting sqref="M3:M8">
    <cfRule type="cellIs" dxfId="3" priority="1" operator="lessThan">
      <formula>2023</formula>
    </cfRule>
  </conditionalFormatting>
  <pageMargins left="0.70000000000000007" right="0.70000000000000007" top="0.75" bottom="0.75" header="0.30000000000000004" footer="0.30000000000000004"/>
  <pageSetup paperSize="9" fitToWidth="0" fitToHeight="0"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F8545-A158-4F25-8A3C-8F69A91CDED1}">
  <dimension ref="A1:M120"/>
  <sheetViews>
    <sheetView topLeftCell="D1" zoomScale="70" zoomScaleNormal="70" workbookViewId="0">
      <pane ySplit="1" topLeftCell="A74" activePane="bottomLeft" state="frozen"/>
      <selection pane="bottomLeft" activeCell="D1" sqref="D1"/>
    </sheetView>
  </sheetViews>
  <sheetFormatPr defaultColWidth="8.6796875" defaultRowHeight="14.75" x14ac:dyDescent="0.75"/>
  <cols>
    <col min="1" max="1" width="18.58984375" style="6" bestFit="1" customWidth="1"/>
    <col min="2" max="2" width="12.1328125" style="6" bestFit="1" customWidth="1"/>
    <col min="3" max="3" width="21" style="10" bestFit="1" customWidth="1"/>
    <col min="4" max="4" width="64.58984375" style="6" bestFit="1" customWidth="1"/>
    <col min="5" max="5" width="20.1328125" style="10" customWidth="1"/>
    <col min="6" max="6" width="26.58984375" style="6" bestFit="1" customWidth="1"/>
    <col min="7" max="7" width="20.26953125" style="22" customWidth="1"/>
    <col min="8" max="8" width="49.58984375" style="23" bestFit="1" customWidth="1"/>
    <col min="9" max="9" width="14.1328125" style="11" customWidth="1"/>
    <col min="10" max="10" width="16.26953125" style="10" customWidth="1"/>
    <col min="11" max="12" width="11" style="6" bestFit="1" customWidth="1"/>
    <col min="13" max="13" width="235.26953125" style="8" bestFit="1" customWidth="1"/>
    <col min="14" max="14" width="11.1328125" style="6" bestFit="1" customWidth="1"/>
    <col min="15" max="16384" width="8.6796875" style="6"/>
  </cols>
  <sheetData>
    <row r="1" spans="1:13" ht="44.25" x14ac:dyDescent="0.75">
      <c r="A1" s="13" t="s">
        <v>0</v>
      </c>
      <c r="B1" s="14" t="s">
        <v>1</v>
      </c>
      <c r="C1" s="14" t="s">
        <v>3</v>
      </c>
      <c r="D1" s="14" t="s">
        <v>4</v>
      </c>
      <c r="E1" s="15" t="s">
        <v>5</v>
      </c>
      <c r="F1" s="16" t="s">
        <v>6</v>
      </c>
      <c r="G1" s="17" t="s">
        <v>7</v>
      </c>
      <c r="H1" s="15" t="s">
        <v>8</v>
      </c>
      <c r="I1" s="18" t="s">
        <v>9</v>
      </c>
      <c r="J1" s="19" t="s">
        <v>10</v>
      </c>
      <c r="K1" s="20" t="s">
        <v>11</v>
      </c>
      <c r="L1" s="20" t="s">
        <v>12</v>
      </c>
      <c r="M1" s="21" t="s">
        <v>13</v>
      </c>
    </row>
    <row r="2" spans="1:13" s="7" customFormat="1" ht="16" customHeight="1" x14ac:dyDescent="0.75">
      <c r="A2" s="90" t="s">
        <v>125</v>
      </c>
      <c r="B2" s="43" t="s">
        <v>126</v>
      </c>
      <c r="C2" s="43" t="s">
        <v>127</v>
      </c>
      <c r="D2" s="43" t="s">
        <v>128</v>
      </c>
      <c r="E2" s="43" t="s">
        <v>32</v>
      </c>
      <c r="F2" s="43" t="s">
        <v>72</v>
      </c>
      <c r="G2" s="222">
        <v>930</v>
      </c>
      <c r="H2" s="40"/>
      <c r="I2" s="40"/>
      <c r="J2" s="192">
        <v>460000</v>
      </c>
      <c r="K2" s="40">
        <v>2019</v>
      </c>
      <c r="L2" s="40">
        <v>2023</v>
      </c>
      <c r="M2" s="39" t="s">
        <v>129</v>
      </c>
    </row>
    <row r="3" spans="1:13" s="7" customFormat="1" ht="16" customHeight="1" x14ac:dyDescent="0.75">
      <c r="A3" s="91" t="s">
        <v>125</v>
      </c>
      <c r="B3" s="44" t="s">
        <v>126</v>
      </c>
      <c r="C3" s="44" t="s">
        <v>127</v>
      </c>
      <c r="D3" s="44" t="s">
        <v>128</v>
      </c>
      <c r="E3" s="44" t="s">
        <v>32</v>
      </c>
      <c r="F3" s="44" t="s">
        <v>130</v>
      </c>
      <c r="G3" s="223">
        <v>7</v>
      </c>
      <c r="H3" s="42"/>
      <c r="I3" s="42"/>
      <c r="J3" s="193">
        <v>31000</v>
      </c>
      <c r="K3" s="42">
        <v>2021</v>
      </c>
      <c r="L3" s="42">
        <v>2023</v>
      </c>
      <c r="M3" s="41" t="s">
        <v>131</v>
      </c>
    </row>
    <row r="4" spans="1:13" s="7" customFormat="1" ht="16" customHeight="1" x14ac:dyDescent="0.75">
      <c r="A4" s="90" t="s">
        <v>125</v>
      </c>
      <c r="B4" s="43" t="s">
        <v>126</v>
      </c>
      <c r="C4" s="43" t="s">
        <v>127</v>
      </c>
      <c r="D4" s="43" t="s">
        <v>128</v>
      </c>
      <c r="E4" s="43" t="s">
        <v>32</v>
      </c>
      <c r="F4" s="43" t="s">
        <v>132</v>
      </c>
      <c r="G4" s="222">
        <v>14</v>
      </c>
      <c r="H4" s="40"/>
      <c r="I4" s="40"/>
      <c r="J4" s="192">
        <v>167000</v>
      </c>
      <c r="K4" s="40">
        <v>2020</v>
      </c>
      <c r="L4" s="40">
        <v>2023</v>
      </c>
      <c r="M4" s="39" t="s">
        <v>133</v>
      </c>
    </row>
    <row r="5" spans="1:13" s="7" customFormat="1" ht="16" customHeight="1" x14ac:dyDescent="0.75">
      <c r="A5" s="91" t="s">
        <v>125</v>
      </c>
      <c r="B5" s="44" t="s">
        <v>126</v>
      </c>
      <c r="C5" s="44" t="s">
        <v>127</v>
      </c>
      <c r="D5" s="44" t="s">
        <v>128</v>
      </c>
      <c r="E5" s="44" t="s">
        <v>32</v>
      </c>
      <c r="F5" s="44" t="s">
        <v>134</v>
      </c>
      <c r="G5" s="223">
        <v>34</v>
      </c>
      <c r="H5" s="42"/>
      <c r="I5" s="42"/>
      <c r="J5" s="193">
        <v>70000</v>
      </c>
      <c r="K5" s="42">
        <v>2021</v>
      </c>
      <c r="L5" s="42">
        <v>2023</v>
      </c>
      <c r="M5" s="41" t="s">
        <v>135</v>
      </c>
    </row>
    <row r="6" spans="1:13" s="7" customFormat="1" ht="16" customHeight="1" x14ac:dyDescent="0.75">
      <c r="A6" s="90" t="s">
        <v>125</v>
      </c>
      <c r="B6" s="43" t="s">
        <v>126</v>
      </c>
      <c r="C6" s="43" t="s">
        <v>127</v>
      </c>
      <c r="D6" s="43" t="s">
        <v>128</v>
      </c>
      <c r="E6" s="43" t="s">
        <v>32</v>
      </c>
      <c r="F6" s="43" t="s">
        <v>134</v>
      </c>
      <c r="G6" s="222">
        <v>75</v>
      </c>
      <c r="H6" s="40"/>
      <c r="I6" s="40"/>
      <c r="J6" s="192">
        <v>150000</v>
      </c>
      <c r="K6" s="40">
        <v>2021</v>
      </c>
      <c r="L6" s="40">
        <v>2023</v>
      </c>
      <c r="M6" s="39" t="s">
        <v>136</v>
      </c>
    </row>
    <row r="7" spans="1:13" s="7" customFormat="1" ht="16" customHeight="1" x14ac:dyDescent="0.75">
      <c r="A7" s="91" t="s">
        <v>125</v>
      </c>
      <c r="B7" s="44" t="s">
        <v>126</v>
      </c>
      <c r="C7" s="44" t="s">
        <v>127</v>
      </c>
      <c r="D7" s="44" t="s">
        <v>128</v>
      </c>
      <c r="E7" s="44" t="s">
        <v>32</v>
      </c>
      <c r="F7" s="44" t="s">
        <v>137</v>
      </c>
      <c r="G7" s="223">
        <v>3.5</v>
      </c>
      <c r="H7" s="42"/>
      <c r="I7" s="42"/>
      <c r="J7" s="193">
        <v>7000</v>
      </c>
      <c r="K7" s="42">
        <v>2022</v>
      </c>
      <c r="L7" s="42">
        <v>2023</v>
      </c>
      <c r="M7" s="41"/>
    </row>
    <row r="8" spans="1:13" s="7" customFormat="1" ht="16" customHeight="1" x14ac:dyDescent="0.75">
      <c r="A8" s="90" t="s">
        <v>125</v>
      </c>
      <c r="B8" s="43" t="s">
        <v>126</v>
      </c>
      <c r="C8" s="43" t="s">
        <v>127</v>
      </c>
      <c r="D8" s="43" t="s">
        <v>128</v>
      </c>
      <c r="E8" s="43" t="s">
        <v>32</v>
      </c>
      <c r="F8" s="43" t="s">
        <v>138</v>
      </c>
      <c r="G8" s="222">
        <v>4</v>
      </c>
      <c r="H8" s="40"/>
      <c r="I8" s="40"/>
      <c r="J8" s="192">
        <v>10000</v>
      </c>
      <c r="K8" s="40">
        <v>2022</v>
      </c>
      <c r="L8" s="40">
        <v>2023</v>
      </c>
      <c r="M8" s="39" t="s">
        <v>139</v>
      </c>
    </row>
    <row r="9" spans="1:13" s="7" customFormat="1" ht="16" customHeight="1" x14ac:dyDescent="0.75">
      <c r="A9" s="91" t="s">
        <v>125</v>
      </c>
      <c r="B9" s="44" t="s">
        <v>126</v>
      </c>
      <c r="C9" s="44" t="s">
        <v>127</v>
      </c>
      <c r="D9" s="44" t="s">
        <v>128</v>
      </c>
      <c r="E9" s="44" t="s">
        <v>32</v>
      </c>
      <c r="F9" s="44" t="s">
        <v>140</v>
      </c>
      <c r="G9" s="223">
        <v>267</v>
      </c>
      <c r="H9" s="42"/>
      <c r="I9" s="42"/>
      <c r="J9" s="193">
        <v>400000</v>
      </c>
      <c r="K9" s="42">
        <v>2022</v>
      </c>
      <c r="L9" s="42">
        <v>2023</v>
      </c>
      <c r="M9" s="41" t="s">
        <v>141</v>
      </c>
    </row>
    <row r="10" spans="1:13" s="7" customFormat="1" ht="16" customHeight="1" x14ac:dyDescent="0.75">
      <c r="A10" s="90" t="s">
        <v>125</v>
      </c>
      <c r="B10" s="43" t="s">
        <v>126</v>
      </c>
      <c r="C10" s="43" t="s">
        <v>127</v>
      </c>
      <c r="D10" s="43" t="s">
        <v>128</v>
      </c>
      <c r="E10" s="43" t="s">
        <v>32</v>
      </c>
      <c r="F10" s="43" t="s">
        <v>142</v>
      </c>
      <c r="G10" s="222">
        <v>10</v>
      </c>
      <c r="H10" s="40"/>
      <c r="I10" s="40"/>
      <c r="J10" s="192">
        <v>8000</v>
      </c>
      <c r="K10" s="40">
        <v>2022</v>
      </c>
      <c r="L10" s="40">
        <v>2023</v>
      </c>
      <c r="M10" s="39" t="s">
        <v>143</v>
      </c>
    </row>
    <row r="11" spans="1:13" s="7" customFormat="1" ht="16" customHeight="1" x14ac:dyDescent="0.75">
      <c r="A11" s="91" t="s">
        <v>125</v>
      </c>
      <c r="B11" s="44" t="s">
        <v>126</v>
      </c>
      <c r="C11" s="44" t="s">
        <v>127</v>
      </c>
      <c r="D11" s="44" t="s">
        <v>144</v>
      </c>
      <c r="E11" s="44" t="s">
        <v>32</v>
      </c>
      <c r="F11" s="44" t="s">
        <v>142</v>
      </c>
      <c r="G11" s="223">
        <v>5</v>
      </c>
      <c r="H11" s="42"/>
      <c r="I11" s="42"/>
      <c r="J11" s="193"/>
      <c r="K11" s="42"/>
      <c r="L11" s="42"/>
      <c r="M11" s="41" t="s">
        <v>145</v>
      </c>
    </row>
    <row r="12" spans="1:13" s="7" customFormat="1" ht="16" customHeight="1" x14ac:dyDescent="0.75">
      <c r="A12" s="90" t="s">
        <v>125</v>
      </c>
      <c r="B12" s="43" t="s">
        <v>126</v>
      </c>
      <c r="C12" s="43" t="s">
        <v>127</v>
      </c>
      <c r="D12" s="43" t="s">
        <v>144</v>
      </c>
      <c r="E12" s="43" t="s">
        <v>32</v>
      </c>
      <c r="F12" s="43" t="s">
        <v>72</v>
      </c>
      <c r="G12" s="222">
        <v>40</v>
      </c>
      <c r="H12" s="40"/>
      <c r="I12" s="40"/>
      <c r="J12" s="192"/>
      <c r="K12" s="40"/>
      <c r="L12" s="40"/>
      <c r="M12" s="39"/>
    </row>
    <row r="13" spans="1:13" s="7" customFormat="1" ht="16" customHeight="1" x14ac:dyDescent="0.75">
      <c r="A13" s="91" t="s">
        <v>125</v>
      </c>
      <c r="B13" s="44" t="s">
        <v>126</v>
      </c>
      <c r="C13" s="44" t="s">
        <v>127</v>
      </c>
      <c r="D13" s="44" t="s">
        <v>144</v>
      </c>
      <c r="E13" s="44" t="s">
        <v>32</v>
      </c>
      <c r="F13" s="44" t="s">
        <v>130</v>
      </c>
      <c r="G13" s="223">
        <v>5</v>
      </c>
      <c r="H13" s="42"/>
      <c r="I13" s="42"/>
      <c r="J13" s="193"/>
      <c r="K13" s="42"/>
      <c r="L13" s="42"/>
      <c r="M13" s="41" t="s">
        <v>146</v>
      </c>
    </row>
    <row r="14" spans="1:13" s="7" customFormat="1" ht="16" customHeight="1" x14ac:dyDescent="0.75">
      <c r="A14" s="90" t="s">
        <v>125</v>
      </c>
      <c r="B14" s="43" t="s">
        <v>126</v>
      </c>
      <c r="C14" s="43" t="s">
        <v>127</v>
      </c>
      <c r="D14" s="43" t="s">
        <v>147</v>
      </c>
      <c r="E14" s="43" t="s">
        <v>32</v>
      </c>
      <c r="F14" s="43" t="s">
        <v>148</v>
      </c>
      <c r="G14" s="222">
        <v>310</v>
      </c>
      <c r="H14" s="40"/>
      <c r="I14" s="40"/>
      <c r="J14" s="192">
        <v>272000</v>
      </c>
      <c r="K14" s="40">
        <v>2024</v>
      </c>
      <c r="L14" s="40"/>
      <c r="M14" s="39" t="s">
        <v>149</v>
      </c>
    </row>
    <row r="15" spans="1:13" s="7" customFormat="1" ht="16" customHeight="1" x14ac:dyDescent="0.75">
      <c r="A15" s="91" t="s">
        <v>125</v>
      </c>
      <c r="B15" s="44" t="s">
        <v>126</v>
      </c>
      <c r="C15" s="44" t="s">
        <v>127</v>
      </c>
      <c r="D15" s="44" t="s">
        <v>147</v>
      </c>
      <c r="E15" s="44" t="s">
        <v>32</v>
      </c>
      <c r="F15" s="44" t="s">
        <v>142</v>
      </c>
      <c r="G15" s="223">
        <v>874</v>
      </c>
      <c r="H15" s="42"/>
      <c r="I15" s="42"/>
      <c r="J15" s="193">
        <v>848000</v>
      </c>
      <c r="K15" s="42">
        <v>2024</v>
      </c>
      <c r="L15" s="42"/>
      <c r="M15" s="41" t="s">
        <v>150</v>
      </c>
    </row>
    <row r="16" spans="1:13" s="7" customFormat="1" ht="16" customHeight="1" x14ac:dyDescent="0.75">
      <c r="A16" s="90" t="s">
        <v>125</v>
      </c>
      <c r="B16" s="43" t="s">
        <v>126</v>
      </c>
      <c r="C16" s="43" t="s">
        <v>127</v>
      </c>
      <c r="D16" s="43" t="s">
        <v>151</v>
      </c>
      <c r="E16" s="43" t="s">
        <v>32</v>
      </c>
      <c r="F16" s="43" t="s">
        <v>142</v>
      </c>
      <c r="G16" s="222">
        <v>50</v>
      </c>
      <c r="H16" s="40"/>
      <c r="I16" s="40"/>
      <c r="J16" s="192">
        <v>60000</v>
      </c>
      <c r="K16" s="40">
        <v>2024</v>
      </c>
      <c r="L16" s="40">
        <v>2025</v>
      </c>
      <c r="M16" s="39" t="s">
        <v>152</v>
      </c>
    </row>
    <row r="17" spans="1:13" s="7" customFormat="1" ht="16" customHeight="1" x14ac:dyDescent="0.75">
      <c r="A17" s="91" t="s">
        <v>125</v>
      </c>
      <c r="B17" s="44" t="s">
        <v>126</v>
      </c>
      <c r="C17" s="44" t="s">
        <v>127</v>
      </c>
      <c r="D17" s="44" t="s">
        <v>153</v>
      </c>
      <c r="E17" s="44" t="s">
        <v>32</v>
      </c>
      <c r="F17" s="44" t="s">
        <v>148</v>
      </c>
      <c r="G17" s="223">
        <v>24</v>
      </c>
      <c r="H17" s="42"/>
      <c r="I17" s="42"/>
      <c r="J17" s="193">
        <v>29280</v>
      </c>
      <c r="K17" s="42">
        <v>2023</v>
      </c>
      <c r="L17" s="42">
        <v>2023</v>
      </c>
      <c r="M17" s="41"/>
    </row>
    <row r="18" spans="1:13" s="7" customFormat="1" ht="16" customHeight="1" x14ac:dyDescent="0.75">
      <c r="A18" s="90" t="s">
        <v>125</v>
      </c>
      <c r="B18" s="43" t="s">
        <v>126</v>
      </c>
      <c r="C18" s="43" t="s">
        <v>127</v>
      </c>
      <c r="D18" s="43" t="s">
        <v>153</v>
      </c>
      <c r="E18" s="43" t="s">
        <v>32</v>
      </c>
      <c r="F18" s="43" t="s">
        <v>130</v>
      </c>
      <c r="G18" s="222">
        <v>2</v>
      </c>
      <c r="H18" s="40"/>
      <c r="I18" s="40"/>
      <c r="J18" s="192">
        <v>3800</v>
      </c>
      <c r="K18" s="40">
        <v>2023</v>
      </c>
      <c r="L18" s="40">
        <v>2023</v>
      </c>
      <c r="M18" s="39" t="s">
        <v>154</v>
      </c>
    </row>
    <row r="19" spans="1:13" s="7" customFormat="1" ht="16" customHeight="1" x14ac:dyDescent="0.75">
      <c r="A19" s="91" t="s">
        <v>125</v>
      </c>
      <c r="B19" s="44" t="s">
        <v>126</v>
      </c>
      <c r="C19" s="44" t="s">
        <v>127</v>
      </c>
      <c r="D19" s="44" t="s">
        <v>153</v>
      </c>
      <c r="E19" s="44" t="s">
        <v>32</v>
      </c>
      <c r="F19" s="44" t="s">
        <v>140</v>
      </c>
      <c r="G19" s="224">
        <v>3.7</v>
      </c>
      <c r="H19" s="194"/>
      <c r="I19" s="42"/>
      <c r="J19" s="193">
        <v>39383</v>
      </c>
      <c r="K19" s="42">
        <v>2023</v>
      </c>
      <c r="L19" s="42">
        <v>2023</v>
      </c>
      <c r="M19" s="41" t="s">
        <v>155</v>
      </c>
    </row>
    <row r="20" spans="1:13" s="7" customFormat="1" ht="16" customHeight="1" x14ac:dyDescent="0.75">
      <c r="A20" s="90" t="s">
        <v>125</v>
      </c>
      <c r="B20" s="43" t="s">
        <v>126</v>
      </c>
      <c r="C20" s="43" t="s">
        <v>127</v>
      </c>
      <c r="D20" s="43" t="s">
        <v>156</v>
      </c>
      <c r="E20" s="43" t="s">
        <v>32</v>
      </c>
      <c r="F20" s="43" t="s">
        <v>140</v>
      </c>
      <c r="G20" s="222" t="s">
        <v>279</v>
      </c>
      <c r="H20" s="40" t="s">
        <v>157</v>
      </c>
      <c r="I20" s="40"/>
      <c r="J20" s="192"/>
      <c r="K20" s="40">
        <v>2023</v>
      </c>
      <c r="L20" s="40">
        <v>2024</v>
      </c>
      <c r="M20" s="39" t="s">
        <v>158</v>
      </c>
    </row>
    <row r="21" spans="1:13" s="7" customFormat="1" ht="16" customHeight="1" x14ac:dyDescent="0.75">
      <c r="A21" s="195" t="s">
        <v>125</v>
      </c>
      <c r="B21" s="196" t="s">
        <v>126</v>
      </c>
      <c r="C21" s="196" t="s">
        <v>127</v>
      </c>
      <c r="D21" s="196" t="s">
        <v>159</v>
      </c>
      <c r="E21" s="196" t="s">
        <v>30</v>
      </c>
      <c r="F21" s="196" t="s">
        <v>142</v>
      </c>
      <c r="G21" s="224" t="s">
        <v>279</v>
      </c>
      <c r="H21" s="194" t="s">
        <v>160</v>
      </c>
      <c r="I21" s="194"/>
      <c r="J21" s="197"/>
      <c r="K21" s="194"/>
      <c r="L21" s="194"/>
      <c r="M21" s="198" t="s">
        <v>161</v>
      </c>
    </row>
    <row r="22" spans="1:13" s="7" customFormat="1" ht="16" customHeight="1" x14ac:dyDescent="0.75">
      <c r="A22" s="199" t="s">
        <v>125</v>
      </c>
      <c r="B22" s="200" t="s">
        <v>126</v>
      </c>
      <c r="C22" s="200" t="s">
        <v>127</v>
      </c>
      <c r="D22" s="200" t="s">
        <v>162</v>
      </c>
      <c r="E22" s="200" t="s">
        <v>30</v>
      </c>
      <c r="F22" s="200" t="s">
        <v>142</v>
      </c>
      <c r="G22" s="225">
        <v>5150</v>
      </c>
      <c r="H22" s="201" t="s">
        <v>163</v>
      </c>
      <c r="I22" s="201"/>
      <c r="J22" s="202">
        <v>6952500</v>
      </c>
      <c r="K22" s="201">
        <v>2026</v>
      </c>
      <c r="L22" s="201">
        <v>2028</v>
      </c>
      <c r="M22" s="203"/>
    </row>
    <row r="23" spans="1:13" s="7" customFormat="1" ht="16" customHeight="1" x14ac:dyDescent="0.75">
      <c r="A23" s="195" t="s">
        <v>125</v>
      </c>
      <c r="B23" s="196" t="s">
        <v>126</v>
      </c>
      <c r="C23" s="196" t="s">
        <v>127</v>
      </c>
      <c r="D23" s="196" t="s">
        <v>162</v>
      </c>
      <c r="E23" s="196" t="s">
        <v>30</v>
      </c>
      <c r="F23" s="196" t="s">
        <v>72</v>
      </c>
      <c r="G23" s="224">
        <v>662</v>
      </c>
      <c r="H23" s="194"/>
      <c r="I23" s="194"/>
      <c r="J23" s="197">
        <v>860600</v>
      </c>
      <c r="K23" s="194">
        <v>2026</v>
      </c>
      <c r="L23" s="194">
        <v>2028</v>
      </c>
      <c r="M23" s="198"/>
    </row>
    <row r="24" spans="1:13" s="7" customFormat="1" ht="16" customHeight="1" x14ac:dyDescent="0.75">
      <c r="A24" s="199" t="s">
        <v>125</v>
      </c>
      <c r="B24" s="200" t="s">
        <v>126</v>
      </c>
      <c r="C24" s="200" t="s">
        <v>127</v>
      </c>
      <c r="D24" s="200" t="s">
        <v>164</v>
      </c>
      <c r="E24" s="200" t="s">
        <v>30</v>
      </c>
      <c r="F24" s="200" t="s">
        <v>72</v>
      </c>
      <c r="G24" s="225">
        <v>205</v>
      </c>
      <c r="H24" s="201"/>
      <c r="I24" s="201"/>
      <c r="J24" s="202"/>
      <c r="K24" s="201">
        <v>2027</v>
      </c>
      <c r="L24" s="201">
        <v>2029</v>
      </c>
      <c r="M24" s="203"/>
    </row>
    <row r="25" spans="1:13" s="7" customFormat="1" ht="16" customHeight="1" x14ac:dyDescent="0.75">
      <c r="A25" s="195" t="s">
        <v>125</v>
      </c>
      <c r="B25" s="196" t="s">
        <v>126</v>
      </c>
      <c r="C25" s="196" t="s">
        <v>127</v>
      </c>
      <c r="D25" s="196" t="s">
        <v>164</v>
      </c>
      <c r="E25" s="196" t="s">
        <v>30</v>
      </c>
      <c r="F25" s="196" t="s">
        <v>142</v>
      </c>
      <c r="G25" s="224">
        <v>198</v>
      </c>
      <c r="H25" s="194"/>
      <c r="I25" s="194"/>
      <c r="J25" s="197"/>
      <c r="K25" s="194">
        <v>2027</v>
      </c>
      <c r="L25" s="194">
        <v>2029</v>
      </c>
      <c r="M25" s="198"/>
    </row>
    <row r="26" spans="1:13" s="7" customFormat="1" ht="16" customHeight="1" x14ac:dyDescent="0.75">
      <c r="A26" s="199" t="s">
        <v>125</v>
      </c>
      <c r="B26" s="200" t="s">
        <v>126</v>
      </c>
      <c r="C26" s="206" t="s">
        <v>127</v>
      </c>
      <c r="D26" s="200" t="s">
        <v>165</v>
      </c>
      <c r="E26" s="200" t="s">
        <v>28</v>
      </c>
      <c r="F26" s="200" t="s">
        <v>166</v>
      </c>
      <c r="G26" s="225">
        <v>20</v>
      </c>
      <c r="H26" s="201"/>
      <c r="I26" s="201"/>
      <c r="J26" s="202">
        <v>20000</v>
      </c>
      <c r="K26" s="201">
        <v>2023</v>
      </c>
      <c r="L26" s="201">
        <v>2024</v>
      </c>
      <c r="M26" s="203"/>
    </row>
    <row r="27" spans="1:13" s="7" customFormat="1" ht="16" customHeight="1" x14ac:dyDescent="0.75">
      <c r="A27" s="195" t="s">
        <v>125</v>
      </c>
      <c r="B27" s="196" t="s">
        <v>126</v>
      </c>
      <c r="C27" s="57" t="s">
        <v>127</v>
      </c>
      <c r="D27" s="196" t="s">
        <v>165</v>
      </c>
      <c r="E27" s="196" t="s">
        <v>28</v>
      </c>
      <c r="F27" s="196" t="s">
        <v>167</v>
      </c>
      <c r="G27" s="224">
        <v>100</v>
      </c>
      <c r="H27" s="194"/>
      <c r="I27" s="194"/>
      <c r="J27" s="197">
        <v>50000</v>
      </c>
      <c r="K27" s="194">
        <v>2023</v>
      </c>
      <c r="L27" s="194">
        <v>2024</v>
      </c>
      <c r="M27" s="198"/>
    </row>
    <row r="28" spans="1:13" s="7" customFormat="1" ht="16" customHeight="1" x14ac:dyDescent="0.75">
      <c r="A28" s="199" t="s">
        <v>125</v>
      </c>
      <c r="B28" s="200" t="s">
        <v>126</v>
      </c>
      <c r="C28" s="206" t="s">
        <v>127</v>
      </c>
      <c r="D28" s="200" t="s">
        <v>165</v>
      </c>
      <c r="E28" s="200" t="s">
        <v>28</v>
      </c>
      <c r="F28" s="200" t="s">
        <v>72</v>
      </c>
      <c r="G28" s="225">
        <v>10</v>
      </c>
      <c r="H28" s="201"/>
      <c r="I28" s="201"/>
      <c r="J28" s="202">
        <v>20000</v>
      </c>
      <c r="K28" s="201">
        <v>2023</v>
      </c>
      <c r="L28" s="201">
        <v>2024</v>
      </c>
      <c r="M28" s="203"/>
    </row>
    <row r="29" spans="1:13" s="7" customFormat="1" ht="16" customHeight="1" x14ac:dyDescent="0.75">
      <c r="A29" s="195" t="s">
        <v>125</v>
      </c>
      <c r="B29" s="196" t="s">
        <v>126</v>
      </c>
      <c r="C29" s="57" t="s">
        <v>127</v>
      </c>
      <c r="D29" s="196" t="s">
        <v>168</v>
      </c>
      <c r="E29" s="196" t="s">
        <v>28</v>
      </c>
      <c r="F29" s="196" t="s">
        <v>169</v>
      </c>
      <c r="G29" s="224">
        <v>72</v>
      </c>
      <c r="H29" s="194"/>
      <c r="I29" s="194"/>
      <c r="J29" s="197">
        <v>125000</v>
      </c>
      <c r="K29" s="194">
        <v>2023</v>
      </c>
      <c r="L29" s="194">
        <v>2023</v>
      </c>
      <c r="M29" s="198"/>
    </row>
    <row r="30" spans="1:13" s="7" customFormat="1" ht="16" customHeight="1" x14ac:dyDescent="0.75">
      <c r="A30" s="199" t="s">
        <v>125</v>
      </c>
      <c r="B30" s="200" t="s">
        <v>126</v>
      </c>
      <c r="C30" s="206" t="s">
        <v>127</v>
      </c>
      <c r="D30" s="200" t="s">
        <v>168</v>
      </c>
      <c r="E30" s="200" t="s">
        <v>28</v>
      </c>
      <c r="F30" s="200" t="s">
        <v>148</v>
      </c>
      <c r="G30" s="225">
        <v>54</v>
      </c>
      <c r="H30" s="201"/>
      <c r="I30" s="201"/>
      <c r="J30" s="202">
        <v>62000</v>
      </c>
      <c r="K30" s="201">
        <v>2023</v>
      </c>
      <c r="L30" s="201">
        <v>2023</v>
      </c>
      <c r="M30" s="203"/>
    </row>
    <row r="31" spans="1:13" s="7" customFormat="1" ht="16" customHeight="1" x14ac:dyDescent="0.75">
      <c r="A31" s="195" t="s">
        <v>125</v>
      </c>
      <c r="B31" s="196" t="s">
        <v>126</v>
      </c>
      <c r="C31" s="57" t="s">
        <v>127</v>
      </c>
      <c r="D31" s="196" t="s">
        <v>168</v>
      </c>
      <c r="E31" s="196" t="s">
        <v>28</v>
      </c>
      <c r="F31" s="196" t="s">
        <v>130</v>
      </c>
      <c r="G31" s="224">
        <v>20</v>
      </c>
      <c r="H31" s="194"/>
      <c r="I31" s="194"/>
      <c r="J31" s="197">
        <v>117000</v>
      </c>
      <c r="K31" s="194">
        <v>2023</v>
      </c>
      <c r="L31" s="194">
        <v>2023</v>
      </c>
      <c r="M31" s="198"/>
    </row>
    <row r="32" spans="1:13" x14ac:dyDescent="0.75">
      <c r="A32" s="199" t="s">
        <v>125</v>
      </c>
      <c r="B32" s="200" t="s">
        <v>126</v>
      </c>
      <c r="C32" s="207" t="s">
        <v>127</v>
      </c>
      <c r="D32" s="200" t="s">
        <v>170</v>
      </c>
      <c r="E32" s="200" t="s">
        <v>28</v>
      </c>
      <c r="F32" s="200" t="s">
        <v>132</v>
      </c>
      <c r="G32" s="225">
        <v>65</v>
      </c>
      <c r="H32" s="201"/>
      <c r="I32" s="201"/>
      <c r="J32" s="202">
        <v>500000</v>
      </c>
      <c r="K32" s="201">
        <v>2023</v>
      </c>
      <c r="L32" s="201">
        <v>2024</v>
      </c>
      <c r="M32" s="203" t="s">
        <v>171</v>
      </c>
    </row>
    <row r="33" spans="1:13" x14ac:dyDescent="0.75">
      <c r="A33" s="195" t="s">
        <v>125</v>
      </c>
      <c r="B33" s="196" t="s">
        <v>126</v>
      </c>
      <c r="C33" s="204" t="s">
        <v>127</v>
      </c>
      <c r="D33" s="196" t="s">
        <v>170</v>
      </c>
      <c r="E33" s="196" t="s">
        <v>28</v>
      </c>
      <c r="F33" s="196" t="s">
        <v>132</v>
      </c>
      <c r="G33" s="224">
        <v>40</v>
      </c>
      <c r="H33" s="194"/>
      <c r="I33" s="194"/>
      <c r="J33" s="197">
        <v>200000</v>
      </c>
      <c r="K33" s="194">
        <v>2024</v>
      </c>
      <c r="L33" s="194">
        <v>2025</v>
      </c>
      <c r="M33" s="198" t="s">
        <v>172</v>
      </c>
    </row>
    <row r="34" spans="1:13" x14ac:dyDescent="0.75">
      <c r="A34" s="199" t="s">
        <v>125</v>
      </c>
      <c r="B34" s="200" t="s">
        <v>126</v>
      </c>
      <c r="C34" s="207" t="s">
        <v>127</v>
      </c>
      <c r="D34" s="200" t="s">
        <v>173</v>
      </c>
      <c r="E34" s="200" t="s">
        <v>28</v>
      </c>
      <c r="F34" s="200" t="s">
        <v>72</v>
      </c>
      <c r="G34" s="225">
        <v>20</v>
      </c>
      <c r="H34" s="201"/>
      <c r="I34" s="201"/>
      <c r="J34" s="202">
        <v>60000</v>
      </c>
      <c r="K34" s="201">
        <v>2025</v>
      </c>
      <c r="L34" s="201">
        <v>2026</v>
      </c>
      <c r="M34" s="203" t="s">
        <v>174</v>
      </c>
    </row>
    <row r="35" spans="1:13" x14ac:dyDescent="0.75">
      <c r="A35" s="195" t="s">
        <v>125</v>
      </c>
      <c r="B35" s="196" t="s">
        <v>126</v>
      </c>
      <c r="C35" s="204" t="s">
        <v>127</v>
      </c>
      <c r="D35" s="196" t="s">
        <v>175</v>
      </c>
      <c r="E35" s="196" t="s">
        <v>28</v>
      </c>
      <c r="F35" s="204" t="s">
        <v>140</v>
      </c>
      <c r="G35" s="224">
        <v>895</v>
      </c>
      <c r="H35" s="194"/>
      <c r="I35" s="194"/>
      <c r="J35" s="197">
        <v>1200000</v>
      </c>
      <c r="K35" s="194">
        <v>2024</v>
      </c>
      <c r="L35" s="194">
        <v>2026</v>
      </c>
      <c r="M35" s="205" t="s">
        <v>176</v>
      </c>
    </row>
    <row r="36" spans="1:13" x14ac:dyDescent="0.75">
      <c r="A36" s="199" t="s">
        <v>125</v>
      </c>
      <c r="B36" s="200" t="s">
        <v>126</v>
      </c>
      <c r="C36" s="207" t="s">
        <v>127</v>
      </c>
      <c r="D36" s="200" t="s">
        <v>177</v>
      </c>
      <c r="E36" s="200" t="s">
        <v>28</v>
      </c>
      <c r="F36" s="200" t="s">
        <v>72</v>
      </c>
      <c r="G36" s="225">
        <v>30</v>
      </c>
      <c r="H36" s="201"/>
      <c r="I36" s="201"/>
      <c r="J36" s="202">
        <v>33000</v>
      </c>
      <c r="K36" s="201">
        <v>2023</v>
      </c>
      <c r="L36" s="201">
        <v>2023</v>
      </c>
      <c r="M36" s="203"/>
    </row>
    <row r="37" spans="1:13" x14ac:dyDescent="0.75">
      <c r="A37" s="195" t="s">
        <v>125</v>
      </c>
      <c r="B37" s="196" t="s">
        <v>126</v>
      </c>
      <c r="C37" s="204" t="s">
        <v>127</v>
      </c>
      <c r="D37" s="196" t="s">
        <v>177</v>
      </c>
      <c r="E37" s="196" t="s">
        <v>28</v>
      </c>
      <c r="F37" s="196" t="s">
        <v>130</v>
      </c>
      <c r="G37" s="224">
        <v>78</v>
      </c>
      <c r="H37" s="194"/>
      <c r="I37" s="194"/>
      <c r="J37" s="197">
        <v>128700</v>
      </c>
      <c r="K37" s="194">
        <v>2023</v>
      </c>
      <c r="L37" s="194">
        <v>2023</v>
      </c>
      <c r="M37" s="198"/>
    </row>
    <row r="38" spans="1:13" x14ac:dyDescent="0.75">
      <c r="A38" s="199" t="s">
        <v>125</v>
      </c>
      <c r="B38" s="200" t="s">
        <v>126</v>
      </c>
      <c r="C38" s="207" t="s">
        <v>127</v>
      </c>
      <c r="D38" s="200" t="s">
        <v>177</v>
      </c>
      <c r="E38" s="200" t="s">
        <v>28</v>
      </c>
      <c r="F38" s="200" t="s">
        <v>132</v>
      </c>
      <c r="G38" s="225">
        <v>11</v>
      </c>
      <c r="H38" s="201"/>
      <c r="I38" s="201"/>
      <c r="J38" s="202">
        <v>18150</v>
      </c>
      <c r="K38" s="201">
        <v>2023</v>
      </c>
      <c r="L38" s="201">
        <v>2023</v>
      </c>
      <c r="M38" s="203"/>
    </row>
    <row r="39" spans="1:13" x14ac:dyDescent="0.75">
      <c r="A39" s="195" t="s">
        <v>125</v>
      </c>
      <c r="B39" s="196" t="s">
        <v>126</v>
      </c>
      <c r="C39" s="204" t="s">
        <v>127</v>
      </c>
      <c r="D39" s="196" t="s">
        <v>177</v>
      </c>
      <c r="E39" s="196" t="s">
        <v>28</v>
      </c>
      <c r="F39" s="196" t="s">
        <v>138</v>
      </c>
      <c r="G39" s="224">
        <v>18.2</v>
      </c>
      <c r="H39" s="194"/>
      <c r="I39" s="194"/>
      <c r="J39" s="197">
        <v>30030</v>
      </c>
      <c r="K39" s="194">
        <v>2023</v>
      </c>
      <c r="L39" s="194">
        <v>2023</v>
      </c>
      <c r="M39" s="198"/>
    </row>
    <row r="40" spans="1:13" x14ac:dyDescent="0.75">
      <c r="A40" s="199" t="s">
        <v>125</v>
      </c>
      <c r="B40" s="200" t="s">
        <v>126</v>
      </c>
      <c r="C40" s="207" t="s">
        <v>127</v>
      </c>
      <c r="D40" s="200" t="s">
        <v>177</v>
      </c>
      <c r="E40" s="200" t="s">
        <v>28</v>
      </c>
      <c r="F40" s="200" t="s">
        <v>178</v>
      </c>
      <c r="G40" s="225">
        <v>14.2</v>
      </c>
      <c r="H40" s="201"/>
      <c r="I40" s="201"/>
      <c r="J40" s="202">
        <v>23265</v>
      </c>
      <c r="K40" s="201">
        <v>2023</v>
      </c>
      <c r="L40" s="201">
        <v>2023</v>
      </c>
      <c r="M40" s="203"/>
    </row>
    <row r="41" spans="1:13" x14ac:dyDescent="0.75">
      <c r="A41" s="195" t="s">
        <v>125</v>
      </c>
      <c r="B41" s="196" t="s">
        <v>126</v>
      </c>
      <c r="C41" s="204" t="s">
        <v>127</v>
      </c>
      <c r="D41" s="196" t="s">
        <v>179</v>
      </c>
      <c r="E41" s="196" t="s">
        <v>28</v>
      </c>
      <c r="F41" s="196" t="s">
        <v>72</v>
      </c>
      <c r="G41" s="224">
        <v>35</v>
      </c>
      <c r="H41" s="194"/>
      <c r="I41" s="194"/>
      <c r="J41" s="197">
        <v>39500</v>
      </c>
      <c r="K41" s="194">
        <v>2023</v>
      </c>
      <c r="L41" s="194">
        <v>2023</v>
      </c>
      <c r="M41" s="198"/>
    </row>
    <row r="42" spans="1:13" x14ac:dyDescent="0.75">
      <c r="A42" s="199" t="s">
        <v>125</v>
      </c>
      <c r="B42" s="200" t="s">
        <v>126</v>
      </c>
      <c r="C42" s="207" t="s">
        <v>127</v>
      </c>
      <c r="D42" s="200" t="s">
        <v>179</v>
      </c>
      <c r="E42" s="200" t="s">
        <v>28</v>
      </c>
      <c r="F42" s="200" t="s">
        <v>142</v>
      </c>
      <c r="G42" s="225">
        <v>414</v>
      </c>
      <c r="H42" s="201"/>
      <c r="I42" s="201"/>
      <c r="J42" s="202">
        <v>700000</v>
      </c>
      <c r="K42" s="201">
        <v>2023</v>
      </c>
      <c r="L42" s="201">
        <v>2023</v>
      </c>
      <c r="M42" s="203"/>
    </row>
    <row r="43" spans="1:13" x14ac:dyDescent="0.75">
      <c r="A43" s="195" t="s">
        <v>125</v>
      </c>
      <c r="B43" s="196" t="s">
        <v>126</v>
      </c>
      <c r="C43" s="204" t="s">
        <v>127</v>
      </c>
      <c r="D43" s="196" t="s">
        <v>179</v>
      </c>
      <c r="E43" s="196" t="s">
        <v>28</v>
      </c>
      <c r="F43" s="196" t="s">
        <v>169</v>
      </c>
      <c r="G43" s="224">
        <v>320</v>
      </c>
      <c r="H43" s="194"/>
      <c r="I43" s="194"/>
      <c r="J43" s="197">
        <v>457000</v>
      </c>
      <c r="K43" s="194">
        <v>2023</v>
      </c>
      <c r="L43" s="194">
        <v>2023</v>
      </c>
      <c r="M43" s="198"/>
    </row>
    <row r="44" spans="1:13" x14ac:dyDescent="0.75">
      <c r="A44" s="199" t="s">
        <v>125</v>
      </c>
      <c r="B44" s="200" t="s">
        <v>126</v>
      </c>
      <c r="C44" s="207" t="s">
        <v>127</v>
      </c>
      <c r="D44" s="200" t="s">
        <v>179</v>
      </c>
      <c r="E44" s="200" t="s">
        <v>28</v>
      </c>
      <c r="F44" s="200" t="s">
        <v>72</v>
      </c>
      <c r="G44" s="225">
        <v>5</v>
      </c>
      <c r="H44" s="201"/>
      <c r="I44" s="201"/>
      <c r="J44" s="202">
        <v>43000</v>
      </c>
      <c r="K44" s="201">
        <v>2023</v>
      </c>
      <c r="L44" s="201">
        <v>2023</v>
      </c>
      <c r="M44" s="203" t="s">
        <v>180</v>
      </c>
    </row>
    <row r="45" spans="1:13" x14ac:dyDescent="0.75">
      <c r="A45" s="195" t="s">
        <v>125</v>
      </c>
      <c r="B45" s="196" t="s">
        <v>126</v>
      </c>
      <c r="C45" s="204" t="s">
        <v>127</v>
      </c>
      <c r="D45" s="196" t="s">
        <v>179</v>
      </c>
      <c r="E45" s="196" t="s">
        <v>28</v>
      </c>
      <c r="F45" s="196" t="s">
        <v>130</v>
      </c>
      <c r="G45" s="224">
        <v>2</v>
      </c>
      <c r="H45" s="194"/>
      <c r="I45" s="194"/>
      <c r="J45" s="197">
        <v>8000</v>
      </c>
      <c r="K45" s="194">
        <v>2023</v>
      </c>
      <c r="L45" s="194">
        <v>2023</v>
      </c>
      <c r="M45" s="198"/>
    </row>
    <row r="46" spans="1:13" x14ac:dyDescent="0.75">
      <c r="A46" s="199" t="s">
        <v>125</v>
      </c>
      <c r="B46" s="200" t="s">
        <v>126</v>
      </c>
      <c r="C46" s="207" t="s">
        <v>127</v>
      </c>
      <c r="D46" s="200" t="s">
        <v>179</v>
      </c>
      <c r="E46" s="200" t="s">
        <v>28</v>
      </c>
      <c r="F46" s="200" t="s">
        <v>130</v>
      </c>
      <c r="G46" s="225">
        <v>30</v>
      </c>
      <c r="H46" s="201"/>
      <c r="I46" s="201"/>
      <c r="J46" s="202">
        <v>50000</v>
      </c>
      <c r="K46" s="201">
        <v>2023</v>
      </c>
      <c r="L46" s="201">
        <v>2023</v>
      </c>
      <c r="M46" s="203"/>
    </row>
    <row r="47" spans="1:13" x14ac:dyDescent="0.75">
      <c r="A47" s="195" t="s">
        <v>125</v>
      </c>
      <c r="B47" s="196" t="s">
        <v>126</v>
      </c>
      <c r="C47" s="204" t="s">
        <v>127</v>
      </c>
      <c r="D47" s="196" t="s">
        <v>181</v>
      </c>
      <c r="E47" s="196" t="s">
        <v>28</v>
      </c>
      <c r="F47" s="196" t="s">
        <v>148</v>
      </c>
      <c r="G47" s="224">
        <v>295</v>
      </c>
      <c r="H47" s="194"/>
      <c r="I47" s="194"/>
      <c r="J47" s="197">
        <v>290693</v>
      </c>
      <c r="K47" s="194">
        <v>2023</v>
      </c>
      <c r="L47" s="194">
        <v>2023</v>
      </c>
      <c r="M47" s="198"/>
    </row>
    <row r="48" spans="1:13" x14ac:dyDescent="0.75">
      <c r="A48" s="199" t="s">
        <v>125</v>
      </c>
      <c r="B48" s="200" t="s">
        <v>126</v>
      </c>
      <c r="C48" s="207" t="s">
        <v>127</v>
      </c>
      <c r="D48" s="200" t="s">
        <v>181</v>
      </c>
      <c r="E48" s="200" t="s">
        <v>28</v>
      </c>
      <c r="F48" s="200" t="s">
        <v>169</v>
      </c>
      <c r="G48" s="225">
        <v>397</v>
      </c>
      <c r="H48" s="201"/>
      <c r="I48" s="201"/>
      <c r="J48" s="202">
        <v>555800</v>
      </c>
      <c r="K48" s="201">
        <v>2023</v>
      </c>
      <c r="L48" s="201">
        <v>2023</v>
      </c>
      <c r="M48" s="203"/>
    </row>
    <row r="49" spans="1:13" x14ac:dyDescent="0.75">
      <c r="A49" s="195" t="s">
        <v>125</v>
      </c>
      <c r="B49" s="196" t="s">
        <v>126</v>
      </c>
      <c r="C49" s="204" t="s">
        <v>127</v>
      </c>
      <c r="D49" s="196" t="s">
        <v>182</v>
      </c>
      <c r="E49" s="196" t="s">
        <v>28</v>
      </c>
      <c r="F49" s="196" t="s">
        <v>148</v>
      </c>
      <c r="G49" s="224">
        <v>400</v>
      </c>
      <c r="H49" s="194"/>
      <c r="I49" s="194"/>
      <c r="J49" s="197">
        <v>300000</v>
      </c>
      <c r="K49" s="194">
        <v>2026</v>
      </c>
      <c r="L49" s="194">
        <v>2028</v>
      </c>
      <c r="M49" s="198" t="s">
        <v>183</v>
      </c>
    </row>
    <row r="50" spans="1:13" x14ac:dyDescent="0.75">
      <c r="A50" s="199" t="s">
        <v>125</v>
      </c>
      <c r="B50" s="200" t="s">
        <v>126</v>
      </c>
      <c r="C50" s="207" t="s">
        <v>127</v>
      </c>
      <c r="D50" s="200" t="s">
        <v>182</v>
      </c>
      <c r="E50" s="200" t="s">
        <v>28</v>
      </c>
      <c r="F50" s="200" t="s">
        <v>169</v>
      </c>
      <c r="G50" s="225">
        <v>1000</v>
      </c>
      <c r="H50" s="201"/>
      <c r="I50" s="201"/>
      <c r="J50" s="202">
        <v>1000000</v>
      </c>
      <c r="K50" s="201">
        <v>2026</v>
      </c>
      <c r="L50" s="201">
        <v>2028</v>
      </c>
      <c r="M50" s="203" t="s">
        <v>183</v>
      </c>
    </row>
    <row r="51" spans="1:13" x14ac:dyDescent="0.75">
      <c r="A51" s="195" t="s">
        <v>125</v>
      </c>
      <c r="B51" s="196" t="s">
        <v>126</v>
      </c>
      <c r="C51" s="204" t="s">
        <v>127</v>
      </c>
      <c r="D51" s="196" t="s">
        <v>184</v>
      </c>
      <c r="E51" s="196" t="s">
        <v>28</v>
      </c>
      <c r="F51" s="196" t="s">
        <v>148</v>
      </c>
      <c r="G51" s="224">
        <v>500</v>
      </c>
      <c r="H51" s="194"/>
      <c r="I51" s="194"/>
      <c r="J51" s="197">
        <v>375000</v>
      </c>
      <c r="K51" s="194">
        <v>2025</v>
      </c>
      <c r="L51" s="194">
        <v>2029</v>
      </c>
      <c r="M51" s="198" t="s">
        <v>183</v>
      </c>
    </row>
    <row r="52" spans="1:13" x14ac:dyDescent="0.75">
      <c r="A52" s="199" t="s">
        <v>125</v>
      </c>
      <c r="B52" s="200" t="s">
        <v>126</v>
      </c>
      <c r="C52" s="207" t="s">
        <v>127</v>
      </c>
      <c r="D52" s="200" t="s">
        <v>184</v>
      </c>
      <c r="E52" s="200" t="s">
        <v>28</v>
      </c>
      <c r="F52" s="200" t="s">
        <v>169</v>
      </c>
      <c r="G52" s="225">
        <v>1000</v>
      </c>
      <c r="H52" s="201"/>
      <c r="I52" s="201"/>
      <c r="J52" s="202">
        <v>1250000</v>
      </c>
      <c r="K52" s="201">
        <v>2025</v>
      </c>
      <c r="L52" s="201">
        <v>2029</v>
      </c>
      <c r="M52" s="203" t="s">
        <v>183</v>
      </c>
    </row>
    <row r="53" spans="1:13" x14ac:dyDescent="0.75">
      <c r="A53" s="195" t="s">
        <v>125</v>
      </c>
      <c r="B53" s="196" t="s">
        <v>126</v>
      </c>
      <c r="C53" s="196" t="s">
        <v>127</v>
      </c>
      <c r="D53" s="196" t="s">
        <v>185</v>
      </c>
      <c r="E53" s="196" t="s">
        <v>28</v>
      </c>
      <c r="F53" s="196" t="s">
        <v>134</v>
      </c>
      <c r="G53" s="224">
        <v>9</v>
      </c>
      <c r="H53" s="194"/>
      <c r="I53" s="194"/>
      <c r="J53" s="197"/>
      <c r="K53" s="194">
        <v>2023</v>
      </c>
      <c r="L53" s="194">
        <v>2025</v>
      </c>
      <c r="M53" s="198" t="s">
        <v>186</v>
      </c>
    </row>
    <row r="54" spans="1:13" x14ac:dyDescent="0.75">
      <c r="A54" s="199" t="s">
        <v>125</v>
      </c>
      <c r="B54" s="200" t="s">
        <v>126</v>
      </c>
      <c r="C54" s="200" t="s">
        <v>127</v>
      </c>
      <c r="D54" s="200" t="s">
        <v>185</v>
      </c>
      <c r="E54" s="200" t="s">
        <v>28</v>
      </c>
      <c r="F54" s="200" t="s">
        <v>142</v>
      </c>
      <c r="G54" s="225">
        <v>118</v>
      </c>
      <c r="H54" s="201"/>
      <c r="I54" s="201"/>
      <c r="J54" s="202"/>
      <c r="K54" s="201">
        <v>2023</v>
      </c>
      <c r="L54" s="201">
        <v>2025</v>
      </c>
      <c r="M54" s="203" t="s">
        <v>187</v>
      </c>
    </row>
    <row r="55" spans="1:13" x14ac:dyDescent="0.75">
      <c r="A55" s="195" t="s">
        <v>125</v>
      </c>
      <c r="B55" s="196" t="s">
        <v>126</v>
      </c>
      <c r="C55" s="196" t="s">
        <v>127</v>
      </c>
      <c r="D55" s="196" t="s">
        <v>185</v>
      </c>
      <c r="E55" s="196" t="s">
        <v>28</v>
      </c>
      <c r="F55" s="196" t="s">
        <v>169</v>
      </c>
      <c r="G55" s="224">
        <v>50</v>
      </c>
      <c r="H55" s="194"/>
      <c r="I55" s="194"/>
      <c r="J55" s="197"/>
      <c r="K55" s="194">
        <v>2023</v>
      </c>
      <c r="L55" s="194">
        <v>2025</v>
      </c>
      <c r="M55" s="198" t="s">
        <v>188</v>
      </c>
    </row>
    <row r="56" spans="1:13" x14ac:dyDescent="0.75">
      <c r="A56" s="199" t="s">
        <v>125</v>
      </c>
      <c r="B56" s="200" t="s">
        <v>126</v>
      </c>
      <c r="C56" s="200" t="s">
        <v>127</v>
      </c>
      <c r="D56" s="200" t="s">
        <v>185</v>
      </c>
      <c r="E56" s="200" t="s">
        <v>28</v>
      </c>
      <c r="F56" s="200" t="s">
        <v>72</v>
      </c>
      <c r="G56" s="225">
        <v>173.7</v>
      </c>
      <c r="H56" s="201"/>
      <c r="I56" s="201"/>
      <c r="J56" s="202"/>
      <c r="K56" s="201">
        <v>2023</v>
      </c>
      <c r="L56" s="201">
        <v>2025</v>
      </c>
      <c r="M56" s="203" t="s">
        <v>189</v>
      </c>
    </row>
    <row r="57" spans="1:13" x14ac:dyDescent="0.75">
      <c r="A57" s="195" t="s">
        <v>125</v>
      </c>
      <c r="B57" s="196" t="s">
        <v>126</v>
      </c>
      <c r="C57" s="196" t="s">
        <v>127</v>
      </c>
      <c r="D57" s="196" t="s">
        <v>185</v>
      </c>
      <c r="E57" s="196" t="s">
        <v>28</v>
      </c>
      <c r="F57" s="196" t="s">
        <v>190</v>
      </c>
      <c r="G57" s="224">
        <v>11</v>
      </c>
      <c r="H57" s="194"/>
      <c r="I57" s="194"/>
      <c r="J57" s="197"/>
      <c r="K57" s="194">
        <v>2023</v>
      </c>
      <c r="L57" s="194">
        <v>2025</v>
      </c>
      <c r="M57" s="198" t="s">
        <v>189</v>
      </c>
    </row>
    <row r="58" spans="1:13" x14ac:dyDescent="0.75">
      <c r="A58" s="199" t="s">
        <v>125</v>
      </c>
      <c r="B58" s="200" t="s">
        <v>126</v>
      </c>
      <c r="C58" s="200" t="s">
        <v>127</v>
      </c>
      <c r="D58" s="200" t="s">
        <v>185</v>
      </c>
      <c r="E58" s="200" t="s">
        <v>28</v>
      </c>
      <c r="F58" s="200" t="s">
        <v>130</v>
      </c>
      <c r="G58" s="225">
        <v>0.3</v>
      </c>
      <c r="H58" s="201"/>
      <c r="I58" s="201"/>
      <c r="J58" s="202"/>
      <c r="K58" s="201">
        <v>2023</v>
      </c>
      <c r="L58" s="201">
        <v>2025</v>
      </c>
      <c r="M58" s="203" t="s">
        <v>191</v>
      </c>
    </row>
    <row r="59" spans="1:13" x14ac:dyDescent="0.75">
      <c r="A59" s="195" t="s">
        <v>125</v>
      </c>
      <c r="B59" s="196" t="s">
        <v>126</v>
      </c>
      <c r="C59" s="196" t="s">
        <v>127</v>
      </c>
      <c r="D59" s="196" t="s">
        <v>185</v>
      </c>
      <c r="E59" s="196" t="s">
        <v>28</v>
      </c>
      <c r="F59" s="194" t="s">
        <v>192</v>
      </c>
      <c r="G59" s="224">
        <v>0.5</v>
      </c>
      <c r="H59" s="194"/>
      <c r="I59" s="194"/>
      <c r="J59" s="197"/>
      <c r="K59" s="194">
        <v>2023</v>
      </c>
      <c r="L59" s="194">
        <v>2025</v>
      </c>
      <c r="M59" s="198" t="s">
        <v>189</v>
      </c>
    </row>
    <row r="60" spans="1:13" x14ac:dyDescent="0.75">
      <c r="A60" s="199" t="s">
        <v>125</v>
      </c>
      <c r="B60" s="200" t="s">
        <v>126</v>
      </c>
      <c r="C60" s="200" t="s">
        <v>127</v>
      </c>
      <c r="D60" s="200" t="s">
        <v>185</v>
      </c>
      <c r="E60" s="200" t="s">
        <v>28</v>
      </c>
      <c r="F60" s="201" t="s">
        <v>193</v>
      </c>
      <c r="G60" s="225">
        <v>45</v>
      </c>
      <c r="H60" s="201"/>
      <c r="I60" s="201"/>
      <c r="J60" s="202"/>
      <c r="K60" s="201">
        <v>2023</v>
      </c>
      <c r="L60" s="201">
        <v>2025</v>
      </c>
      <c r="M60" s="203" t="s">
        <v>189</v>
      </c>
    </row>
    <row r="61" spans="1:13" x14ac:dyDescent="0.75">
      <c r="A61" s="195" t="s">
        <v>125</v>
      </c>
      <c r="B61" s="196" t="s">
        <v>126</v>
      </c>
      <c r="C61" s="196" t="s">
        <v>127</v>
      </c>
      <c r="D61" s="196" t="s">
        <v>185</v>
      </c>
      <c r="E61" s="196" t="s">
        <v>28</v>
      </c>
      <c r="F61" s="194" t="s">
        <v>194</v>
      </c>
      <c r="G61" s="224">
        <v>10</v>
      </c>
      <c r="H61" s="194"/>
      <c r="I61" s="194"/>
      <c r="J61" s="197"/>
      <c r="K61" s="194">
        <v>2023</v>
      </c>
      <c r="L61" s="194">
        <v>2025</v>
      </c>
      <c r="M61" s="198" t="s">
        <v>189</v>
      </c>
    </row>
    <row r="62" spans="1:13" x14ac:dyDescent="0.75">
      <c r="A62" s="199" t="s">
        <v>125</v>
      </c>
      <c r="B62" s="200" t="s">
        <v>126</v>
      </c>
      <c r="C62" s="200" t="s">
        <v>127</v>
      </c>
      <c r="D62" s="200" t="s">
        <v>185</v>
      </c>
      <c r="E62" s="200" t="s">
        <v>28</v>
      </c>
      <c r="F62" s="201" t="s">
        <v>195</v>
      </c>
      <c r="G62" s="225">
        <v>104</v>
      </c>
      <c r="H62" s="201"/>
      <c r="I62" s="201"/>
      <c r="J62" s="202"/>
      <c r="K62" s="201">
        <v>2023</v>
      </c>
      <c r="L62" s="201">
        <v>2023</v>
      </c>
      <c r="M62" s="203" t="s">
        <v>196</v>
      </c>
    </row>
    <row r="63" spans="1:13" x14ac:dyDescent="0.75">
      <c r="A63" s="195" t="s">
        <v>125</v>
      </c>
      <c r="B63" s="196" t="s">
        <v>126</v>
      </c>
      <c r="C63" s="196" t="s">
        <v>127</v>
      </c>
      <c r="D63" s="196" t="s">
        <v>185</v>
      </c>
      <c r="E63" s="196" t="s">
        <v>28</v>
      </c>
      <c r="F63" s="194" t="s">
        <v>134</v>
      </c>
      <c r="G63" s="224">
        <v>7</v>
      </c>
      <c r="H63" s="194"/>
      <c r="I63" s="194"/>
      <c r="J63" s="197"/>
      <c r="K63" s="194">
        <v>2023</v>
      </c>
      <c r="L63" s="194">
        <v>2025</v>
      </c>
      <c r="M63" s="198" t="s">
        <v>197</v>
      </c>
    </row>
    <row r="64" spans="1:13" x14ac:dyDescent="0.75">
      <c r="A64" s="199" t="s">
        <v>125</v>
      </c>
      <c r="B64" s="200" t="s">
        <v>126</v>
      </c>
      <c r="C64" s="200" t="s">
        <v>127</v>
      </c>
      <c r="D64" s="200" t="s">
        <v>185</v>
      </c>
      <c r="E64" s="200" t="s">
        <v>28</v>
      </c>
      <c r="F64" s="201" t="s">
        <v>198</v>
      </c>
      <c r="G64" s="225">
        <v>40</v>
      </c>
      <c r="H64" s="201"/>
      <c r="I64" s="201"/>
      <c r="J64" s="202"/>
      <c r="K64" s="201">
        <v>2023</v>
      </c>
      <c r="L64" s="201">
        <v>2025</v>
      </c>
      <c r="M64" s="203" t="s">
        <v>199</v>
      </c>
    </row>
    <row r="65" spans="1:13" x14ac:dyDescent="0.75">
      <c r="A65" s="195" t="s">
        <v>125</v>
      </c>
      <c r="B65" s="196" t="s">
        <v>126</v>
      </c>
      <c r="C65" s="196" t="s">
        <v>127</v>
      </c>
      <c r="D65" s="196" t="s">
        <v>185</v>
      </c>
      <c r="E65" s="196" t="s">
        <v>28</v>
      </c>
      <c r="F65" s="194" t="s">
        <v>200</v>
      </c>
      <c r="G65" s="224">
        <v>50</v>
      </c>
      <c r="H65" s="194"/>
      <c r="I65" s="194"/>
      <c r="J65" s="197"/>
      <c r="K65" s="194">
        <v>2023</v>
      </c>
      <c r="L65" s="194">
        <v>2025</v>
      </c>
      <c r="M65" s="198" t="s">
        <v>199</v>
      </c>
    </row>
    <row r="66" spans="1:13" x14ac:dyDescent="0.75">
      <c r="A66" s="199" t="s">
        <v>125</v>
      </c>
      <c r="B66" s="200" t="s">
        <v>126</v>
      </c>
      <c r="C66" s="200" t="s">
        <v>127</v>
      </c>
      <c r="D66" s="200" t="s">
        <v>185</v>
      </c>
      <c r="E66" s="200" t="s">
        <v>28</v>
      </c>
      <c r="F66" s="201" t="s">
        <v>134</v>
      </c>
      <c r="G66" s="225">
        <v>90</v>
      </c>
      <c r="H66" s="201"/>
      <c r="I66" s="201"/>
      <c r="J66" s="202"/>
      <c r="K66" s="201">
        <v>2023</v>
      </c>
      <c r="L66" s="201">
        <v>2025</v>
      </c>
      <c r="M66" s="203" t="s">
        <v>201</v>
      </c>
    </row>
    <row r="67" spans="1:13" x14ac:dyDescent="0.75">
      <c r="A67" s="195" t="s">
        <v>125</v>
      </c>
      <c r="B67" s="196" t="s">
        <v>126</v>
      </c>
      <c r="C67" s="196" t="s">
        <v>127</v>
      </c>
      <c r="D67" s="196" t="s">
        <v>185</v>
      </c>
      <c r="E67" s="196" t="s">
        <v>28</v>
      </c>
      <c r="F67" s="194" t="s">
        <v>140</v>
      </c>
      <c r="G67" s="224">
        <v>7</v>
      </c>
      <c r="H67" s="194"/>
      <c r="I67" s="194"/>
      <c r="J67" s="197"/>
      <c r="K67" s="194">
        <v>2023</v>
      </c>
      <c r="L67" s="194">
        <v>2025</v>
      </c>
      <c r="M67" s="198" t="s">
        <v>202</v>
      </c>
    </row>
    <row r="68" spans="1:13" x14ac:dyDescent="0.75">
      <c r="A68" s="199" t="s">
        <v>125</v>
      </c>
      <c r="B68" s="200" t="s">
        <v>126</v>
      </c>
      <c r="C68" s="200" t="s">
        <v>127</v>
      </c>
      <c r="D68" s="200" t="s">
        <v>185</v>
      </c>
      <c r="E68" s="200" t="s">
        <v>28</v>
      </c>
      <c r="F68" s="201" t="s">
        <v>193</v>
      </c>
      <c r="G68" s="225">
        <v>30</v>
      </c>
      <c r="H68" s="201"/>
      <c r="I68" s="201"/>
      <c r="J68" s="202"/>
      <c r="K68" s="201">
        <v>2023</v>
      </c>
      <c r="L68" s="201">
        <v>2025</v>
      </c>
      <c r="M68" s="203" t="s">
        <v>199</v>
      </c>
    </row>
    <row r="69" spans="1:13" x14ac:dyDescent="0.75">
      <c r="A69" s="195" t="s">
        <v>125</v>
      </c>
      <c r="B69" s="196" t="s">
        <v>126</v>
      </c>
      <c r="C69" s="196" t="s">
        <v>127</v>
      </c>
      <c r="D69" s="196" t="s">
        <v>185</v>
      </c>
      <c r="E69" s="196" t="s">
        <v>28</v>
      </c>
      <c r="F69" s="194" t="s">
        <v>192</v>
      </c>
      <c r="G69" s="224">
        <v>0.5</v>
      </c>
      <c r="H69" s="194"/>
      <c r="I69" s="194"/>
      <c r="J69" s="197"/>
      <c r="K69" s="194">
        <v>2023</v>
      </c>
      <c r="L69" s="194">
        <v>2025</v>
      </c>
      <c r="M69" s="198" t="s">
        <v>199</v>
      </c>
    </row>
    <row r="70" spans="1:13" x14ac:dyDescent="0.75">
      <c r="A70" s="199" t="s">
        <v>125</v>
      </c>
      <c r="B70" s="200" t="s">
        <v>126</v>
      </c>
      <c r="C70" s="200" t="s">
        <v>127</v>
      </c>
      <c r="D70" s="200" t="s">
        <v>185</v>
      </c>
      <c r="E70" s="200" t="s">
        <v>28</v>
      </c>
      <c r="F70" s="200" t="s">
        <v>138</v>
      </c>
      <c r="G70" s="225">
        <v>10</v>
      </c>
      <c r="H70" s="201"/>
      <c r="I70" s="201"/>
      <c r="J70" s="202"/>
      <c r="K70" s="201">
        <v>2023</v>
      </c>
      <c r="L70" s="201">
        <v>2025</v>
      </c>
      <c r="M70" s="203" t="s">
        <v>203</v>
      </c>
    </row>
    <row r="71" spans="1:13" x14ac:dyDescent="0.75">
      <c r="A71" s="195" t="s">
        <v>125</v>
      </c>
      <c r="B71" s="196" t="s">
        <v>126</v>
      </c>
      <c r="C71" s="196" t="s">
        <v>127</v>
      </c>
      <c r="D71" s="196" t="s">
        <v>204</v>
      </c>
      <c r="E71" s="196" t="s">
        <v>205</v>
      </c>
      <c r="F71" s="204" t="s">
        <v>140</v>
      </c>
      <c r="G71" s="224">
        <v>150</v>
      </c>
      <c r="H71" s="194"/>
      <c r="I71" s="194"/>
      <c r="J71" s="197"/>
      <c r="K71" s="194">
        <v>2024</v>
      </c>
      <c r="L71" s="194">
        <v>2025</v>
      </c>
      <c r="M71" s="198" t="s">
        <v>206</v>
      </c>
    </row>
    <row r="72" spans="1:13" x14ac:dyDescent="0.75">
      <c r="A72" s="199" t="s">
        <v>125</v>
      </c>
      <c r="B72" s="200" t="s">
        <v>126</v>
      </c>
      <c r="C72" s="200" t="s">
        <v>127</v>
      </c>
      <c r="D72" s="200" t="s">
        <v>207</v>
      </c>
      <c r="E72" s="200" t="s">
        <v>205</v>
      </c>
      <c r="F72" s="200" t="s">
        <v>142</v>
      </c>
      <c r="G72" s="225">
        <v>855</v>
      </c>
      <c r="H72" s="201"/>
      <c r="I72" s="201"/>
      <c r="J72" s="202">
        <v>641000</v>
      </c>
      <c r="K72" s="201">
        <v>2023</v>
      </c>
      <c r="L72" s="201">
        <v>2025</v>
      </c>
      <c r="M72" s="203"/>
    </row>
    <row r="73" spans="1:13" x14ac:dyDescent="0.75">
      <c r="A73" s="195" t="s">
        <v>125</v>
      </c>
      <c r="B73" s="196" t="s">
        <v>126</v>
      </c>
      <c r="C73" s="196" t="s">
        <v>127</v>
      </c>
      <c r="D73" s="196" t="s">
        <v>207</v>
      </c>
      <c r="E73" s="196" t="s">
        <v>205</v>
      </c>
      <c r="F73" s="196" t="s">
        <v>148</v>
      </c>
      <c r="G73" s="224">
        <v>180</v>
      </c>
      <c r="H73" s="194"/>
      <c r="I73" s="194"/>
      <c r="J73" s="197">
        <v>115000</v>
      </c>
      <c r="K73" s="194">
        <v>2023</v>
      </c>
      <c r="L73" s="194">
        <v>2025</v>
      </c>
      <c r="M73" s="198"/>
    </row>
    <row r="74" spans="1:13" x14ac:dyDescent="0.75">
      <c r="A74" s="199" t="s">
        <v>125</v>
      </c>
      <c r="B74" s="200" t="s">
        <v>126</v>
      </c>
      <c r="C74" s="200" t="s">
        <v>127</v>
      </c>
      <c r="D74" s="200" t="s">
        <v>208</v>
      </c>
      <c r="E74" s="200" t="s">
        <v>205</v>
      </c>
      <c r="F74" s="200" t="s">
        <v>209</v>
      </c>
      <c r="G74" s="225">
        <v>4</v>
      </c>
      <c r="H74" s="201"/>
      <c r="I74" s="201"/>
      <c r="J74" s="202">
        <v>260000</v>
      </c>
      <c r="K74" s="201">
        <v>2023</v>
      </c>
      <c r="L74" s="201">
        <v>2025</v>
      </c>
      <c r="M74" s="203" t="s">
        <v>210</v>
      </c>
    </row>
    <row r="75" spans="1:13" x14ac:dyDescent="0.75">
      <c r="A75" s="195" t="s">
        <v>125</v>
      </c>
      <c r="B75" s="196" t="s">
        <v>126</v>
      </c>
      <c r="C75" s="196" t="s">
        <v>127</v>
      </c>
      <c r="D75" s="196" t="s">
        <v>208</v>
      </c>
      <c r="E75" s="196" t="s">
        <v>205</v>
      </c>
      <c r="F75" s="196" t="s">
        <v>132</v>
      </c>
      <c r="G75" s="224">
        <v>4</v>
      </c>
      <c r="H75" s="194"/>
      <c r="I75" s="194"/>
      <c r="J75" s="197">
        <v>715000</v>
      </c>
      <c r="K75" s="194">
        <v>2023</v>
      </c>
      <c r="L75" s="194">
        <v>2025</v>
      </c>
      <c r="M75" s="198" t="s">
        <v>211</v>
      </c>
    </row>
    <row r="76" spans="1:13" x14ac:dyDescent="0.75">
      <c r="A76" s="199" t="s">
        <v>125</v>
      </c>
      <c r="B76" s="200" t="s">
        <v>126</v>
      </c>
      <c r="C76" s="200" t="s">
        <v>127</v>
      </c>
      <c r="D76" s="200" t="s">
        <v>208</v>
      </c>
      <c r="E76" s="200" t="s">
        <v>205</v>
      </c>
      <c r="F76" s="200" t="s">
        <v>142</v>
      </c>
      <c r="G76" s="225">
        <v>34</v>
      </c>
      <c r="H76" s="201"/>
      <c r="I76" s="201"/>
      <c r="J76" s="202">
        <v>260000</v>
      </c>
      <c r="K76" s="201">
        <v>2023</v>
      </c>
      <c r="L76" s="201">
        <v>2025</v>
      </c>
      <c r="M76" s="203" t="s">
        <v>212</v>
      </c>
    </row>
    <row r="77" spans="1:13" x14ac:dyDescent="0.75">
      <c r="A77" s="195" t="s">
        <v>125</v>
      </c>
      <c r="B77" s="196" t="s">
        <v>126</v>
      </c>
      <c r="C77" s="196" t="s">
        <v>127</v>
      </c>
      <c r="D77" s="196" t="s">
        <v>208</v>
      </c>
      <c r="E77" s="196" t="s">
        <v>205</v>
      </c>
      <c r="F77" s="196" t="s">
        <v>213</v>
      </c>
      <c r="G77" s="224">
        <v>2</v>
      </c>
      <c r="H77" s="194"/>
      <c r="I77" s="194"/>
      <c r="J77" s="197">
        <v>65000</v>
      </c>
      <c r="K77" s="194">
        <v>2023</v>
      </c>
      <c r="L77" s="194">
        <v>2025</v>
      </c>
      <c r="M77" s="198" t="s">
        <v>214</v>
      </c>
    </row>
    <row r="78" spans="1:13" x14ac:dyDescent="0.75">
      <c r="A78" s="199" t="s">
        <v>125</v>
      </c>
      <c r="B78" s="200" t="s">
        <v>126</v>
      </c>
      <c r="C78" s="200" t="s">
        <v>127</v>
      </c>
      <c r="D78" s="200" t="s">
        <v>208</v>
      </c>
      <c r="E78" s="200" t="s">
        <v>205</v>
      </c>
      <c r="F78" s="200" t="s">
        <v>148</v>
      </c>
      <c r="G78" s="225">
        <v>18</v>
      </c>
      <c r="H78" s="201"/>
      <c r="I78" s="201"/>
      <c r="J78" s="202">
        <v>120000</v>
      </c>
      <c r="K78" s="201">
        <v>2023</v>
      </c>
      <c r="L78" s="201">
        <v>2025</v>
      </c>
      <c r="M78" s="203" t="s">
        <v>215</v>
      </c>
    </row>
    <row r="79" spans="1:13" x14ac:dyDescent="0.75">
      <c r="A79" s="195" t="s">
        <v>125</v>
      </c>
      <c r="B79" s="196" t="s">
        <v>126</v>
      </c>
      <c r="C79" s="196" t="s">
        <v>127</v>
      </c>
      <c r="D79" s="196" t="s">
        <v>208</v>
      </c>
      <c r="E79" s="196" t="s">
        <v>205</v>
      </c>
      <c r="F79" s="196" t="s">
        <v>178</v>
      </c>
      <c r="G79" s="224">
        <v>2</v>
      </c>
      <c r="H79" s="194"/>
      <c r="I79" s="194"/>
      <c r="J79" s="197">
        <v>195000</v>
      </c>
      <c r="K79" s="194">
        <v>2023</v>
      </c>
      <c r="L79" s="194">
        <v>2025</v>
      </c>
      <c r="M79" s="198" t="s">
        <v>216</v>
      </c>
    </row>
    <row r="80" spans="1:13" x14ac:dyDescent="0.75">
      <c r="A80" s="199" t="s">
        <v>125</v>
      </c>
      <c r="B80" s="200" t="s">
        <v>126</v>
      </c>
      <c r="C80" s="200" t="s">
        <v>127</v>
      </c>
      <c r="D80" s="200" t="s">
        <v>208</v>
      </c>
      <c r="E80" s="200" t="s">
        <v>205</v>
      </c>
      <c r="F80" s="200" t="s">
        <v>130</v>
      </c>
      <c r="G80" s="225">
        <v>2</v>
      </c>
      <c r="H80" s="201"/>
      <c r="I80" s="201"/>
      <c r="J80" s="202">
        <v>90000</v>
      </c>
      <c r="K80" s="201">
        <v>2023</v>
      </c>
      <c r="L80" s="201">
        <v>2025</v>
      </c>
      <c r="M80" s="203" t="s">
        <v>217</v>
      </c>
    </row>
    <row r="81" spans="1:13" x14ac:dyDescent="0.75">
      <c r="A81" s="195" t="s">
        <v>125</v>
      </c>
      <c r="B81" s="196" t="s">
        <v>126</v>
      </c>
      <c r="C81" s="196" t="s">
        <v>127</v>
      </c>
      <c r="D81" s="196" t="s">
        <v>218</v>
      </c>
      <c r="E81" s="196" t="s">
        <v>205</v>
      </c>
      <c r="F81" s="196" t="s">
        <v>142</v>
      </c>
      <c r="G81" s="224" t="s">
        <v>279</v>
      </c>
      <c r="H81" s="194" t="s">
        <v>219</v>
      </c>
      <c r="I81" s="194"/>
      <c r="J81" s="197">
        <v>720000</v>
      </c>
      <c r="K81" s="194">
        <v>2023</v>
      </c>
      <c r="L81" s="194">
        <v>2023</v>
      </c>
      <c r="M81" s="198" t="s">
        <v>220</v>
      </c>
    </row>
    <row r="82" spans="1:13" x14ac:dyDescent="0.75">
      <c r="A82" s="199" t="s">
        <v>125</v>
      </c>
      <c r="B82" s="200" t="s">
        <v>126</v>
      </c>
      <c r="C82" s="200" t="s">
        <v>127</v>
      </c>
      <c r="D82" s="200" t="s">
        <v>221</v>
      </c>
      <c r="E82" s="200" t="s">
        <v>205</v>
      </c>
      <c r="F82" s="207" t="s">
        <v>140</v>
      </c>
      <c r="G82" s="225">
        <v>75</v>
      </c>
      <c r="H82" s="201"/>
      <c r="I82" s="201"/>
      <c r="J82" s="202"/>
      <c r="K82" s="201">
        <v>2027</v>
      </c>
      <c r="L82" s="201">
        <v>2029</v>
      </c>
      <c r="M82" s="203" t="s">
        <v>928</v>
      </c>
    </row>
    <row r="83" spans="1:13" x14ac:dyDescent="0.75">
      <c r="A83" s="195" t="s">
        <v>125</v>
      </c>
      <c r="B83" s="196" t="s">
        <v>126</v>
      </c>
      <c r="C83" s="196" t="s">
        <v>127</v>
      </c>
      <c r="D83" s="196" t="s">
        <v>222</v>
      </c>
      <c r="E83" s="196" t="s">
        <v>205</v>
      </c>
      <c r="F83" s="196" t="s">
        <v>142</v>
      </c>
      <c r="G83" s="224">
        <v>1000</v>
      </c>
      <c r="H83" s="194"/>
      <c r="I83" s="194"/>
      <c r="J83" s="197"/>
      <c r="K83" s="194">
        <v>2026</v>
      </c>
      <c r="L83" s="194">
        <v>2027</v>
      </c>
      <c r="M83" s="198" t="s">
        <v>223</v>
      </c>
    </row>
    <row r="84" spans="1:13" x14ac:dyDescent="0.75">
      <c r="A84" s="199" t="s">
        <v>125</v>
      </c>
      <c r="B84" s="200" t="s">
        <v>126</v>
      </c>
      <c r="C84" s="200" t="s">
        <v>127</v>
      </c>
      <c r="D84" s="200" t="s">
        <v>224</v>
      </c>
      <c r="E84" s="200" t="s">
        <v>205</v>
      </c>
      <c r="F84" s="200" t="s">
        <v>142</v>
      </c>
      <c r="G84" s="225">
        <v>3206</v>
      </c>
      <c r="H84" s="201"/>
      <c r="I84" s="201"/>
      <c r="J84" s="202">
        <v>2400000</v>
      </c>
      <c r="K84" s="201">
        <v>2023</v>
      </c>
      <c r="L84" s="201">
        <v>2027</v>
      </c>
      <c r="M84" s="203"/>
    </row>
    <row r="85" spans="1:13" x14ac:dyDescent="0.75">
      <c r="A85" s="195" t="s">
        <v>125</v>
      </c>
      <c r="B85" s="196" t="s">
        <v>126</v>
      </c>
      <c r="C85" s="196" t="s">
        <v>127</v>
      </c>
      <c r="D85" s="196" t="s">
        <v>224</v>
      </c>
      <c r="E85" s="196" t="s">
        <v>205</v>
      </c>
      <c r="F85" s="196" t="s">
        <v>148</v>
      </c>
      <c r="G85" s="224">
        <v>674</v>
      </c>
      <c r="H85" s="194"/>
      <c r="I85" s="194"/>
      <c r="J85" s="197">
        <v>431001</v>
      </c>
      <c r="K85" s="194">
        <v>2023</v>
      </c>
      <c r="L85" s="194">
        <v>2027</v>
      </c>
      <c r="M85" s="198"/>
    </row>
    <row r="86" spans="1:13" x14ac:dyDescent="0.75">
      <c r="A86" s="199" t="s">
        <v>125</v>
      </c>
      <c r="B86" s="200" t="s">
        <v>126</v>
      </c>
      <c r="C86" s="200" t="s">
        <v>127</v>
      </c>
      <c r="D86" s="200" t="s">
        <v>225</v>
      </c>
      <c r="E86" s="200" t="s">
        <v>205</v>
      </c>
      <c r="F86" s="207" t="s">
        <v>140</v>
      </c>
      <c r="G86" s="225">
        <v>150</v>
      </c>
      <c r="H86" s="201"/>
      <c r="I86" s="201"/>
      <c r="J86" s="202"/>
      <c r="K86" s="201">
        <v>2025</v>
      </c>
      <c r="L86" s="201">
        <v>2027</v>
      </c>
      <c r="M86" s="203" t="s">
        <v>206</v>
      </c>
    </row>
    <row r="87" spans="1:13" x14ac:dyDescent="0.75">
      <c r="A87" s="195" t="s">
        <v>125</v>
      </c>
      <c r="B87" s="196" t="s">
        <v>126</v>
      </c>
      <c r="C87" s="196" t="s">
        <v>127</v>
      </c>
      <c r="D87" s="196" t="s">
        <v>226</v>
      </c>
      <c r="E87" s="196" t="s">
        <v>205</v>
      </c>
      <c r="F87" s="196" t="s">
        <v>142</v>
      </c>
      <c r="G87" s="224">
        <v>5185</v>
      </c>
      <c r="H87" s="194"/>
      <c r="I87" s="194"/>
      <c r="J87" s="197">
        <v>10000000</v>
      </c>
      <c r="K87" s="194">
        <v>2024</v>
      </c>
      <c r="L87" s="194">
        <v>2029</v>
      </c>
      <c r="M87" s="198" t="s">
        <v>227</v>
      </c>
    </row>
    <row r="88" spans="1:13" x14ac:dyDescent="0.75">
      <c r="A88" s="199" t="s">
        <v>125</v>
      </c>
      <c r="B88" s="200" t="s">
        <v>126</v>
      </c>
      <c r="C88" s="200" t="s">
        <v>127</v>
      </c>
      <c r="D88" s="200" t="s">
        <v>228</v>
      </c>
      <c r="E88" s="200" t="s">
        <v>205</v>
      </c>
      <c r="F88" s="207" t="s">
        <v>140</v>
      </c>
      <c r="G88" s="225">
        <v>200</v>
      </c>
      <c r="H88" s="201"/>
      <c r="I88" s="201"/>
      <c r="J88" s="202"/>
      <c r="K88" s="201">
        <v>2025</v>
      </c>
      <c r="L88" s="201">
        <v>2027</v>
      </c>
      <c r="M88" s="203" t="s">
        <v>206</v>
      </c>
    </row>
    <row r="89" spans="1:13" x14ac:dyDescent="0.75">
      <c r="A89" s="195" t="s">
        <v>125</v>
      </c>
      <c r="B89" s="196" t="s">
        <v>126</v>
      </c>
      <c r="C89" s="196" t="s">
        <v>127</v>
      </c>
      <c r="D89" s="196" t="s">
        <v>229</v>
      </c>
      <c r="E89" s="196" t="s">
        <v>205</v>
      </c>
      <c r="F89" s="196" t="s">
        <v>142</v>
      </c>
      <c r="G89" s="224">
        <v>2565</v>
      </c>
      <c r="H89" s="194"/>
      <c r="I89" s="194"/>
      <c r="J89" s="197">
        <v>1923000</v>
      </c>
      <c r="K89" s="194">
        <v>2023</v>
      </c>
      <c r="L89" s="194">
        <v>2027</v>
      </c>
      <c r="M89" s="198"/>
    </row>
    <row r="90" spans="1:13" x14ac:dyDescent="0.75">
      <c r="A90" s="199" t="s">
        <v>125</v>
      </c>
      <c r="B90" s="200" t="s">
        <v>126</v>
      </c>
      <c r="C90" s="200" t="s">
        <v>127</v>
      </c>
      <c r="D90" s="200" t="s">
        <v>229</v>
      </c>
      <c r="E90" s="200" t="s">
        <v>205</v>
      </c>
      <c r="F90" s="200" t="s">
        <v>148</v>
      </c>
      <c r="G90" s="225">
        <v>539</v>
      </c>
      <c r="H90" s="201"/>
      <c r="I90" s="201"/>
      <c r="J90" s="202">
        <v>345000</v>
      </c>
      <c r="K90" s="201">
        <v>2023</v>
      </c>
      <c r="L90" s="201">
        <v>2027</v>
      </c>
      <c r="M90" s="203"/>
    </row>
    <row r="91" spans="1:13" x14ac:dyDescent="0.75">
      <c r="A91" s="195" t="s">
        <v>125</v>
      </c>
      <c r="B91" s="196" t="s">
        <v>126</v>
      </c>
      <c r="C91" s="196" t="s">
        <v>127</v>
      </c>
      <c r="D91" s="196" t="s">
        <v>230</v>
      </c>
      <c r="E91" s="196" t="s">
        <v>205</v>
      </c>
      <c r="F91" s="196" t="s">
        <v>72</v>
      </c>
      <c r="G91" s="224">
        <v>4635</v>
      </c>
      <c r="H91" s="194"/>
      <c r="I91" s="194"/>
      <c r="J91" s="197">
        <v>8987000</v>
      </c>
      <c r="K91" s="194">
        <v>2027</v>
      </c>
      <c r="L91" s="194">
        <v>2030</v>
      </c>
      <c r="M91" s="198" t="s">
        <v>231</v>
      </c>
    </row>
    <row r="92" spans="1:13" x14ac:dyDescent="0.75">
      <c r="A92" s="199" t="s">
        <v>125</v>
      </c>
      <c r="B92" s="200" t="s">
        <v>126</v>
      </c>
      <c r="C92" s="200" t="s">
        <v>127</v>
      </c>
      <c r="D92" s="200" t="s">
        <v>232</v>
      </c>
      <c r="E92" s="200" t="s">
        <v>205</v>
      </c>
      <c r="F92" s="200" t="s">
        <v>142</v>
      </c>
      <c r="G92" s="225">
        <v>3420</v>
      </c>
      <c r="H92" s="201"/>
      <c r="I92" s="201"/>
      <c r="J92" s="202">
        <v>2565000</v>
      </c>
      <c r="K92" s="201">
        <v>2023</v>
      </c>
      <c r="L92" s="201">
        <v>2027</v>
      </c>
      <c r="M92" s="203"/>
    </row>
    <row r="93" spans="1:13" x14ac:dyDescent="0.75">
      <c r="A93" s="195" t="s">
        <v>125</v>
      </c>
      <c r="B93" s="196" t="s">
        <v>126</v>
      </c>
      <c r="C93" s="196" t="s">
        <v>127</v>
      </c>
      <c r="D93" s="196" t="s">
        <v>232</v>
      </c>
      <c r="E93" s="196" t="s">
        <v>205</v>
      </c>
      <c r="F93" s="196" t="s">
        <v>148</v>
      </c>
      <c r="G93" s="224">
        <v>719</v>
      </c>
      <c r="H93" s="194"/>
      <c r="I93" s="194"/>
      <c r="J93" s="197">
        <v>460000</v>
      </c>
      <c r="K93" s="194">
        <v>2023</v>
      </c>
      <c r="L93" s="194">
        <v>2027</v>
      </c>
      <c r="M93" s="198"/>
    </row>
    <row r="94" spans="1:13" x14ac:dyDescent="0.75">
      <c r="A94" s="199" t="s">
        <v>125</v>
      </c>
      <c r="B94" s="200" t="s">
        <v>126</v>
      </c>
      <c r="C94" s="200" t="s">
        <v>127</v>
      </c>
      <c r="D94" s="200" t="s">
        <v>233</v>
      </c>
      <c r="E94" s="200" t="s">
        <v>205</v>
      </c>
      <c r="F94" s="200" t="s">
        <v>132</v>
      </c>
      <c r="G94" s="225" t="s">
        <v>279</v>
      </c>
      <c r="H94" s="201"/>
      <c r="I94" s="201"/>
      <c r="J94" s="202">
        <v>52000</v>
      </c>
      <c r="K94" s="201"/>
      <c r="L94" s="201"/>
      <c r="M94" s="203"/>
    </row>
    <row r="95" spans="1:13" x14ac:dyDescent="0.75">
      <c r="A95" s="195" t="s">
        <v>125</v>
      </c>
      <c r="B95" s="196" t="s">
        <v>126</v>
      </c>
      <c r="C95" s="196" t="s">
        <v>127</v>
      </c>
      <c r="D95" s="196" t="s">
        <v>234</v>
      </c>
      <c r="E95" s="196" t="s">
        <v>205</v>
      </c>
      <c r="F95" s="196" t="s">
        <v>142</v>
      </c>
      <c r="G95" s="224"/>
      <c r="H95" s="194" t="s">
        <v>939</v>
      </c>
      <c r="I95" s="194"/>
      <c r="J95" s="197">
        <v>250000</v>
      </c>
      <c r="K95" s="194">
        <v>2024</v>
      </c>
      <c r="L95" s="194">
        <v>2025</v>
      </c>
      <c r="M95" s="198" t="s">
        <v>235</v>
      </c>
    </row>
    <row r="96" spans="1:13" x14ac:dyDescent="0.75">
      <c r="A96" s="199" t="s">
        <v>125</v>
      </c>
      <c r="B96" s="200" t="s">
        <v>126</v>
      </c>
      <c r="C96" s="200" t="s">
        <v>127</v>
      </c>
      <c r="D96" s="200" t="s">
        <v>236</v>
      </c>
      <c r="E96" s="200" t="s">
        <v>205</v>
      </c>
      <c r="F96" s="200" t="s">
        <v>130</v>
      </c>
      <c r="G96" s="226">
        <v>20</v>
      </c>
      <c r="H96" s="201"/>
      <c r="I96" s="201"/>
      <c r="J96" s="202">
        <v>100000</v>
      </c>
      <c r="K96" s="201">
        <v>2025</v>
      </c>
      <c r="L96" s="201">
        <v>2027</v>
      </c>
      <c r="M96" s="203" t="s">
        <v>237</v>
      </c>
    </row>
    <row r="97" spans="1:13" x14ac:dyDescent="0.75">
      <c r="A97" s="195" t="s">
        <v>125</v>
      </c>
      <c r="B97" s="196" t="s">
        <v>126</v>
      </c>
      <c r="C97" s="196" t="s">
        <v>127</v>
      </c>
      <c r="D97" s="196" t="s">
        <v>238</v>
      </c>
      <c r="E97" s="196" t="s">
        <v>205</v>
      </c>
      <c r="F97" s="196" t="s">
        <v>130</v>
      </c>
      <c r="G97" s="224">
        <v>20</v>
      </c>
      <c r="H97" s="194"/>
      <c r="I97" s="194"/>
      <c r="J97" s="197">
        <v>300000</v>
      </c>
      <c r="K97" s="194">
        <v>2025</v>
      </c>
      <c r="L97" s="194">
        <v>2027</v>
      </c>
      <c r="M97" s="198" t="s">
        <v>239</v>
      </c>
    </row>
    <row r="98" spans="1:13" x14ac:dyDescent="0.75">
      <c r="A98" s="199" t="s">
        <v>125</v>
      </c>
      <c r="B98" s="200" t="s">
        <v>126</v>
      </c>
      <c r="C98" s="200" t="s">
        <v>127</v>
      </c>
      <c r="D98" s="200" t="s">
        <v>240</v>
      </c>
      <c r="E98" s="200" t="s">
        <v>205</v>
      </c>
      <c r="F98" s="200" t="s">
        <v>142</v>
      </c>
      <c r="G98" s="225">
        <v>2778</v>
      </c>
      <c r="H98" s="201"/>
      <c r="I98" s="201"/>
      <c r="J98" s="202">
        <v>2084000</v>
      </c>
      <c r="K98" s="201">
        <v>2022</v>
      </c>
      <c r="L98" s="201">
        <v>2027</v>
      </c>
      <c r="M98" s="203"/>
    </row>
    <row r="99" spans="1:13" x14ac:dyDescent="0.75">
      <c r="A99" s="195" t="s">
        <v>125</v>
      </c>
      <c r="B99" s="196" t="s">
        <v>126</v>
      </c>
      <c r="C99" s="196" t="s">
        <v>127</v>
      </c>
      <c r="D99" s="196" t="s">
        <v>240</v>
      </c>
      <c r="E99" s="196" t="s">
        <v>205</v>
      </c>
      <c r="F99" s="196" t="s">
        <v>148</v>
      </c>
      <c r="G99" s="224">
        <v>584</v>
      </c>
      <c r="H99" s="194"/>
      <c r="I99" s="194"/>
      <c r="J99" s="197">
        <v>374000</v>
      </c>
      <c r="K99" s="194">
        <v>2022</v>
      </c>
      <c r="L99" s="194">
        <v>2027</v>
      </c>
      <c r="M99" s="198"/>
    </row>
    <row r="100" spans="1:13" x14ac:dyDescent="0.75">
      <c r="A100" s="199" t="s">
        <v>125</v>
      </c>
      <c r="B100" s="200" t="s">
        <v>126</v>
      </c>
      <c r="C100" s="200" t="s">
        <v>127</v>
      </c>
      <c r="D100" s="200" t="s">
        <v>241</v>
      </c>
      <c r="E100" s="200" t="s">
        <v>49</v>
      </c>
      <c r="F100" s="200" t="s">
        <v>148</v>
      </c>
      <c r="G100" s="225">
        <v>240</v>
      </c>
      <c r="H100" s="201"/>
      <c r="I100" s="201"/>
      <c r="J100" s="202">
        <v>288000</v>
      </c>
      <c r="K100" s="201">
        <v>2023</v>
      </c>
      <c r="L100" s="201">
        <v>2025</v>
      </c>
      <c r="M100" s="203" t="s">
        <v>242</v>
      </c>
    </row>
    <row r="101" spans="1:13" x14ac:dyDescent="0.75">
      <c r="A101" s="195" t="s">
        <v>125</v>
      </c>
      <c r="B101" s="196" t="s">
        <v>126</v>
      </c>
      <c r="C101" s="196" t="s">
        <v>127</v>
      </c>
      <c r="D101" s="196" t="s">
        <v>243</v>
      </c>
      <c r="E101" s="196" t="s">
        <v>49</v>
      </c>
      <c r="F101" s="196" t="s">
        <v>142</v>
      </c>
      <c r="G101" s="224">
        <v>5940</v>
      </c>
      <c r="H101" s="194"/>
      <c r="I101" s="194"/>
      <c r="J101" s="197">
        <v>11286000</v>
      </c>
      <c r="K101" s="194">
        <v>2023</v>
      </c>
      <c r="L101" s="194">
        <v>2025</v>
      </c>
      <c r="M101" s="198" t="s">
        <v>244</v>
      </c>
    </row>
    <row r="102" spans="1:13" x14ac:dyDescent="0.75">
      <c r="A102" s="199" t="s">
        <v>125</v>
      </c>
      <c r="B102" s="200" t="s">
        <v>126</v>
      </c>
      <c r="C102" s="200" t="s">
        <v>127</v>
      </c>
      <c r="D102" s="200" t="s">
        <v>245</v>
      </c>
      <c r="E102" s="200" t="s">
        <v>49</v>
      </c>
      <c r="F102" s="200" t="s">
        <v>148</v>
      </c>
      <c r="G102" s="225">
        <v>108</v>
      </c>
      <c r="H102" s="201"/>
      <c r="I102" s="201"/>
      <c r="J102" s="202">
        <v>129600</v>
      </c>
      <c r="K102" s="201">
        <v>2023</v>
      </c>
      <c r="L102" s="201">
        <v>2025</v>
      </c>
      <c r="M102" s="203" t="s">
        <v>246</v>
      </c>
    </row>
    <row r="103" spans="1:13" x14ac:dyDescent="0.75">
      <c r="A103" s="195" t="s">
        <v>125</v>
      </c>
      <c r="B103" s="196" t="s">
        <v>126</v>
      </c>
      <c r="C103" s="196" t="s">
        <v>127</v>
      </c>
      <c r="D103" s="196" t="s">
        <v>247</v>
      </c>
      <c r="E103" s="196" t="s">
        <v>40</v>
      </c>
      <c r="F103" s="196" t="s">
        <v>142</v>
      </c>
      <c r="G103" s="224">
        <v>365</v>
      </c>
      <c r="H103" s="194"/>
      <c r="I103" s="194"/>
      <c r="J103" s="197">
        <v>900000</v>
      </c>
      <c r="K103" s="194">
        <v>2025</v>
      </c>
      <c r="L103" s="194">
        <v>2026</v>
      </c>
      <c r="M103" s="198" t="s">
        <v>248</v>
      </c>
    </row>
    <row r="104" spans="1:13" x14ac:dyDescent="0.75">
      <c r="A104" s="199" t="s">
        <v>125</v>
      </c>
      <c r="B104" s="200" t="s">
        <v>126</v>
      </c>
      <c r="C104" s="200" t="s">
        <v>127</v>
      </c>
      <c r="D104" s="200" t="s">
        <v>249</v>
      </c>
      <c r="E104" s="200" t="s">
        <v>40</v>
      </c>
      <c r="F104" s="200" t="s">
        <v>190</v>
      </c>
      <c r="G104" s="225">
        <v>361</v>
      </c>
      <c r="H104" s="201"/>
      <c r="I104" s="201"/>
      <c r="J104" s="202">
        <v>900000</v>
      </c>
      <c r="K104" s="201">
        <v>2023</v>
      </c>
      <c r="L104" s="201">
        <v>2027</v>
      </c>
      <c r="M104" s="203" t="s">
        <v>250</v>
      </c>
    </row>
    <row r="105" spans="1:13" x14ac:dyDescent="0.75">
      <c r="A105" s="195" t="s">
        <v>125</v>
      </c>
      <c r="B105" s="196" t="s">
        <v>126</v>
      </c>
      <c r="C105" s="196" t="s">
        <v>127</v>
      </c>
      <c r="D105" s="196" t="s">
        <v>251</v>
      </c>
      <c r="E105" s="196" t="s">
        <v>40</v>
      </c>
      <c r="F105" s="196" t="s">
        <v>142</v>
      </c>
      <c r="G105" s="224">
        <v>1205</v>
      </c>
      <c r="H105" s="194"/>
      <c r="I105" s="194"/>
      <c r="J105" s="197">
        <v>2800000</v>
      </c>
      <c r="K105" s="194">
        <v>2023</v>
      </c>
      <c r="L105" s="194">
        <v>2024</v>
      </c>
      <c r="M105" s="198" t="s">
        <v>252</v>
      </c>
    </row>
    <row r="106" spans="1:13" x14ac:dyDescent="0.75">
      <c r="A106" s="199" t="s">
        <v>125</v>
      </c>
      <c r="B106" s="200" t="s">
        <v>126</v>
      </c>
      <c r="C106" s="200" t="s">
        <v>127</v>
      </c>
      <c r="D106" s="200" t="s">
        <v>251</v>
      </c>
      <c r="E106" s="200" t="s">
        <v>40</v>
      </c>
      <c r="F106" s="200" t="s">
        <v>148</v>
      </c>
      <c r="G106" s="225">
        <v>28</v>
      </c>
      <c r="H106" s="201"/>
      <c r="I106" s="201"/>
      <c r="J106" s="202">
        <v>65000</v>
      </c>
      <c r="K106" s="201">
        <v>2023</v>
      </c>
      <c r="L106" s="201">
        <v>2024</v>
      </c>
      <c r="M106" s="203" t="s">
        <v>253</v>
      </c>
    </row>
    <row r="107" spans="1:13" x14ac:dyDescent="0.75">
      <c r="A107" s="195" t="s">
        <v>125</v>
      </c>
      <c r="B107" s="196" t="s">
        <v>126</v>
      </c>
      <c r="C107" s="196" t="s">
        <v>127</v>
      </c>
      <c r="D107" s="196" t="s">
        <v>251</v>
      </c>
      <c r="E107" s="196" t="s">
        <v>40</v>
      </c>
      <c r="F107" s="196" t="s">
        <v>132</v>
      </c>
      <c r="G107" s="224">
        <v>3.5</v>
      </c>
      <c r="H107" s="194"/>
      <c r="I107" s="194"/>
      <c r="J107" s="197">
        <v>30000</v>
      </c>
      <c r="K107" s="194">
        <v>2023</v>
      </c>
      <c r="L107" s="194">
        <v>2024</v>
      </c>
      <c r="M107" s="198" t="s">
        <v>254</v>
      </c>
    </row>
    <row r="108" spans="1:13" x14ac:dyDescent="0.75">
      <c r="A108" s="199" t="s">
        <v>125</v>
      </c>
      <c r="B108" s="200" t="s">
        <v>126</v>
      </c>
      <c r="C108" s="200" t="s">
        <v>127</v>
      </c>
      <c r="D108" s="200" t="s">
        <v>251</v>
      </c>
      <c r="E108" s="200" t="s">
        <v>40</v>
      </c>
      <c r="F108" s="200" t="s">
        <v>167</v>
      </c>
      <c r="G108" s="225">
        <v>2</v>
      </c>
      <c r="H108" s="201"/>
      <c r="I108" s="201"/>
      <c r="J108" s="202">
        <v>10000</v>
      </c>
      <c r="K108" s="201">
        <v>2023</v>
      </c>
      <c r="L108" s="201">
        <v>2024</v>
      </c>
      <c r="M108" s="203" t="s">
        <v>255</v>
      </c>
    </row>
    <row r="109" spans="1:13" x14ac:dyDescent="0.75">
      <c r="A109" s="195" t="s">
        <v>125</v>
      </c>
      <c r="B109" s="196" t="s">
        <v>126</v>
      </c>
      <c r="C109" s="196" t="s">
        <v>127</v>
      </c>
      <c r="D109" s="196" t="s">
        <v>251</v>
      </c>
      <c r="E109" s="196" t="s">
        <v>40</v>
      </c>
      <c r="F109" s="204" t="s">
        <v>140</v>
      </c>
      <c r="G109" s="224">
        <v>0.5</v>
      </c>
      <c r="H109" s="194"/>
      <c r="I109" s="194"/>
      <c r="J109" s="197">
        <v>7500</v>
      </c>
      <c r="K109" s="194">
        <v>2023</v>
      </c>
      <c r="L109" s="194">
        <v>2024</v>
      </c>
      <c r="M109" s="198" t="s">
        <v>256</v>
      </c>
    </row>
    <row r="110" spans="1:13" x14ac:dyDescent="0.75">
      <c r="A110" s="199" t="s">
        <v>125</v>
      </c>
      <c r="B110" s="200" t="s">
        <v>126</v>
      </c>
      <c r="C110" s="200" t="s">
        <v>127</v>
      </c>
      <c r="D110" s="200" t="s">
        <v>257</v>
      </c>
      <c r="E110" s="200" t="s">
        <v>40</v>
      </c>
      <c r="F110" s="200" t="s">
        <v>142</v>
      </c>
      <c r="G110" s="225">
        <v>150</v>
      </c>
      <c r="H110" s="201"/>
      <c r="I110" s="201"/>
      <c r="J110" s="202">
        <v>225000</v>
      </c>
      <c r="K110" s="201">
        <v>2023</v>
      </c>
      <c r="L110" s="201">
        <v>2024</v>
      </c>
      <c r="M110" s="203" t="s">
        <v>258</v>
      </c>
    </row>
    <row r="111" spans="1:13" x14ac:dyDescent="0.75">
      <c r="A111" s="195" t="s">
        <v>125</v>
      </c>
      <c r="B111" s="196" t="s">
        <v>126</v>
      </c>
      <c r="C111" s="196" t="s">
        <v>127</v>
      </c>
      <c r="D111" s="196" t="s">
        <v>259</v>
      </c>
      <c r="E111" s="196" t="s">
        <v>40</v>
      </c>
      <c r="F111" s="196" t="s">
        <v>167</v>
      </c>
      <c r="G111" s="224" t="s">
        <v>279</v>
      </c>
      <c r="H111" s="194" t="s">
        <v>260</v>
      </c>
      <c r="I111" s="194"/>
      <c r="J111" s="197">
        <v>5000</v>
      </c>
      <c r="K111" s="194">
        <v>2023</v>
      </c>
      <c r="L111" s="194">
        <v>2024</v>
      </c>
      <c r="M111" s="198" t="s">
        <v>261</v>
      </c>
    </row>
    <row r="112" spans="1:13" x14ac:dyDescent="0.75">
      <c r="A112" s="199" t="s">
        <v>125</v>
      </c>
      <c r="B112" s="200" t="s">
        <v>126</v>
      </c>
      <c r="C112" s="200" t="s">
        <v>127</v>
      </c>
      <c r="D112" s="200" t="s">
        <v>259</v>
      </c>
      <c r="E112" s="200" t="s">
        <v>40</v>
      </c>
      <c r="F112" s="200" t="s">
        <v>132</v>
      </c>
      <c r="G112" s="225">
        <v>18</v>
      </c>
      <c r="H112" s="201" t="s">
        <v>262</v>
      </c>
      <c r="I112" s="201"/>
      <c r="J112" s="202">
        <v>30000</v>
      </c>
      <c r="K112" s="201">
        <v>2023</v>
      </c>
      <c r="L112" s="201">
        <v>2024</v>
      </c>
      <c r="M112" s="203" t="s">
        <v>263</v>
      </c>
    </row>
    <row r="113" spans="1:13" x14ac:dyDescent="0.75">
      <c r="A113" s="195" t="s">
        <v>125</v>
      </c>
      <c r="B113" s="196" t="s">
        <v>126</v>
      </c>
      <c r="C113" s="196" t="s">
        <v>127</v>
      </c>
      <c r="D113" s="196" t="s">
        <v>264</v>
      </c>
      <c r="E113" s="196" t="s">
        <v>40</v>
      </c>
      <c r="F113" s="196" t="s">
        <v>142</v>
      </c>
      <c r="G113" s="224">
        <v>38</v>
      </c>
      <c r="H113" s="194"/>
      <c r="I113" s="194">
        <v>19</v>
      </c>
      <c r="J113" s="197"/>
      <c r="K113" s="194">
        <v>2023</v>
      </c>
      <c r="L113" s="194">
        <v>2025</v>
      </c>
      <c r="M113" s="198" t="s">
        <v>929</v>
      </c>
    </row>
    <row r="114" spans="1:13" x14ac:dyDescent="0.75">
      <c r="A114" s="199" t="s">
        <v>125</v>
      </c>
      <c r="B114" s="200" t="s">
        <v>126</v>
      </c>
      <c r="C114" s="200" t="s">
        <v>127</v>
      </c>
      <c r="D114" s="200" t="s">
        <v>265</v>
      </c>
      <c r="E114" s="200" t="s">
        <v>40</v>
      </c>
      <c r="F114" s="200" t="s">
        <v>169</v>
      </c>
      <c r="G114" s="225">
        <v>3695</v>
      </c>
      <c r="H114" s="201"/>
      <c r="I114" s="201"/>
      <c r="J114" s="202">
        <v>5558712</v>
      </c>
      <c r="K114" s="201">
        <v>2023</v>
      </c>
      <c r="L114" s="201">
        <v>2027</v>
      </c>
      <c r="M114" s="203"/>
    </row>
    <row r="115" spans="1:13" x14ac:dyDescent="0.75">
      <c r="A115" s="195" t="s">
        <v>125</v>
      </c>
      <c r="B115" s="196" t="s">
        <v>126</v>
      </c>
      <c r="C115" s="196" t="s">
        <v>127</v>
      </c>
      <c r="D115" s="196" t="s">
        <v>265</v>
      </c>
      <c r="E115" s="196" t="s">
        <v>40</v>
      </c>
      <c r="F115" s="196" t="s">
        <v>72</v>
      </c>
      <c r="G115" s="224">
        <v>300</v>
      </c>
      <c r="H115" s="194"/>
      <c r="I115" s="194"/>
      <c r="J115" s="197">
        <v>375000</v>
      </c>
      <c r="K115" s="194">
        <v>2023</v>
      </c>
      <c r="L115" s="194">
        <v>2027</v>
      </c>
      <c r="M115" s="198"/>
    </row>
    <row r="116" spans="1:13" x14ac:dyDescent="0.75">
      <c r="A116" s="199" t="s">
        <v>125</v>
      </c>
      <c r="B116" s="200" t="s">
        <v>126</v>
      </c>
      <c r="C116" s="207" t="s">
        <v>127</v>
      </c>
      <c r="D116" s="200" t="s">
        <v>266</v>
      </c>
      <c r="E116" s="200" t="s">
        <v>40</v>
      </c>
      <c r="F116" s="200" t="s">
        <v>148</v>
      </c>
      <c r="G116" s="225">
        <v>779</v>
      </c>
      <c r="H116" s="201"/>
      <c r="I116" s="201"/>
      <c r="J116" s="202"/>
      <c r="K116" s="201">
        <v>2023</v>
      </c>
      <c r="L116" s="201">
        <v>2024</v>
      </c>
      <c r="M116" s="203" t="s">
        <v>267</v>
      </c>
    </row>
    <row r="117" spans="1:13" x14ac:dyDescent="0.75">
      <c r="A117" s="195" t="s">
        <v>125</v>
      </c>
      <c r="B117" s="196" t="s">
        <v>126</v>
      </c>
      <c r="C117" s="204" t="s">
        <v>127</v>
      </c>
      <c r="D117" s="196" t="s">
        <v>266</v>
      </c>
      <c r="E117" s="196" t="s">
        <v>40</v>
      </c>
      <c r="F117" s="196" t="s">
        <v>268</v>
      </c>
      <c r="G117" s="224">
        <v>56.5</v>
      </c>
      <c r="H117" s="194"/>
      <c r="I117" s="194"/>
      <c r="J117" s="197"/>
      <c r="K117" s="194">
        <v>2023</v>
      </c>
      <c r="L117" s="194">
        <v>2024</v>
      </c>
      <c r="M117" s="198" t="s">
        <v>269</v>
      </c>
    </row>
    <row r="118" spans="1:13" x14ac:dyDescent="0.75">
      <c r="A118" s="199" t="s">
        <v>125</v>
      </c>
      <c r="B118" s="200" t="s">
        <v>126</v>
      </c>
      <c r="C118" s="207" t="s">
        <v>127</v>
      </c>
      <c r="D118" s="200" t="s">
        <v>266</v>
      </c>
      <c r="E118" s="200" t="s">
        <v>40</v>
      </c>
      <c r="F118" s="200" t="s">
        <v>169</v>
      </c>
      <c r="G118" s="225">
        <v>400</v>
      </c>
      <c r="H118" s="201"/>
      <c r="I118" s="201"/>
      <c r="J118" s="202"/>
      <c r="K118" s="201">
        <v>2023</v>
      </c>
      <c r="L118" s="201">
        <v>2024</v>
      </c>
      <c r="M118" s="203" t="s">
        <v>270</v>
      </c>
    </row>
    <row r="119" spans="1:13" x14ac:dyDescent="0.75">
      <c r="A119" s="195" t="s">
        <v>125</v>
      </c>
      <c r="B119" s="196" t="s">
        <v>126</v>
      </c>
      <c r="C119" s="204" t="s">
        <v>127</v>
      </c>
      <c r="D119" s="196" t="s">
        <v>266</v>
      </c>
      <c r="E119" s="196" t="s">
        <v>40</v>
      </c>
      <c r="F119" s="196" t="s">
        <v>72</v>
      </c>
      <c r="G119" s="224">
        <v>96.5</v>
      </c>
      <c r="H119" s="194"/>
      <c r="I119" s="194"/>
      <c r="J119" s="197"/>
      <c r="K119" s="194">
        <v>2023</v>
      </c>
      <c r="L119" s="194">
        <v>2024</v>
      </c>
      <c r="M119" s="198" t="s">
        <v>271</v>
      </c>
    </row>
    <row r="120" spans="1:13" x14ac:dyDescent="0.75">
      <c r="A120" s="199" t="s">
        <v>125</v>
      </c>
      <c r="B120" s="200" t="s">
        <v>126</v>
      </c>
      <c r="C120" s="207" t="s">
        <v>127</v>
      </c>
      <c r="D120" s="200" t="s">
        <v>266</v>
      </c>
      <c r="E120" s="200" t="s">
        <v>40</v>
      </c>
      <c r="F120" s="207" t="s">
        <v>140</v>
      </c>
      <c r="G120" s="225">
        <v>113</v>
      </c>
      <c r="H120" s="201"/>
      <c r="I120" s="201"/>
      <c r="J120" s="202"/>
      <c r="K120" s="201">
        <v>2023</v>
      </c>
      <c r="L120" s="201">
        <v>2023</v>
      </c>
      <c r="M120" s="203" t="s">
        <v>272</v>
      </c>
    </row>
  </sheetData>
  <phoneticPr fontId="15" type="noConversion"/>
  <conditionalFormatting sqref="L2:L10 L16:L20 L22:L93 L95:L120">
    <cfRule type="cellIs" dxfId="2" priority="1" operator="lessThan">
      <formula>2023</formula>
    </cfRule>
  </conditionalFormatting>
  <pageMargins left="0.70000000000000007" right="0.70000000000000007" top="0.75" bottom="0.75" header="0.30000000000000004" footer="0.30000000000000004"/>
  <pageSetup paperSize="9" fitToWidth="0"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3EAB6-25A3-4903-82A0-E26EDFD27D70}">
  <dimension ref="A1:N7"/>
  <sheetViews>
    <sheetView topLeftCell="F1" zoomScale="70" zoomScaleNormal="70" workbookViewId="0">
      <selection activeCell="F1" sqref="F1"/>
    </sheetView>
  </sheetViews>
  <sheetFormatPr defaultColWidth="8.58984375" defaultRowHeight="14.75" x14ac:dyDescent="0.75"/>
  <cols>
    <col min="1" max="1" width="9.40625" style="6" bestFit="1" customWidth="1"/>
    <col min="2" max="2" width="12.81640625" style="6" bestFit="1" customWidth="1"/>
    <col min="3" max="3" width="12.1328125" style="6" bestFit="1" customWidth="1"/>
    <col min="4" max="4" width="12.26953125" style="10" bestFit="1" customWidth="1"/>
    <col min="5" max="5" width="57.58984375" style="6" customWidth="1"/>
    <col min="6" max="6" width="60.1328125" style="10" customWidth="1"/>
    <col min="7" max="7" width="53.6796875" style="6" customWidth="1"/>
    <col min="8" max="8" width="20.26953125" style="6" customWidth="1"/>
    <col min="9" max="9" width="21.81640625" style="11" customWidth="1"/>
    <col min="10" max="10" width="14.1328125" style="11" customWidth="1"/>
    <col min="11" max="11" width="16.26953125" style="10" customWidth="1"/>
    <col min="12" max="13" width="11" style="6" bestFit="1" customWidth="1"/>
    <col min="14" max="14" width="117.40625" style="10" bestFit="1" customWidth="1"/>
    <col min="15" max="15" width="11.1328125" style="6" bestFit="1" customWidth="1"/>
    <col min="16" max="16" width="8.58984375" style="6" customWidth="1"/>
    <col min="17" max="16384" width="8.58984375" style="6"/>
  </cols>
  <sheetData>
    <row r="1" spans="1:14" ht="44.25" x14ac:dyDescent="0.75">
      <c r="A1" s="13" t="s">
        <v>0</v>
      </c>
      <c r="B1" s="14" t="s">
        <v>1</v>
      </c>
      <c r="C1" s="14" t="s">
        <v>2</v>
      </c>
      <c r="D1" s="14" t="s">
        <v>3</v>
      </c>
      <c r="E1" s="14" t="s">
        <v>4</v>
      </c>
      <c r="F1" s="15" t="s">
        <v>5</v>
      </c>
      <c r="G1" s="14" t="s">
        <v>6</v>
      </c>
      <c r="H1" s="46" t="s">
        <v>7</v>
      </c>
      <c r="I1" s="18" t="s">
        <v>8</v>
      </c>
      <c r="J1" s="18" t="s">
        <v>9</v>
      </c>
      <c r="K1" s="19" t="s">
        <v>10</v>
      </c>
      <c r="L1" s="20" t="s">
        <v>11</v>
      </c>
      <c r="M1" s="20" t="s">
        <v>12</v>
      </c>
      <c r="N1" s="47" t="s">
        <v>13</v>
      </c>
    </row>
    <row r="2" spans="1:14" s="7" customFormat="1" ht="16" customHeight="1" x14ac:dyDescent="0.75">
      <c r="A2" s="48" t="s">
        <v>273</v>
      </c>
      <c r="B2" s="1" t="s">
        <v>274</v>
      </c>
      <c r="C2" s="1" t="s">
        <v>274</v>
      </c>
      <c r="D2" s="1" t="s">
        <v>274</v>
      </c>
      <c r="E2" s="1" t="s">
        <v>275</v>
      </c>
      <c r="F2" s="1" t="s">
        <v>276</v>
      </c>
      <c r="G2" s="1" t="s">
        <v>277</v>
      </c>
      <c r="H2" s="214">
        <v>4500</v>
      </c>
      <c r="I2" s="27" t="s">
        <v>278</v>
      </c>
      <c r="J2" s="1" t="s">
        <v>279</v>
      </c>
      <c r="K2" s="1"/>
      <c r="L2" s="1">
        <v>2022</v>
      </c>
      <c r="M2" s="1">
        <v>2025</v>
      </c>
      <c r="N2" s="26" t="s">
        <v>930</v>
      </c>
    </row>
    <row r="3" spans="1:14" s="7" customFormat="1" ht="16" customHeight="1" x14ac:dyDescent="0.75">
      <c r="A3" s="52" t="s">
        <v>273</v>
      </c>
      <c r="B3" s="3" t="s">
        <v>274</v>
      </c>
      <c r="C3" s="3" t="s">
        <v>274</v>
      </c>
      <c r="D3" s="3" t="s">
        <v>274</v>
      </c>
      <c r="E3" s="3" t="s">
        <v>280</v>
      </c>
      <c r="F3" s="3" t="s">
        <v>281</v>
      </c>
      <c r="G3" s="3" t="s">
        <v>277</v>
      </c>
      <c r="H3" s="215">
        <v>12000</v>
      </c>
      <c r="I3" s="29" t="s">
        <v>278</v>
      </c>
      <c r="J3" s="3" t="s">
        <v>279</v>
      </c>
      <c r="K3" s="3"/>
      <c r="L3" s="3">
        <v>2023</v>
      </c>
      <c r="M3" s="3">
        <v>2026</v>
      </c>
      <c r="N3" s="28" t="s">
        <v>932</v>
      </c>
    </row>
    <row r="4" spans="1:14" s="7" customFormat="1" ht="16" customHeight="1" x14ac:dyDescent="0.75">
      <c r="A4" s="48" t="s">
        <v>273</v>
      </c>
      <c r="B4" s="1" t="s">
        <v>274</v>
      </c>
      <c r="C4" s="1" t="s">
        <v>274</v>
      </c>
      <c r="D4" s="1" t="s">
        <v>274</v>
      </c>
      <c r="E4" s="1" t="s">
        <v>282</v>
      </c>
      <c r="F4" s="1" t="s">
        <v>283</v>
      </c>
      <c r="G4" s="1" t="s">
        <v>277</v>
      </c>
      <c r="H4" s="214">
        <v>13000</v>
      </c>
      <c r="I4" s="27" t="s">
        <v>278</v>
      </c>
      <c r="J4" s="1" t="s">
        <v>279</v>
      </c>
      <c r="K4" s="1"/>
      <c r="L4" s="1">
        <v>2022</v>
      </c>
      <c r="M4" s="1">
        <v>2026</v>
      </c>
      <c r="N4" s="26" t="s">
        <v>931</v>
      </c>
    </row>
    <row r="5" spans="1:14" s="7" customFormat="1" ht="16" customHeight="1" x14ac:dyDescent="0.75">
      <c r="A5" s="52" t="s">
        <v>273</v>
      </c>
      <c r="B5" s="3" t="s">
        <v>274</v>
      </c>
      <c r="C5" s="3" t="s">
        <v>274</v>
      </c>
      <c r="D5" s="3" t="s">
        <v>274</v>
      </c>
      <c r="E5" s="3" t="s">
        <v>284</v>
      </c>
      <c r="F5" s="3" t="s">
        <v>283</v>
      </c>
      <c r="G5" s="3" t="s">
        <v>285</v>
      </c>
      <c r="H5" s="215">
        <v>3000</v>
      </c>
      <c r="I5" s="29" t="s">
        <v>278</v>
      </c>
      <c r="J5" s="3" t="s">
        <v>279</v>
      </c>
      <c r="K5" s="3"/>
      <c r="L5" s="3">
        <v>2022</v>
      </c>
      <c r="M5" s="3">
        <v>2026</v>
      </c>
      <c r="N5" s="28" t="s">
        <v>933</v>
      </c>
    </row>
    <row r="6" spans="1:14" s="7" customFormat="1" ht="16" customHeight="1" x14ac:dyDescent="0.75">
      <c r="A6" s="48" t="s">
        <v>273</v>
      </c>
      <c r="B6" s="1" t="s">
        <v>274</v>
      </c>
      <c r="C6" s="1" t="s">
        <v>274</v>
      </c>
      <c r="D6" s="1" t="s">
        <v>274</v>
      </c>
      <c r="E6" s="1" t="s">
        <v>286</v>
      </c>
      <c r="F6" s="1" t="s">
        <v>283</v>
      </c>
      <c r="G6" s="1" t="s">
        <v>277</v>
      </c>
      <c r="H6" s="214">
        <v>500</v>
      </c>
      <c r="I6" s="27"/>
      <c r="J6" s="1" t="s">
        <v>279</v>
      </c>
      <c r="K6" s="53"/>
      <c r="L6" s="1">
        <v>2023</v>
      </c>
      <c r="M6" s="1">
        <v>2026</v>
      </c>
      <c r="N6" s="26" t="s">
        <v>934</v>
      </c>
    </row>
    <row r="7" spans="1:14" x14ac:dyDescent="0.75">
      <c r="K7" s="12"/>
    </row>
  </sheetData>
  <conditionalFormatting sqref="M2:M6">
    <cfRule type="cellIs" dxfId="1" priority="1" operator="lessThan">
      <formula>2023</formula>
    </cfRule>
  </conditionalFormatting>
  <pageMargins left="0.70000000000000007" right="0.70000000000000007" top="0.75" bottom="0.75" header="0.30000000000000004" footer="0.30000000000000004"/>
  <pageSetup paperSize="9" fitToWidth="0" fitToHeight="0"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B073C-297F-42F0-829C-EAFCD521696F}">
  <dimension ref="A1:N157"/>
  <sheetViews>
    <sheetView zoomScale="80" zoomScaleNormal="80" workbookViewId="0">
      <selection sqref="A1:N1"/>
    </sheetView>
  </sheetViews>
  <sheetFormatPr defaultColWidth="9.1328125" defaultRowHeight="14.75" x14ac:dyDescent="0.75"/>
  <cols>
    <col min="1" max="1" width="9.6796875" style="83" customWidth="1"/>
    <col min="2" max="2" width="12.1328125" style="83" bestFit="1" customWidth="1"/>
    <col min="3" max="3" width="32.6796875" style="83" bestFit="1" customWidth="1"/>
    <col min="4" max="4" width="26" style="83" bestFit="1" customWidth="1"/>
    <col min="5" max="5" width="70.58984375" style="83" bestFit="1" customWidth="1"/>
    <col min="6" max="6" width="20" style="83" customWidth="1"/>
    <col min="7" max="7" width="13.81640625" style="83" customWidth="1"/>
    <col min="8" max="8" width="12.1328125" style="83" customWidth="1"/>
    <col min="9" max="9" width="9.6796875" style="84" customWidth="1"/>
    <col min="10" max="10" width="9.81640625" style="84" customWidth="1"/>
    <col min="11" max="11" width="12.40625" style="83" customWidth="1"/>
    <col min="12" max="12" width="19" style="83" customWidth="1"/>
    <col min="13" max="13" width="30" style="83" bestFit="1" customWidth="1"/>
    <col min="14" max="14" width="48.1328125" style="83" bestFit="1" customWidth="1"/>
    <col min="15" max="15" width="11" style="83" bestFit="1" customWidth="1"/>
    <col min="16" max="16" width="8.58984375" style="83" customWidth="1"/>
    <col min="17" max="16384" width="9.1328125" style="83"/>
  </cols>
  <sheetData>
    <row r="1" spans="1:14" s="23" customFormat="1" x14ac:dyDescent="0.75">
      <c r="A1" s="115" t="s">
        <v>0</v>
      </c>
      <c r="B1" s="115" t="s">
        <v>1</v>
      </c>
      <c r="C1" s="115" t="s">
        <v>2</v>
      </c>
      <c r="D1" s="115" t="s">
        <v>3</v>
      </c>
      <c r="E1" s="115" t="s">
        <v>4</v>
      </c>
      <c r="F1" s="115" t="s">
        <v>5</v>
      </c>
      <c r="G1" s="115" t="s">
        <v>6</v>
      </c>
      <c r="H1" s="116" t="s">
        <v>7</v>
      </c>
      <c r="I1" s="115" t="s">
        <v>8</v>
      </c>
      <c r="J1" s="115" t="s">
        <v>9</v>
      </c>
      <c r="K1" s="117" t="s">
        <v>10</v>
      </c>
      <c r="L1" s="115" t="s">
        <v>11</v>
      </c>
      <c r="M1" s="118" t="s">
        <v>12</v>
      </c>
      <c r="N1" s="119" t="s">
        <v>13</v>
      </c>
    </row>
    <row r="2" spans="1:14" s="96" customFormat="1" x14ac:dyDescent="0.75">
      <c r="A2" s="92" t="s">
        <v>533</v>
      </c>
      <c r="B2" s="93" t="s">
        <v>534</v>
      </c>
      <c r="C2" s="93" t="s">
        <v>535</v>
      </c>
      <c r="D2" s="93" t="s">
        <v>536</v>
      </c>
      <c r="E2" s="93" t="s">
        <v>537</v>
      </c>
      <c r="F2" s="93" t="s">
        <v>538</v>
      </c>
      <c r="G2" s="64" t="s">
        <v>279</v>
      </c>
      <c r="H2" s="64" t="s">
        <v>279</v>
      </c>
      <c r="I2" s="27" t="s">
        <v>278</v>
      </c>
      <c r="J2" s="27" t="s">
        <v>278</v>
      </c>
      <c r="K2" s="27" t="s">
        <v>278</v>
      </c>
      <c r="L2" s="94" t="s">
        <v>539</v>
      </c>
      <c r="M2" s="95" t="s">
        <v>540</v>
      </c>
      <c r="N2" s="95" t="s">
        <v>541</v>
      </c>
    </row>
    <row r="3" spans="1:14" s="96" customFormat="1" x14ac:dyDescent="0.75">
      <c r="A3" s="97" t="s">
        <v>533</v>
      </c>
      <c r="B3" s="98" t="s">
        <v>534</v>
      </c>
      <c r="C3" s="98" t="s">
        <v>542</v>
      </c>
      <c r="D3" s="98" t="s">
        <v>536</v>
      </c>
      <c r="E3" s="98" t="s">
        <v>543</v>
      </c>
      <c r="F3" s="98" t="s">
        <v>538</v>
      </c>
      <c r="G3" s="68" t="s">
        <v>279</v>
      </c>
      <c r="H3" s="68" t="s">
        <v>279</v>
      </c>
      <c r="I3" s="175" t="s">
        <v>278</v>
      </c>
      <c r="J3" s="175" t="s">
        <v>278</v>
      </c>
      <c r="K3" s="175" t="s">
        <v>278</v>
      </c>
      <c r="L3" s="99" t="s">
        <v>544</v>
      </c>
      <c r="M3" s="100" t="s">
        <v>540</v>
      </c>
      <c r="N3" s="100" t="s">
        <v>541</v>
      </c>
    </row>
    <row r="4" spans="1:14" s="96" customFormat="1" x14ac:dyDescent="0.75">
      <c r="A4" s="92" t="s">
        <v>533</v>
      </c>
      <c r="B4" s="93" t="s">
        <v>534</v>
      </c>
      <c r="C4" s="93" t="s">
        <v>545</v>
      </c>
      <c r="D4" s="93" t="s">
        <v>536</v>
      </c>
      <c r="E4" s="93" t="s">
        <v>546</v>
      </c>
      <c r="F4" s="93" t="s">
        <v>538</v>
      </c>
      <c r="G4" s="64" t="s">
        <v>279</v>
      </c>
      <c r="H4" s="64" t="s">
        <v>279</v>
      </c>
      <c r="I4" s="27" t="s">
        <v>278</v>
      </c>
      <c r="J4" s="27" t="s">
        <v>278</v>
      </c>
      <c r="K4" s="27" t="s">
        <v>278</v>
      </c>
      <c r="L4" s="256" t="s">
        <v>279</v>
      </c>
      <c r="M4" s="95" t="s">
        <v>540</v>
      </c>
      <c r="N4" s="95" t="s">
        <v>541</v>
      </c>
    </row>
    <row r="5" spans="1:14" s="96" customFormat="1" x14ac:dyDescent="0.75">
      <c r="A5" s="97" t="s">
        <v>533</v>
      </c>
      <c r="B5" s="98" t="s">
        <v>534</v>
      </c>
      <c r="C5" s="98" t="s">
        <v>545</v>
      </c>
      <c r="D5" s="98" t="s">
        <v>536</v>
      </c>
      <c r="E5" s="98" t="s">
        <v>548</v>
      </c>
      <c r="F5" s="98" t="s">
        <v>549</v>
      </c>
      <c r="G5" s="68" t="s">
        <v>279</v>
      </c>
      <c r="H5" s="68" t="s">
        <v>279</v>
      </c>
      <c r="I5" s="175" t="s">
        <v>278</v>
      </c>
      <c r="J5" s="175" t="s">
        <v>278</v>
      </c>
      <c r="K5" s="175" t="s">
        <v>278</v>
      </c>
      <c r="L5" s="257" t="s">
        <v>279</v>
      </c>
      <c r="M5" s="100" t="s">
        <v>540</v>
      </c>
      <c r="N5" s="100" t="s">
        <v>541</v>
      </c>
    </row>
    <row r="6" spans="1:14" s="96" customFormat="1" x14ac:dyDescent="0.75">
      <c r="A6" s="92" t="s">
        <v>533</v>
      </c>
      <c r="B6" s="93" t="s">
        <v>534</v>
      </c>
      <c r="C6" s="93" t="s">
        <v>535</v>
      </c>
      <c r="D6" s="93" t="s">
        <v>536</v>
      </c>
      <c r="E6" s="93" t="s">
        <v>550</v>
      </c>
      <c r="F6" s="93" t="s">
        <v>551</v>
      </c>
      <c r="G6" s="64" t="s">
        <v>279</v>
      </c>
      <c r="H6" s="64" t="s">
        <v>279</v>
      </c>
      <c r="I6" s="27" t="s">
        <v>278</v>
      </c>
      <c r="J6" s="27" t="s">
        <v>278</v>
      </c>
      <c r="K6" s="27" t="s">
        <v>278</v>
      </c>
      <c r="L6" s="94" t="s">
        <v>539</v>
      </c>
      <c r="M6" s="95" t="s">
        <v>540</v>
      </c>
      <c r="N6" s="95" t="s">
        <v>541</v>
      </c>
    </row>
    <row r="7" spans="1:14" s="96" customFormat="1" x14ac:dyDescent="0.75">
      <c r="A7" s="97" t="s">
        <v>533</v>
      </c>
      <c r="B7" s="98" t="s">
        <v>534</v>
      </c>
      <c r="C7" s="98" t="s">
        <v>535</v>
      </c>
      <c r="D7" s="98" t="s">
        <v>536</v>
      </c>
      <c r="E7" s="98" t="s">
        <v>552</v>
      </c>
      <c r="F7" s="98" t="s">
        <v>551</v>
      </c>
      <c r="G7" s="68" t="s">
        <v>279</v>
      </c>
      <c r="H7" s="68" t="s">
        <v>279</v>
      </c>
      <c r="I7" s="175" t="s">
        <v>278</v>
      </c>
      <c r="J7" s="175" t="s">
        <v>278</v>
      </c>
      <c r="K7" s="175" t="s">
        <v>278</v>
      </c>
      <c r="L7" s="99" t="s">
        <v>279</v>
      </c>
      <c r="M7" s="100" t="s">
        <v>540</v>
      </c>
      <c r="N7" s="100" t="s">
        <v>541</v>
      </c>
    </row>
    <row r="8" spans="1:14" s="96" customFormat="1" x14ac:dyDescent="0.75">
      <c r="A8" s="92" t="s">
        <v>533</v>
      </c>
      <c r="B8" s="93" t="s">
        <v>534</v>
      </c>
      <c r="C8" s="93" t="s">
        <v>535</v>
      </c>
      <c r="D8" s="93" t="s">
        <v>536</v>
      </c>
      <c r="E8" s="93" t="s">
        <v>553</v>
      </c>
      <c r="F8" s="93" t="s">
        <v>549</v>
      </c>
      <c r="G8" s="64" t="s">
        <v>279</v>
      </c>
      <c r="H8" s="64" t="s">
        <v>279</v>
      </c>
      <c r="I8" s="27" t="s">
        <v>278</v>
      </c>
      <c r="J8" s="27" t="s">
        <v>278</v>
      </c>
      <c r="K8" s="27" t="s">
        <v>278</v>
      </c>
      <c r="L8" s="94" t="s">
        <v>554</v>
      </c>
      <c r="M8" s="95" t="s">
        <v>540</v>
      </c>
      <c r="N8" s="95" t="s">
        <v>541</v>
      </c>
    </row>
    <row r="9" spans="1:14" s="96" customFormat="1" x14ac:dyDescent="0.75">
      <c r="A9" s="97" t="s">
        <v>533</v>
      </c>
      <c r="B9" s="98" t="s">
        <v>534</v>
      </c>
      <c r="C9" s="98" t="s">
        <v>542</v>
      </c>
      <c r="D9" s="98" t="s">
        <v>536</v>
      </c>
      <c r="E9" s="98" t="s">
        <v>555</v>
      </c>
      <c r="F9" s="98" t="s">
        <v>556</v>
      </c>
      <c r="G9" s="68" t="s">
        <v>279</v>
      </c>
      <c r="H9" s="68" t="s">
        <v>279</v>
      </c>
      <c r="I9" s="175" t="s">
        <v>278</v>
      </c>
      <c r="J9" s="175" t="s">
        <v>278</v>
      </c>
      <c r="K9" s="175" t="s">
        <v>278</v>
      </c>
      <c r="L9" s="99" t="s">
        <v>279</v>
      </c>
      <c r="M9" s="100" t="s">
        <v>540</v>
      </c>
      <c r="N9" s="100" t="s">
        <v>541</v>
      </c>
    </row>
    <row r="10" spans="1:14" s="96" customFormat="1" x14ac:dyDescent="0.75">
      <c r="A10" s="92" t="s">
        <v>533</v>
      </c>
      <c r="B10" s="93" t="s">
        <v>534</v>
      </c>
      <c r="C10" s="93" t="s">
        <v>542</v>
      </c>
      <c r="D10" s="93" t="s">
        <v>536</v>
      </c>
      <c r="E10" s="93" t="s">
        <v>557</v>
      </c>
      <c r="F10" s="93" t="s">
        <v>549</v>
      </c>
      <c r="G10" s="64" t="s">
        <v>279</v>
      </c>
      <c r="H10" s="64" t="s">
        <v>279</v>
      </c>
      <c r="I10" s="27" t="s">
        <v>278</v>
      </c>
      <c r="J10" s="27" t="s">
        <v>278</v>
      </c>
      <c r="K10" s="27" t="s">
        <v>278</v>
      </c>
      <c r="L10" s="94" t="s">
        <v>279</v>
      </c>
      <c r="M10" s="95" t="s">
        <v>540</v>
      </c>
      <c r="N10" s="95" t="s">
        <v>541</v>
      </c>
    </row>
    <row r="11" spans="1:14" s="96" customFormat="1" x14ac:dyDescent="0.75">
      <c r="A11" s="97" t="s">
        <v>533</v>
      </c>
      <c r="B11" s="98" t="s">
        <v>534</v>
      </c>
      <c r="C11" s="98" t="s">
        <v>535</v>
      </c>
      <c r="D11" s="98" t="s">
        <v>536</v>
      </c>
      <c r="E11" s="98" t="s">
        <v>558</v>
      </c>
      <c r="F11" s="98" t="s">
        <v>559</v>
      </c>
      <c r="G11" s="68" t="s">
        <v>279</v>
      </c>
      <c r="H11" s="68" t="s">
        <v>279</v>
      </c>
      <c r="I11" s="175" t="s">
        <v>278</v>
      </c>
      <c r="J11" s="175" t="s">
        <v>278</v>
      </c>
      <c r="K11" s="175" t="s">
        <v>278</v>
      </c>
      <c r="L11" s="257" t="s">
        <v>279</v>
      </c>
      <c r="M11" s="100" t="s">
        <v>540</v>
      </c>
      <c r="N11" s="100" t="s">
        <v>541</v>
      </c>
    </row>
    <row r="12" spans="1:14" s="96" customFormat="1" x14ac:dyDescent="0.75">
      <c r="A12" s="92" t="s">
        <v>533</v>
      </c>
      <c r="B12" s="93" t="s">
        <v>534</v>
      </c>
      <c r="C12" s="93" t="s">
        <v>542</v>
      </c>
      <c r="D12" s="93" t="s">
        <v>536</v>
      </c>
      <c r="E12" s="93" t="s">
        <v>560</v>
      </c>
      <c r="F12" s="93" t="s">
        <v>561</v>
      </c>
      <c r="G12" s="64" t="s">
        <v>279</v>
      </c>
      <c r="H12" s="64" t="s">
        <v>279</v>
      </c>
      <c r="I12" s="27" t="s">
        <v>278</v>
      </c>
      <c r="J12" s="27" t="s">
        <v>278</v>
      </c>
      <c r="K12" s="27" t="s">
        <v>278</v>
      </c>
      <c r="L12" s="256" t="s">
        <v>279</v>
      </c>
      <c r="M12" s="95" t="s">
        <v>540</v>
      </c>
      <c r="N12" s="95" t="s">
        <v>541</v>
      </c>
    </row>
    <row r="13" spans="1:14" s="96" customFormat="1" x14ac:dyDescent="0.75">
      <c r="A13" s="97" t="s">
        <v>533</v>
      </c>
      <c r="B13" s="98" t="s">
        <v>534</v>
      </c>
      <c r="C13" s="98" t="s">
        <v>535</v>
      </c>
      <c r="D13" s="98" t="s">
        <v>536</v>
      </c>
      <c r="E13" s="98" t="s">
        <v>562</v>
      </c>
      <c r="F13" s="98" t="s">
        <v>549</v>
      </c>
      <c r="G13" s="68" t="s">
        <v>279</v>
      </c>
      <c r="H13" s="68" t="s">
        <v>279</v>
      </c>
      <c r="I13" s="175" t="s">
        <v>278</v>
      </c>
      <c r="J13" s="175" t="s">
        <v>278</v>
      </c>
      <c r="K13" s="175" t="s">
        <v>278</v>
      </c>
      <c r="L13" s="99" t="s">
        <v>539</v>
      </c>
      <c r="M13" s="100" t="s">
        <v>540</v>
      </c>
      <c r="N13" s="100" t="s">
        <v>541</v>
      </c>
    </row>
    <row r="14" spans="1:14" s="96" customFormat="1" x14ac:dyDescent="0.75">
      <c r="A14" s="92" t="s">
        <v>533</v>
      </c>
      <c r="B14" s="93" t="s">
        <v>534</v>
      </c>
      <c r="C14" s="93" t="s">
        <v>542</v>
      </c>
      <c r="D14" s="93" t="s">
        <v>536</v>
      </c>
      <c r="E14" s="93" t="s">
        <v>563</v>
      </c>
      <c r="F14" s="93" t="s">
        <v>551</v>
      </c>
      <c r="G14" s="64" t="s">
        <v>279</v>
      </c>
      <c r="H14" s="64" t="s">
        <v>279</v>
      </c>
      <c r="I14" s="27" t="s">
        <v>278</v>
      </c>
      <c r="J14" s="27" t="s">
        <v>278</v>
      </c>
      <c r="K14" s="27" t="s">
        <v>278</v>
      </c>
      <c r="L14" s="94" t="s">
        <v>544</v>
      </c>
      <c r="M14" s="95" t="s">
        <v>540</v>
      </c>
      <c r="N14" s="95" t="s">
        <v>541</v>
      </c>
    </row>
    <row r="15" spans="1:14" s="96" customFormat="1" x14ac:dyDescent="0.75">
      <c r="A15" s="97" t="s">
        <v>533</v>
      </c>
      <c r="B15" s="98" t="s">
        <v>534</v>
      </c>
      <c r="C15" s="98" t="s">
        <v>564</v>
      </c>
      <c r="D15" s="98" t="s">
        <v>536</v>
      </c>
      <c r="E15" s="98" t="s">
        <v>565</v>
      </c>
      <c r="F15" s="98" t="s">
        <v>549</v>
      </c>
      <c r="G15" s="68" t="s">
        <v>279</v>
      </c>
      <c r="H15" s="68" t="s">
        <v>279</v>
      </c>
      <c r="I15" s="175" t="s">
        <v>278</v>
      </c>
      <c r="J15" s="175" t="s">
        <v>278</v>
      </c>
      <c r="K15" s="175" t="s">
        <v>278</v>
      </c>
      <c r="L15" s="99">
        <v>45058</v>
      </c>
      <c r="M15" s="100" t="s">
        <v>540</v>
      </c>
      <c r="N15" s="100" t="s">
        <v>541</v>
      </c>
    </row>
    <row r="16" spans="1:14" s="96" customFormat="1" x14ac:dyDescent="0.75">
      <c r="A16" s="92" t="s">
        <v>533</v>
      </c>
      <c r="B16" s="93" t="s">
        <v>534</v>
      </c>
      <c r="C16" s="93" t="s">
        <v>542</v>
      </c>
      <c r="D16" s="93" t="s">
        <v>536</v>
      </c>
      <c r="E16" s="93" t="s">
        <v>566</v>
      </c>
      <c r="F16" s="93" t="s">
        <v>549</v>
      </c>
      <c r="G16" s="64" t="s">
        <v>279</v>
      </c>
      <c r="H16" s="64" t="s">
        <v>279</v>
      </c>
      <c r="I16" s="27" t="s">
        <v>278</v>
      </c>
      <c r="J16" s="27" t="s">
        <v>278</v>
      </c>
      <c r="K16" s="27" t="s">
        <v>278</v>
      </c>
      <c r="L16" s="94" t="s">
        <v>544</v>
      </c>
      <c r="M16" s="95" t="s">
        <v>540</v>
      </c>
      <c r="N16" s="95" t="s">
        <v>541</v>
      </c>
    </row>
    <row r="17" spans="1:14" s="96" customFormat="1" x14ac:dyDescent="0.75">
      <c r="A17" s="97" t="s">
        <v>533</v>
      </c>
      <c r="B17" s="98" t="s">
        <v>534</v>
      </c>
      <c r="C17" s="98" t="s">
        <v>542</v>
      </c>
      <c r="D17" s="98" t="s">
        <v>536</v>
      </c>
      <c r="E17" s="98" t="s">
        <v>567</v>
      </c>
      <c r="F17" s="98" t="s">
        <v>561</v>
      </c>
      <c r="G17" s="68" t="s">
        <v>279</v>
      </c>
      <c r="H17" s="68" t="s">
        <v>279</v>
      </c>
      <c r="I17" s="175" t="s">
        <v>278</v>
      </c>
      <c r="J17" s="175" t="s">
        <v>278</v>
      </c>
      <c r="K17" s="175" t="s">
        <v>278</v>
      </c>
      <c r="L17" s="99" t="s">
        <v>544</v>
      </c>
      <c r="M17" s="100" t="s">
        <v>540</v>
      </c>
      <c r="N17" s="100" t="s">
        <v>541</v>
      </c>
    </row>
    <row r="18" spans="1:14" s="96" customFormat="1" x14ac:dyDescent="0.75">
      <c r="A18" s="92" t="s">
        <v>533</v>
      </c>
      <c r="B18" s="93" t="s">
        <v>534</v>
      </c>
      <c r="C18" s="93" t="s">
        <v>535</v>
      </c>
      <c r="D18" s="93" t="s">
        <v>536</v>
      </c>
      <c r="E18" s="93" t="s">
        <v>568</v>
      </c>
      <c r="F18" s="93" t="s">
        <v>538</v>
      </c>
      <c r="G18" s="64" t="s">
        <v>279</v>
      </c>
      <c r="H18" s="64" t="s">
        <v>279</v>
      </c>
      <c r="I18" s="27" t="s">
        <v>278</v>
      </c>
      <c r="J18" s="27" t="s">
        <v>278</v>
      </c>
      <c r="K18" s="27" t="s">
        <v>278</v>
      </c>
      <c r="L18" s="256" t="s">
        <v>279</v>
      </c>
      <c r="M18" s="95" t="s">
        <v>540</v>
      </c>
      <c r="N18" s="95" t="s">
        <v>541</v>
      </c>
    </row>
    <row r="19" spans="1:14" s="96" customFormat="1" x14ac:dyDescent="0.75">
      <c r="A19" s="97" t="s">
        <v>533</v>
      </c>
      <c r="B19" s="98" t="s">
        <v>534</v>
      </c>
      <c r="C19" s="98" t="s">
        <v>535</v>
      </c>
      <c r="D19" s="98" t="s">
        <v>536</v>
      </c>
      <c r="E19" s="98" t="s">
        <v>569</v>
      </c>
      <c r="F19" s="98" t="s">
        <v>561</v>
      </c>
      <c r="G19" s="68" t="s">
        <v>279</v>
      </c>
      <c r="H19" s="68" t="s">
        <v>279</v>
      </c>
      <c r="I19" s="175" t="s">
        <v>278</v>
      </c>
      <c r="J19" s="175" t="s">
        <v>278</v>
      </c>
      <c r="K19" s="175" t="s">
        <v>278</v>
      </c>
      <c r="L19" s="257" t="s">
        <v>279</v>
      </c>
      <c r="M19" s="100" t="s">
        <v>540</v>
      </c>
      <c r="N19" s="100" t="s">
        <v>541</v>
      </c>
    </row>
    <row r="20" spans="1:14" s="96" customFormat="1" x14ac:dyDescent="0.75">
      <c r="A20" s="92" t="s">
        <v>533</v>
      </c>
      <c r="B20" s="93" t="s">
        <v>534</v>
      </c>
      <c r="C20" s="93" t="s">
        <v>535</v>
      </c>
      <c r="D20" s="93" t="s">
        <v>536</v>
      </c>
      <c r="E20" s="93" t="s">
        <v>570</v>
      </c>
      <c r="F20" s="93" t="s">
        <v>561</v>
      </c>
      <c r="G20" s="64" t="s">
        <v>279</v>
      </c>
      <c r="H20" s="64" t="s">
        <v>279</v>
      </c>
      <c r="I20" s="27" t="s">
        <v>278</v>
      </c>
      <c r="J20" s="27" t="s">
        <v>278</v>
      </c>
      <c r="K20" s="27" t="s">
        <v>278</v>
      </c>
      <c r="L20" s="94" t="s">
        <v>539</v>
      </c>
      <c r="M20" s="95" t="s">
        <v>540</v>
      </c>
      <c r="N20" s="95" t="s">
        <v>541</v>
      </c>
    </row>
    <row r="21" spans="1:14" s="96" customFormat="1" x14ac:dyDescent="0.75">
      <c r="A21" s="97" t="s">
        <v>533</v>
      </c>
      <c r="B21" s="98" t="s">
        <v>534</v>
      </c>
      <c r="C21" s="98" t="s">
        <v>535</v>
      </c>
      <c r="D21" s="98" t="s">
        <v>536</v>
      </c>
      <c r="E21" s="98" t="s">
        <v>571</v>
      </c>
      <c r="F21" s="98" t="s">
        <v>556</v>
      </c>
      <c r="G21" s="68" t="s">
        <v>279</v>
      </c>
      <c r="H21" s="68" t="s">
        <v>279</v>
      </c>
      <c r="I21" s="175" t="s">
        <v>278</v>
      </c>
      <c r="J21" s="175" t="s">
        <v>278</v>
      </c>
      <c r="K21" s="175" t="s">
        <v>278</v>
      </c>
      <c r="L21" s="99" t="s">
        <v>554</v>
      </c>
      <c r="M21" s="100" t="s">
        <v>540</v>
      </c>
      <c r="N21" s="100" t="s">
        <v>541</v>
      </c>
    </row>
    <row r="22" spans="1:14" s="96" customFormat="1" x14ac:dyDescent="0.75">
      <c r="A22" s="92" t="s">
        <v>533</v>
      </c>
      <c r="B22" s="93" t="s">
        <v>534</v>
      </c>
      <c r="C22" s="93" t="s">
        <v>545</v>
      </c>
      <c r="D22" s="93" t="s">
        <v>536</v>
      </c>
      <c r="E22" s="93" t="s">
        <v>572</v>
      </c>
      <c r="F22" s="93" t="s">
        <v>551</v>
      </c>
      <c r="G22" s="64" t="s">
        <v>279</v>
      </c>
      <c r="H22" s="64" t="s">
        <v>279</v>
      </c>
      <c r="I22" s="27" t="s">
        <v>278</v>
      </c>
      <c r="J22" s="27" t="s">
        <v>278</v>
      </c>
      <c r="K22" s="27" t="s">
        <v>278</v>
      </c>
      <c r="L22" s="94">
        <v>45072</v>
      </c>
      <c r="M22" s="95" t="s">
        <v>540</v>
      </c>
      <c r="N22" s="95" t="s">
        <v>541</v>
      </c>
    </row>
    <row r="23" spans="1:14" s="96" customFormat="1" x14ac:dyDescent="0.75">
      <c r="A23" s="97" t="s">
        <v>533</v>
      </c>
      <c r="B23" s="98" t="s">
        <v>534</v>
      </c>
      <c r="C23" s="98" t="s">
        <v>545</v>
      </c>
      <c r="D23" s="98" t="s">
        <v>536</v>
      </c>
      <c r="E23" s="98" t="s">
        <v>573</v>
      </c>
      <c r="F23" s="98" t="s">
        <v>561</v>
      </c>
      <c r="G23" s="68" t="s">
        <v>279</v>
      </c>
      <c r="H23" s="68" t="s">
        <v>279</v>
      </c>
      <c r="I23" s="175" t="s">
        <v>278</v>
      </c>
      <c r="J23" s="175" t="s">
        <v>278</v>
      </c>
      <c r="K23" s="175" t="s">
        <v>278</v>
      </c>
      <c r="L23" s="99">
        <v>45040</v>
      </c>
      <c r="M23" s="100" t="s">
        <v>540</v>
      </c>
      <c r="N23" s="100" t="s">
        <v>541</v>
      </c>
    </row>
    <row r="24" spans="1:14" s="96" customFormat="1" x14ac:dyDescent="0.75">
      <c r="A24" s="92" t="s">
        <v>533</v>
      </c>
      <c r="B24" s="93" t="s">
        <v>534</v>
      </c>
      <c r="C24" s="93" t="s">
        <v>542</v>
      </c>
      <c r="D24" s="93" t="s">
        <v>536</v>
      </c>
      <c r="E24" s="93" t="s">
        <v>574</v>
      </c>
      <c r="F24" s="93" t="s">
        <v>575</v>
      </c>
      <c r="G24" s="64" t="s">
        <v>279</v>
      </c>
      <c r="H24" s="64" t="s">
        <v>279</v>
      </c>
      <c r="I24" s="27" t="s">
        <v>278</v>
      </c>
      <c r="J24" s="27" t="s">
        <v>278</v>
      </c>
      <c r="K24" s="27" t="s">
        <v>278</v>
      </c>
      <c r="L24" s="256" t="s">
        <v>279</v>
      </c>
      <c r="M24" s="95" t="s">
        <v>540</v>
      </c>
      <c r="N24" s="95" t="s">
        <v>541</v>
      </c>
    </row>
    <row r="25" spans="1:14" s="96" customFormat="1" x14ac:dyDescent="0.75">
      <c r="A25" s="97" t="s">
        <v>533</v>
      </c>
      <c r="B25" s="98" t="s">
        <v>534</v>
      </c>
      <c r="C25" s="98" t="s">
        <v>542</v>
      </c>
      <c r="D25" s="98" t="s">
        <v>536</v>
      </c>
      <c r="E25" s="98" t="s">
        <v>576</v>
      </c>
      <c r="F25" s="98" t="s">
        <v>575</v>
      </c>
      <c r="G25" s="68" t="s">
        <v>279</v>
      </c>
      <c r="H25" s="68" t="s">
        <v>279</v>
      </c>
      <c r="I25" s="175" t="s">
        <v>278</v>
      </c>
      <c r="J25" s="175" t="s">
        <v>278</v>
      </c>
      <c r="K25" s="175" t="s">
        <v>278</v>
      </c>
      <c r="L25" s="99" t="s">
        <v>539</v>
      </c>
      <c r="M25" s="100" t="s">
        <v>540</v>
      </c>
      <c r="N25" s="100" t="s">
        <v>541</v>
      </c>
    </row>
    <row r="26" spans="1:14" s="96" customFormat="1" x14ac:dyDescent="0.75">
      <c r="A26" s="92" t="s">
        <v>533</v>
      </c>
      <c r="B26" s="93" t="s">
        <v>534</v>
      </c>
      <c r="C26" s="93" t="s">
        <v>535</v>
      </c>
      <c r="D26" s="93" t="s">
        <v>536</v>
      </c>
      <c r="E26" s="93" t="s">
        <v>577</v>
      </c>
      <c r="F26" s="93" t="s">
        <v>575</v>
      </c>
      <c r="G26" s="64" t="s">
        <v>279</v>
      </c>
      <c r="H26" s="64" t="s">
        <v>279</v>
      </c>
      <c r="I26" s="27" t="s">
        <v>278</v>
      </c>
      <c r="J26" s="27" t="s">
        <v>278</v>
      </c>
      <c r="K26" s="27" t="s">
        <v>278</v>
      </c>
      <c r="L26" s="94" t="s">
        <v>539</v>
      </c>
      <c r="M26" s="95" t="s">
        <v>540</v>
      </c>
      <c r="N26" s="95" t="s">
        <v>541</v>
      </c>
    </row>
    <row r="27" spans="1:14" s="96" customFormat="1" x14ac:dyDescent="0.75">
      <c r="A27" s="97" t="s">
        <v>533</v>
      </c>
      <c r="B27" s="98" t="s">
        <v>534</v>
      </c>
      <c r="C27" s="98" t="s">
        <v>542</v>
      </c>
      <c r="D27" s="98" t="s">
        <v>536</v>
      </c>
      <c r="E27" s="98" t="s">
        <v>578</v>
      </c>
      <c r="F27" s="98" t="s">
        <v>561</v>
      </c>
      <c r="G27" s="68" t="s">
        <v>279</v>
      </c>
      <c r="H27" s="68" t="s">
        <v>279</v>
      </c>
      <c r="I27" s="175" t="s">
        <v>278</v>
      </c>
      <c r="J27" s="175" t="s">
        <v>278</v>
      </c>
      <c r="K27" s="175" t="s">
        <v>278</v>
      </c>
      <c r="L27" s="99" t="s">
        <v>544</v>
      </c>
      <c r="M27" s="100" t="s">
        <v>540</v>
      </c>
      <c r="N27" s="100" t="s">
        <v>541</v>
      </c>
    </row>
    <row r="28" spans="1:14" s="96" customFormat="1" x14ac:dyDescent="0.75">
      <c r="A28" s="92" t="s">
        <v>533</v>
      </c>
      <c r="B28" s="93" t="s">
        <v>534</v>
      </c>
      <c r="C28" s="93" t="s">
        <v>542</v>
      </c>
      <c r="D28" s="93" t="s">
        <v>536</v>
      </c>
      <c r="E28" s="93" t="s">
        <v>579</v>
      </c>
      <c r="F28" s="93" t="s">
        <v>561</v>
      </c>
      <c r="G28" s="64" t="s">
        <v>279</v>
      </c>
      <c r="H28" s="64" t="s">
        <v>279</v>
      </c>
      <c r="I28" s="27" t="s">
        <v>278</v>
      </c>
      <c r="J28" s="27" t="s">
        <v>278</v>
      </c>
      <c r="K28" s="27" t="s">
        <v>278</v>
      </c>
      <c r="L28" s="94" t="s">
        <v>544</v>
      </c>
      <c r="M28" s="95" t="s">
        <v>540</v>
      </c>
      <c r="N28" s="95" t="s">
        <v>541</v>
      </c>
    </row>
    <row r="29" spans="1:14" s="96" customFormat="1" x14ac:dyDescent="0.75">
      <c r="A29" s="97" t="s">
        <v>533</v>
      </c>
      <c r="B29" s="98" t="s">
        <v>534</v>
      </c>
      <c r="C29" s="98" t="s">
        <v>535</v>
      </c>
      <c r="D29" s="98" t="s">
        <v>536</v>
      </c>
      <c r="E29" s="98" t="s">
        <v>580</v>
      </c>
      <c r="F29" s="98" t="s">
        <v>538</v>
      </c>
      <c r="G29" s="68" t="s">
        <v>279</v>
      </c>
      <c r="H29" s="68" t="s">
        <v>279</v>
      </c>
      <c r="I29" s="175" t="s">
        <v>278</v>
      </c>
      <c r="J29" s="175" t="s">
        <v>278</v>
      </c>
      <c r="K29" s="175" t="s">
        <v>278</v>
      </c>
      <c r="L29" s="99" t="s">
        <v>554</v>
      </c>
      <c r="M29" s="100" t="s">
        <v>540</v>
      </c>
      <c r="N29" s="100" t="s">
        <v>541</v>
      </c>
    </row>
    <row r="30" spans="1:14" s="96" customFormat="1" x14ac:dyDescent="0.75">
      <c r="A30" s="92" t="s">
        <v>533</v>
      </c>
      <c r="B30" s="93" t="s">
        <v>534</v>
      </c>
      <c r="C30" s="93" t="s">
        <v>535</v>
      </c>
      <c r="D30" s="93" t="s">
        <v>536</v>
      </c>
      <c r="E30" s="93" t="s">
        <v>581</v>
      </c>
      <c r="F30" s="93" t="s">
        <v>582</v>
      </c>
      <c r="G30" s="64" t="s">
        <v>279</v>
      </c>
      <c r="H30" s="64" t="s">
        <v>279</v>
      </c>
      <c r="I30" s="27" t="s">
        <v>278</v>
      </c>
      <c r="J30" s="27" t="s">
        <v>278</v>
      </c>
      <c r="K30" s="27" t="s">
        <v>278</v>
      </c>
      <c r="L30" s="94" t="s">
        <v>544</v>
      </c>
      <c r="M30" s="95" t="s">
        <v>540</v>
      </c>
      <c r="N30" s="95" t="s">
        <v>541</v>
      </c>
    </row>
    <row r="31" spans="1:14" s="96" customFormat="1" x14ac:dyDescent="0.75">
      <c r="A31" s="97" t="s">
        <v>533</v>
      </c>
      <c r="B31" s="98" t="s">
        <v>534</v>
      </c>
      <c r="C31" s="98" t="s">
        <v>583</v>
      </c>
      <c r="D31" s="98" t="s">
        <v>536</v>
      </c>
      <c r="E31" s="98" t="s">
        <v>584</v>
      </c>
      <c r="F31" s="98" t="s">
        <v>556</v>
      </c>
      <c r="G31" s="68" t="s">
        <v>279</v>
      </c>
      <c r="H31" s="68" t="s">
        <v>279</v>
      </c>
      <c r="I31" s="175" t="s">
        <v>278</v>
      </c>
      <c r="J31" s="175" t="s">
        <v>278</v>
      </c>
      <c r="K31" s="175" t="s">
        <v>278</v>
      </c>
      <c r="L31" s="99">
        <v>45040</v>
      </c>
      <c r="M31" s="100" t="s">
        <v>540</v>
      </c>
      <c r="N31" s="100" t="s">
        <v>541</v>
      </c>
    </row>
    <row r="32" spans="1:14" s="96" customFormat="1" x14ac:dyDescent="0.75">
      <c r="A32" s="92" t="s">
        <v>533</v>
      </c>
      <c r="B32" s="93" t="s">
        <v>534</v>
      </c>
      <c r="C32" s="93" t="s">
        <v>535</v>
      </c>
      <c r="D32" s="93" t="s">
        <v>536</v>
      </c>
      <c r="E32" s="93" t="s">
        <v>585</v>
      </c>
      <c r="F32" s="93" t="s">
        <v>575</v>
      </c>
      <c r="G32" s="64" t="s">
        <v>279</v>
      </c>
      <c r="H32" s="64" t="s">
        <v>279</v>
      </c>
      <c r="I32" s="27" t="s">
        <v>278</v>
      </c>
      <c r="J32" s="27" t="s">
        <v>278</v>
      </c>
      <c r="K32" s="27" t="s">
        <v>278</v>
      </c>
      <c r="L32" s="94" t="s">
        <v>539</v>
      </c>
      <c r="M32" s="95" t="s">
        <v>540</v>
      </c>
      <c r="N32" s="95" t="s">
        <v>541</v>
      </c>
    </row>
    <row r="33" spans="1:14" s="96" customFormat="1" x14ac:dyDescent="0.75">
      <c r="A33" s="97" t="s">
        <v>533</v>
      </c>
      <c r="B33" s="98" t="s">
        <v>534</v>
      </c>
      <c r="C33" s="98" t="s">
        <v>586</v>
      </c>
      <c r="D33" s="98" t="s">
        <v>536</v>
      </c>
      <c r="E33" s="98" t="s">
        <v>587</v>
      </c>
      <c r="F33" s="98" t="s">
        <v>549</v>
      </c>
      <c r="G33" s="68" t="s">
        <v>279</v>
      </c>
      <c r="H33" s="68" t="s">
        <v>279</v>
      </c>
      <c r="I33" s="175" t="s">
        <v>278</v>
      </c>
      <c r="J33" s="175" t="s">
        <v>278</v>
      </c>
      <c r="K33" s="175" t="s">
        <v>278</v>
      </c>
      <c r="L33" s="257" t="s">
        <v>279</v>
      </c>
      <c r="M33" s="100" t="s">
        <v>540</v>
      </c>
      <c r="N33" s="100" t="s">
        <v>541</v>
      </c>
    </row>
    <row r="34" spans="1:14" s="96" customFormat="1" x14ac:dyDescent="0.75">
      <c r="A34" s="92" t="s">
        <v>533</v>
      </c>
      <c r="B34" s="93" t="s">
        <v>534</v>
      </c>
      <c r="C34" s="93" t="s">
        <v>542</v>
      </c>
      <c r="D34" s="93" t="s">
        <v>536</v>
      </c>
      <c r="E34" s="93" t="s">
        <v>588</v>
      </c>
      <c r="F34" s="93" t="s">
        <v>575</v>
      </c>
      <c r="G34" s="64" t="s">
        <v>279</v>
      </c>
      <c r="H34" s="64" t="s">
        <v>279</v>
      </c>
      <c r="I34" s="27" t="s">
        <v>278</v>
      </c>
      <c r="J34" s="27" t="s">
        <v>278</v>
      </c>
      <c r="K34" s="27" t="s">
        <v>278</v>
      </c>
      <c r="L34" s="94" t="s">
        <v>544</v>
      </c>
      <c r="M34" s="95" t="s">
        <v>540</v>
      </c>
      <c r="N34" s="95" t="s">
        <v>541</v>
      </c>
    </row>
    <row r="35" spans="1:14" s="96" customFormat="1" x14ac:dyDescent="0.75">
      <c r="A35" s="97" t="s">
        <v>533</v>
      </c>
      <c r="B35" s="98" t="s">
        <v>534</v>
      </c>
      <c r="C35" s="98" t="s">
        <v>535</v>
      </c>
      <c r="D35" s="98" t="s">
        <v>536</v>
      </c>
      <c r="E35" s="98" t="s">
        <v>589</v>
      </c>
      <c r="F35" s="98" t="s">
        <v>559</v>
      </c>
      <c r="G35" s="68" t="s">
        <v>279</v>
      </c>
      <c r="H35" s="68" t="s">
        <v>279</v>
      </c>
      <c r="I35" s="175" t="s">
        <v>278</v>
      </c>
      <c r="J35" s="175" t="s">
        <v>278</v>
      </c>
      <c r="K35" s="175" t="s">
        <v>278</v>
      </c>
      <c r="L35" s="99">
        <v>45026</v>
      </c>
      <c r="M35" s="100" t="s">
        <v>540</v>
      </c>
      <c r="N35" s="100" t="s">
        <v>541</v>
      </c>
    </row>
    <row r="36" spans="1:14" s="96" customFormat="1" x14ac:dyDescent="0.75">
      <c r="A36" s="92" t="s">
        <v>533</v>
      </c>
      <c r="B36" s="93" t="s">
        <v>534</v>
      </c>
      <c r="C36" s="93" t="s">
        <v>542</v>
      </c>
      <c r="D36" s="93" t="s">
        <v>536</v>
      </c>
      <c r="E36" s="93" t="s">
        <v>590</v>
      </c>
      <c r="F36" s="93" t="s">
        <v>582</v>
      </c>
      <c r="G36" s="64" t="s">
        <v>279</v>
      </c>
      <c r="H36" s="64" t="s">
        <v>279</v>
      </c>
      <c r="I36" s="27" t="s">
        <v>278</v>
      </c>
      <c r="J36" s="27" t="s">
        <v>278</v>
      </c>
      <c r="K36" s="27" t="s">
        <v>278</v>
      </c>
      <c r="L36" s="94" t="s">
        <v>279</v>
      </c>
      <c r="M36" s="95" t="s">
        <v>540</v>
      </c>
      <c r="N36" s="95" t="s">
        <v>541</v>
      </c>
    </row>
    <row r="37" spans="1:14" s="96" customFormat="1" x14ac:dyDescent="0.75">
      <c r="A37" s="97" t="s">
        <v>533</v>
      </c>
      <c r="B37" s="98" t="s">
        <v>534</v>
      </c>
      <c r="C37" s="98" t="s">
        <v>542</v>
      </c>
      <c r="D37" s="98" t="s">
        <v>536</v>
      </c>
      <c r="E37" s="98" t="s">
        <v>591</v>
      </c>
      <c r="F37" s="98" t="s">
        <v>575</v>
      </c>
      <c r="G37" s="68" t="s">
        <v>279</v>
      </c>
      <c r="H37" s="68" t="s">
        <v>279</v>
      </c>
      <c r="I37" s="175" t="s">
        <v>278</v>
      </c>
      <c r="J37" s="175" t="s">
        <v>278</v>
      </c>
      <c r="K37" s="175" t="s">
        <v>278</v>
      </c>
      <c r="L37" s="99" t="s">
        <v>592</v>
      </c>
      <c r="M37" s="100" t="s">
        <v>540</v>
      </c>
      <c r="N37" s="100" t="s">
        <v>541</v>
      </c>
    </row>
    <row r="38" spans="1:14" s="96" customFormat="1" x14ac:dyDescent="0.75">
      <c r="A38" s="92" t="s">
        <v>533</v>
      </c>
      <c r="B38" s="93" t="s">
        <v>534</v>
      </c>
      <c r="C38" s="93" t="s">
        <v>545</v>
      </c>
      <c r="D38" s="93" t="s">
        <v>536</v>
      </c>
      <c r="E38" s="93" t="s">
        <v>593</v>
      </c>
      <c r="F38" s="93" t="s">
        <v>551</v>
      </c>
      <c r="G38" s="64" t="s">
        <v>279</v>
      </c>
      <c r="H38" s="64" t="s">
        <v>279</v>
      </c>
      <c r="I38" s="27" t="s">
        <v>278</v>
      </c>
      <c r="J38" s="27" t="s">
        <v>278</v>
      </c>
      <c r="K38" s="27" t="s">
        <v>278</v>
      </c>
      <c r="L38" s="256" t="s">
        <v>279</v>
      </c>
      <c r="M38" s="95" t="s">
        <v>540</v>
      </c>
      <c r="N38" s="95" t="s">
        <v>541</v>
      </c>
    </row>
    <row r="39" spans="1:14" s="96" customFormat="1" x14ac:dyDescent="0.75">
      <c r="A39" s="97" t="s">
        <v>533</v>
      </c>
      <c r="B39" s="98" t="s">
        <v>534</v>
      </c>
      <c r="C39" s="98" t="s">
        <v>542</v>
      </c>
      <c r="D39" s="98" t="s">
        <v>536</v>
      </c>
      <c r="E39" s="98" t="s">
        <v>594</v>
      </c>
      <c r="F39" s="98" t="s">
        <v>561</v>
      </c>
      <c r="G39" s="68" t="s">
        <v>279</v>
      </c>
      <c r="H39" s="68" t="s">
        <v>279</v>
      </c>
      <c r="I39" s="175" t="s">
        <v>278</v>
      </c>
      <c r="J39" s="175" t="s">
        <v>278</v>
      </c>
      <c r="K39" s="175" t="s">
        <v>278</v>
      </c>
      <c r="L39" s="99" t="s">
        <v>544</v>
      </c>
      <c r="M39" s="100" t="s">
        <v>540</v>
      </c>
      <c r="N39" s="100" t="s">
        <v>541</v>
      </c>
    </row>
    <row r="40" spans="1:14" s="96" customFormat="1" x14ac:dyDescent="0.75">
      <c r="A40" s="92" t="s">
        <v>533</v>
      </c>
      <c r="B40" s="93" t="s">
        <v>534</v>
      </c>
      <c r="C40" s="93" t="s">
        <v>542</v>
      </c>
      <c r="D40" s="93" t="s">
        <v>536</v>
      </c>
      <c r="E40" s="93" t="s">
        <v>595</v>
      </c>
      <c r="F40" s="93" t="s">
        <v>549</v>
      </c>
      <c r="G40" s="64" t="s">
        <v>279</v>
      </c>
      <c r="H40" s="64" t="s">
        <v>279</v>
      </c>
      <c r="I40" s="27" t="s">
        <v>278</v>
      </c>
      <c r="J40" s="27" t="s">
        <v>278</v>
      </c>
      <c r="K40" s="27" t="s">
        <v>278</v>
      </c>
      <c r="L40" s="94" t="s">
        <v>279</v>
      </c>
      <c r="M40" s="95" t="s">
        <v>540</v>
      </c>
      <c r="N40" s="95" t="s">
        <v>541</v>
      </c>
    </row>
    <row r="41" spans="1:14" s="96" customFormat="1" x14ac:dyDescent="0.75">
      <c r="A41" s="97" t="s">
        <v>533</v>
      </c>
      <c r="B41" s="98" t="s">
        <v>534</v>
      </c>
      <c r="C41" s="98" t="s">
        <v>545</v>
      </c>
      <c r="D41" s="98" t="s">
        <v>536</v>
      </c>
      <c r="E41" s="98" t="s">
        <v>596</v>
      </c>
      <c r="F41" s="98" t="s">
        <v>575</v>
      </c>
      <c r="G41" s="68" t="s">
        <v>279</v>
      </c>
      <c r="H41" s="68" t="s">
        <v>279</v>
      </c>
      <c r="I41" s="175" t="s">
        <v>278</v>
      </c>
      <c r="J41" s="175" t="s">
        <v>278</v>
      </c>
      <c r="K41" s="175" t="s">
        <v>278</v>
      </c>
      <c r="L41" s="257" t="s">
        <v>279</v>
      </c>
      <c r="M41" s="100" t="s">
        <v>540</v>
      </c>
      <c r="N41" s="100" t="s">
        <v>541</v>
      </c>
    </row>
    <row r="42" spans="1:14" s="96" customFormat="1" x14ac:dyDescent="0.75">
      <c r="A42" s="92" t="s">
        <v>533</v>
      </c>
      <c r="B42" s="93" t="s">
        <v>534</v>
      </c>
      <c r="C42" s="93" t="s">
        <v>597</v>
      </c>
      <c r="D42" s="93" t="s">
        <v>536</v>
      </c>
      <c r="E42" s="93" t="s">
        <v>598</v>
      </c>
      <c r="F42" s="93" t="s">
        <v>279</v>
      </c>
      <c r="G42" s="64" t="s">
        <v>279</v>
      </c>
      <c r="H42" s="64" t="s">
        <v>279</v>
      </c>
      <c r="I42" s="27" t="s">
        <v>278</v>
      </c>
      <c r="J42" s="27" t="s">
        <v>278</v>
      </c>
      <c r="K42" s="27" t="s">
        <v>278</v>
      </c>
      <c r="L42" s="256" t="s">
        <v>279</v>
      </c>
      <c r="M42" s="95" t="s">
        <v>540</v>
      </c>
      <c r="N42" s="95" t="s">
        <v>541</v>
      </c>
    </row>
    <row r="43" spans="1:14" s="96" customFormat="1" x14ac:dyDescent="0.75">
      <c r="A43" s="97" t="s">
        <v>533</v>
      </c>
      <c r="B43" s="98" t="s">
        <v>534</v>
      </c>
      <c r="C43" s="98" t="s">
        <v>542</v>
      </c>
      <c r="D43" s="98" t="s">
        <v>536</v>
      </c>
      <c r="E43" s="98" t="s">
        <v>599</v>
      </c>
      <c r="F43" s="98" t="s">
        <v>561</v>
      </c>
      <c r="G43" s="68" t="s">
        <v>279</v>
      </c>
      <c r="H43" s="68" t="s">
        <v>279</v>
      </c>
      <c r="I43" s="175" t="s">
        <v>278</v>
      </c>
      <c r="J43" s="175" t="s">
        <v>278</v>
      </c>
      <c r="K43" s="175" t="s">
        <v>278</v>
      </c>
      <c r="L43" s="99" t="s">
        <v>544</v>
      </c>
      <c r="M43" s="100" t="s">
        <v>540</v>
      </c>
      <c r="N43" s="100" t="s">
        <v>541</v>
      </c>
    </row>
    <row r="44" spans="1:14" s="96" customFormat="1" x14ac:dyDescent="0.75">
      <c r="A44" s="92" t="s">
        <v>533</v>
      </c>
      <c r="B44" s="93" t="s">
        <v>534</v>
      </c>
      <c r="C44" s="93" t="s">
        <v>542</v>
      </c>
      <c r="D44" s="93" t="s">
        <v>536</v>
      </c>
      <c r="E44" s="93" t="s">
        <v>600</v>
      </c>
      <c r="F44" s="93" t="s">
        <v>559</v>
      </c>
      <c r="G44" s="64" t="s">
        <v>279</v>
      </c>
      <c r="H44" s="64" t="s">
        <v>279</v>
      </c>
      <c r="I44" s="27" t="s">
        <v>278</v>
      </c>
      <c r="J44" s="27" t="s">
        <v>278</v>
      </c>
      <c r="K44" s="27" t="s">
        <v>278</v>
      </c>
      <c r="L44" s="256" t="s">
        <v>279</v>
      </c>
      <c r="M44" s="95" t="s">
        <v>540</v>
      </c>
      <c r="N44" s="95" t="s">
        <v>541</v>
      </c>
    </row>
    <row r="45" spans="1:14" s="96" customFormat="1" x14ac:dyDescent="0.75">
      <c r="A45" s="97" t="s">
        <v>533</v>
      </c>
      <c r="B45" s="98" t="s">
        <v>534</v>
      </c>
      <c r="C45" s="98" t="s">
        <v>535</v>
      </c>
      <c r="D45" s="98" t="s">
        <v>536</v>
      </c>
      <c r="E45" s="98" t="s">
        <v>601</v>
      </c>
      <c r="F45" s="98" t="s">
        <v>559</v>
      </c>
      <c r="G45" s="68" t="s">
        <v>279</v>
      </c>
      <c r="H45" s="68" t="s">
        <v>279</v>
      </c>
      <c r="I45" s="175" t="s">
        <v>278</v>
      </c>
      <c r="J45" s="175" t="s">
        <v>278</v>
      </c>
      <c r="K45" s="175" t="s">
        <v>278</v>
      </c>
      <c r="L45" s="257" t="s">
        <v>279</v>
      </c>
      <c r="M45" s="100" t="s">
        <v>540</v>
      </c>
      <c r="N45" s="100" t="s">
        <v>541</v>
      </c>
    </row>
    <row r="46" spans="1:14" s="96" customFormat="1" x14ac:dyDescent="0.75">
      <c r="A46" s="92" t="s">
        <v>533</v>
      </c>
      <c r="B46" s="93" t="s">
        <v>534</v>
      </c>
      <c r="C46" s="93" t="s">
        <v>542</v>
      </c>
      <c r="D46" s="93" t="s">
        <v>536</v>
      </c>
      <c r="E46" s="93" t="s">
        <v>602</v>
      </c>
      <c r="F46" s="93" t="s">
        <v>556</v>
      </c>
      <c r="G46" s="64" t="s">
        <v>279</v>
      </c>
      <c r="H46" s="64" t="s">
        <v>279</v>
      </c>
      <c r="I46" s="27" t="s">
        <v>278</v>
      </c>
      <c r="J46" s="27" t="s">
        <v>278</v>
      </c>
      <c r="K46" s="27" t="s">
        <v>278</v>
      </c>
      <c r="L46" s="94" t="s">
        <v>279</v>
      </c>
      <c r="M46" s="95" t="s">
        <v>540</v>
      </c>
      <c r="N46" s="95" t="s">
        <v>541</v>
      </c>
    </row>
    <row r="47" spans="1:14" s="96" customFormat="1" x14ac:dyDescent="0.75">
      <c r="A47" s="97" t="s">
        <v>533</v>
      </c>
      <c r="B47" s="98" t="s">
        <v>534</v>
      </c>
      <c r="C47" s="98" t="s">
        <v>535</v>
      </c>
      <c r="D47" s="98" t="s">
        <v>536</v>
      </c>
      <c r="E47" s="98" t="s">
        <v>603</v>
      </c>
      <c r="F47" s="98" t="s">
        <v>549</v>
      </c>
      <c r="G47" s="68" t="s">
        <v>279</v>
      </c>
      <c r="H47" s="68" t="s">
        <v>279</v>
      </c>
      <c r="I47" s="175" t="s">
        <v>278</v>
      </c>
      <c r="J47" s="175" t="s">
        <v>278</v>
      </c>
      <c r="K47" s="175" t="s">
        <v>278</v>
      </c>
      <c r="L47" s="99" t="s">
        <v>279</v>
      </c>
      <c r="M47" s="100" t="s">
        <v>540</v>
      </c>
      <c r="N47" s="100" t="s">
        <v>541</v>
      </c>
    </row>
    <row r="48" spans="1:14" s="96" customFormat="1" x14ac:dyDescent="0.75">
      <c r="A48" s="92" t="s">
        <v>533</v>
      </c>
      <c r="B48" s="93" t="s">
        <v>534</v>
      </c>
      <c r="C48" s="93" t="s">
        <v>535</v>
      </c>
      <c r="D48" s="93" t="s">
        <v>536</v>
      </c>
      <c r="E48" s="93" t="s">
        <v>604</v>
      </c>
      <c r="F48" s="93" t="s">
        <v>575</v>
      </c>
      <c r="G48" s="64" t="s">
        <v>279</v>
      </c>
      <c r="H48" s="64" t="s">
        <v>279</v>
      </c>
      <c r="I48" s="27" t="s">
        <v>278</v>
      </c>
      <c r="J48" s="27" t="s">
        <v>278</v>
      </c>
      <c r="K48" s="27" t="s">
        <v>278</v>
      </c>
      <c r="L48" s="94" t="s">
        <v>544</v>
      </c>
      <c r="M48" s="95" t="s">
        <v>540</v>
      </c>
      <c r="N48" s="95" t="s">
        <v>541</v>
      </c>
    </row>
    <row r="49" spans="1:14" s="96" customFormat="1" x14ac:dyDescent="0.75">
      <c r="A49" s="97" t="s">
        <v>533</v>
      </c>
      <c r="B49" s="98" t="s">
        <v>534</v>
      </c>
      <c r="C49" s="98" t="s">
        <v>535</v>
      </c>
      <c r="D49" s="98" t="s">
        <v>536</v>
      </c>
      <c r="E49" s="98" t="s">
        <v>605</v>
      </c>
      <c r="F49" s="98" t="s">
        <v>575</v>
      </c>
      <c r="G49" s="68" t="s">
        <v>279</v>
      </c>
      <c r="H49" s="68" t="s">
        <v>279</v>
      </c>
      <c r="I49" s="175" t="s">
        <v>278</v>
      </c>
      <c r="J49" s="175" t="s">
        <v>278</v>
      </c>
      <c r="K49" s="175" t="s">
        <v>278</v>
      </c>
      <c r="L49" s="99" t="s">
        <v>539</v>
      </c>
      <c r="M49" s="100" t="s">
        <v>540</v>
      </c>
      <c r="N49" s="100" t="s">
        <v>541</v>
      </c>
    </row>
    <row r="50" spans="1:14" s="96" customFormat="1" x14ac:dyDescent="0.75">
      <c r="A50" s="92" t="s">
        <v>533</v>
      </c>
      <c r="B50" s="93" t="s">
        <v>534</v>
      </c>
      <c r="C50" s="93" t="s">
        <v>542</v>
      </c>
      <c r="D50" s="93" t="s">
        <v>536</v>
      </c>
      <c r="E50" s="93" t="s">
        <v>606</v>
      </c>
      <c r="F50" s="93" t="s">
        <v>556</v>
      </c>
      <c r="G50" s="64" t="s">
        <v>279</v>
      </c>
      <c r="H50" s="64" t="s">
        <v>279</v>
      </c>
      <c r="I50" s="27" t="s">
        <v>278</v>
      </c>
      <c r="J50" s="27" t="s">
        <v>278</v>
      </c>
      <c r="K50" s="27" t="s">
        <v>278</v>
      </c>
      <c r="L50" s="94" t="s">
        <v>279</v>
      </c>
      <c r="M50" s="95" t="s">
        <v>540</v>
      </c>
      <c r="N50" s="95" t="s">
        <v>541</v>
      </c>
    </row>
    <row r="51" spans="1:14" s="96" customFormat="1" x14ac:dyDescent="0.75">
      <c r="A51" s="97" t="s">
        <v>533</v>
      </c>
      <c r="B51" s="98" t="s">
        <v>534</v>
      </c>
      <c r="C51" s="98" t="s">
        <v>545</v>
      </c>
      <c r="D51" s="98" t="s">
        <v>536</v>
      </c>
      <c r="E51" s="98" t="s">
        <v>607</v>
      </c>
      <c r="F51" s="98" t="s">
        <v>561</v>
      </c>
      <c r="G51" s="68" t="s">
        <v>279</v>
      </c>
      <c r="H51" s="68" t="s">
        <v>279</v>
      </c>
      <c r="I51" s="175" t="s">
        <v>278</v>
      </c>
      <c r="J51" s="175" t="s">
        <v>278</v>
      </c>
      <c r="K51" s="175" t="s">
        <v>278</v>
      </c>
      <c r="L51" s="99">
        <v>44981</v>
      </c>
      <c r="M51" s="100" t="s">
        <v>540</v>
      </c>
      <c r="N51" s="100" t="s">
        <v>541</v>
      </c>
    </row>
    <row r="52" spans="1:14" s="96" customFormat="1" x14ac:dyDescent="0.75">
      <c r="A52" s="92" t="s">
        <v>533</v>
      </c>
      <c r="B52" s="93" t="s">
        <v>534</v>
      </c>
      <c r="C52" s="93" t="s">
        <v>608</v>
      </c>
      <c r="D52" s="93" t="s">
        <v>536</v>
      </c>
      <c r="E52" s="93" t="s">
        <v>609</v>
      </c>
      <c r="F52" s="93" t="s">
        <v>549</v>
      </c>
      <c r="G52" s="64" t="s">
        <v>279</v>
      </c>
      <c r="H52" s="64" t="s">
        <v>279</v>
      </c>
      <c r="I52" s="27" t="s">
        <v>278</v>
      </c>
      <c r="J52" s="27" t="s">
        <v>278</v>
      </c>
      <c r="K52" s="27" t="s">
        <v>278</v>
      </c>
      <c r="L52" s="256" t="s">
        <v>279</v>
      </c>
      <c r="M52" s="95" t="s">
        <v>540</v>
      </c>
      <c r="N52" s="95" t="s">
        <v>541</v>
      </c>
    </row>
    <row r="53" spans="1:14" s="96" customFormat="1" x14ac:dyDescent="0.75">
      <c r="A53" s="97" t="s">
        <v>533</v>
      </c>
      <c r="B53" s="98" t="s">
        <v>534</v>
      </c>
      <c r="C53" s="98" t="s">
        <v>542</v>
      </c>
      <c r="D53" s="98" t="s">
        <v>536</v>
      </c>
      <c r="E53" s="98" t="s">
        <v>610</v>
      </c>
      <c r="F53" s="98" t="s">
        <v>559</v>
      </c>
      <c r="G53" s="68" t="s">
        <v>279</v>
      </c>
      <c r="H53" s="68" t="s">
        <v>279</v>
      </c>
      <c r="I53" s="175" t="s">
        <v>278</v>
      </c>
      <c r="J53" s="175" t="s">
        <v>278</v>
      </c>
      <c r="K53" s="175" t="s">
        <v>278</v>
      </c>
      <c r="L53" s="99" t="s">
        <v>539</v>
      </c>
      <c r="M53" s="100" t="s">
        <v>540</v>
      </c>
      <c r="N53" s="100" t="s">
        <v>541</v>
      </c>
    </row>
    <row r="54" spans="1:14" s="96" customFormat="1" x14ac:dyDescent="0.75">
      <c r="A54" s="92" t="s">
        <v>533</v>
      </c>
      <c r="B54" s="93" t="s">
        <v>534</v>
      </c>
      <c r="C54" s="93" t="s">
        <v>535</v>
      </c>
      <c r="D54" s="93" t="s">
        <v>536</v>
      </c>
      <c r="E54" s="93" t="s">
        <v>611</v>
      </c>
      <c r="F54" s="93" t="s">
        <v>559</v>
      </c>
      <c r="G54" s="64" t="s">
        <v>279</v>
      </c>
      <c r="H54" s="64" t="s">
        <v>279</v>
      </c>
      <c r="I54" s="27" t="s">
        <v>278</v>
      </c>
      <c r="J54" s="27" t="s">
        <v>278</v>
      </c>
      <c r="K54" s="27" t="s">
        <v>278</v>
      </c>
      <c r="L54" s="94" t="s">
        <v>539</v>
      </c>
      <c r="M54" s="95" t="s">
        <v>540</v>
      </c>
      <c r="N54" s="95" t="s">
        <v>541</v>
      </c>
    </row>
    <row r="55" spans="1:14" s="96" customFormat="1" x14ac:dyDescent="0.75">
      <c r="A55" s="97" t="s">
        <v>533</v>
      </c>
      <c r="B55" s="98" t="s">
        <v>534</v>
      </c>
      <c r="C55" s="98" t="s">
        <v>564</v>
      </c>
      <c r="D55" s="98" t="s">
        <v>536</v>
      </c>
      <c r="E55" s="98" t="s">
        <v>612</v>
      </c>
      <c r="F55" s="98" t="s">
        <v>538</v>
      </c>
      <c r="G55" s="68" t="s">
        <v>279</v>
      </c>
      <c r="H55" s="68" t="s">
        <v>279</v>
      </c>
      <c r="I55" s="175" t="s">
        <v>278</v>
      </c>
      <c r="J55" s="175" t="s">
        <v>278</v>
      </c>
      <c r="K55" s="175" t="s">
        <v>278</v>
      </c>
      <c r="L55" s="257" t="s">
        <v>279</v>
      </c>
      <c r="M55" s="100" t="s">
        <v>540</v>
      </c>
      <c r="N55" s="100" t="s">
        <v>541</v>
      </c>
    </row>
    <row r="56" spans="1:14" s="96" customFormat="1" x14ac:dyDescent="0.75">
      <c r="A56" s="92" t="s">
        <v>533</v>
      </c>
      <c r="B56" s="93" t="s">
        <v>534</v>
      </c>
      <c r="C56" s="93" t="s">
        <v>535</v>
      </c>
      <c r="D56" s="93" t="s">
        <v>536</v>
      </c>
      <c r="E56" s="93" t="s">
        <v>613</v>
      </c>
      <c r="F56" s="93" t="s">
        <v>559</v>
      </c>
      <c r="G56" s="64" t="s">
        <v>279</v>
      </c>
      <c r="H56" s="64" t="s">
        <v>279</v>
      </c>
      <c r="I56" s="27" t="s">
        <v>278</v>
      </c>
      <c r="J56" s="27" t="s">
        <v>278</v>
      </c>
      <c r="K56" s="27" t="s">
        <v>278</v>
      </c>
      <c r="L56" s="94" t="s">
        <v>592</v>
      </c>
      <c r="M56" s="95" t="s">
        <v>540</v>
      </c>
      <c r="N56" s="95" t="s">
        <v>541</v>
      </c>
    </row>
    <row r="57" spans="1:14" s="96" customFormat="1" x14ac:dyDescent="0.75">
      <c r="A57" s="97" t="s">
        <v>533</v>
      </c>
      <c r="B57" s="98" t="s">
        <v>534</v>
      </c>
      <c r="C57" s="98" t="s">
        <v>535</v>
      </c>
      <c r="D57" s="98" t="s">
        <v>536</v>
      </c>
      <c r="E57" s="98" t="s">
        <v>614</v>
      </c>
      <c r="F57" s="98" t="s">
        <v>575</v>
      </c>
      <c r="G57" s="68" t="s">
        <v>279</v>
      </c>
      <c r="H57" s="68" t="s">
        <v>279</v>
      </c>
      <c r="I57" s="175" t="s">
        <v>278</v>
      </c>
      <c r="J57" s="175" t="s">
        <v>278</v>
      </c>
      <c r="K57" s="175" t="s">
        <v>278</v>
      </c>
      <c r="L57" s="99" t="s">
        <v>544</v>
      </c>
      <c r="M57" s="100" t="s">
        <v>540</v>
      </c>
      <c r="N57" s="100" t="s">
        <v>541</v>
      </c>
    </row>
    <row r="58" spans="1:14" s="96" customFormat="1" x14ac:dyDescent="0.75">
      <c r="A58" s="92" t="s">
        <v>533</v>
      </c>
      <c r="B58" s="93" t="s">
        <v>534</v>
      </c>
      <c r="C58" s="93" t="s">
        <v>542</v>
      </c>
      <c r="D58" s="93" t="s">
        <v>536</v>
      </c>
      <c r="E58" s="93" t="s">
        <v>615</v>
      </c>
      <c r="F58" s="93" t="s">
        <v>561</v>
      </c>
      <c r="G58" s="64" t="s">
        <v>279</v>
      </c>
      <c r="H58" s="64" t="s">
        <v>279</v>
      </c>
      <c r="I58" s="27" t="s">
        <v>278</v>
      </c>
      <c r="J58" s="27" t="s">
        <v>278</v>
      </c>
      <c r="K58" s="27" t="s">
        <v>278</v>
      </c>
      <c r="L58" s="94" t="s">
        <v>544</v>
      </c>
      <c r="M58" s="95" t="s">
        <v>540</v>
      </c>
      <c r="N58" s="95" t="s">
        <v>541</v>
      </c>
    </row>
    <row r="59" spans="1:14" s="96" customFormat="1" x14ac:dyDescent="0.75">
      <c r="A59" s="97" t="s">
        <v>533</v>
      </c>
      <c r="B59" s="98" t="s">
        <v>534</v>
      </c>
      <c r="C59" s="98" t="s">
        <v>535</v>
      </c>
      <c r="D59" s="98" t="s">
        <v>536</v>
      </c>
      <c r="E59" s="98" t="s">
        <v>616</v>
      </c>
      <c r="F59" s="98" t="s">
        <v>549</v>
      </c>
      <c r="G59" s="68" t="s">
        <v>279</v>
      </c>
      <c r="H59" s="68" t="s">
        <v>279</v>
      </c>
      <c r="I59" s="175" t="s">
        <v>278</v>
      </c>
      <c r="J59" s="175" t="s">
        <v>278</v>
      </c>
      <c r="K59" s="175" t="s">
        <v>278</v>
      </c>
      <c r="L59" s="99" t="s">
        <v>554</v>
      </c>
      <c r="M59" s="100" t="s">
        <v>540</v>
      </c>
      <c r="N59" s="100" t="s">
        <v>541</v>
      </c>
    </row>
    <row r="60" spans="1:14" s="96" customFormat="1" x14ac:dyDescent="0.75">
      <c r="A60" s="92" t="s">
        <v>533</v>
      </c>
      <c r="B60" s="93" t="s">
        <v>534</v>
      </c>
      <c r="C60" s="93" t="s">
        <v>535</v>
      </c>
      <c r="D60" s="93" t="s">
        <v>536</v>
      </c>
      <c r="E60" s="93" t="s">
        <v>617</v>
      </c>
      <c r="F60" s="93" t="s">
        <v>559</v>
      </c>
      <c r="G60" s="64" t="s">
        <v>279</v>
      </c>
      <c r="H60" s="64" t="s">
        <v>279</v>
      </c>
      <c r="I60" s="27" t="s">
        <v>278</v>
      </c>
      <c r="J60" s="27" t="s">
        <v>278</v>
      </c>
      <c r="K60" s="27" t="s">
        <v>278</v>
      </c>
      <c r="L60" s="94">
        <v>45007</v>
      </c>
      <c r="M60" s="95" t="s">
        <v>540</v>
      </c>
      <c r="N60" s="95" t="s">
        <v>541</v>
      </c>
    </row>
    <row r="61" spans="1:14" s="96" customFormat="1" x14ac:dyDescent="0.75">
      <c r="A61" s="97" t="s">
        <v>533</v>
      </c>
      <c r="B61" s="98" t="s">
        <v>534</v>
      </c>
      <c r="C61" s="98" t="s">
        <v>535</v>
      </c>
      <c r="D61" s="98" t="s">
        <v>536</v>
      </c>
      <c r="E61" s="98" t="s">
        <v>618</v>
      </c>
      <c r="F61" s="98" t="s">
        <v>538</v>
      </c>
      <c r="G61" s="68" t="s">
        <v>279</v>
      </c>
      <c r="H61" s="68" t="s">
        <v>279</v>
      </c>
      <c r="I61" s="175" t="s">
        <v>278</v>
      </c>
      <c r="J61" s="175" t="s">
        <v>278</v>
      </c>
      <c r="K61" s="175" t="s">
        <v>278</v>
      </c>
      <c r="L61" s="99" t="s">
        <v>279</v>
      </c>
      <c r="M61" s="100" t="s">
        <v>540</v>
      </c>
      <c r="N61" s="100" t="s">
        <v>541</v>
      </c>
    </row>
    <row r="62" spans="1:14" s="96" customFormat="1" x14ac:dyDescent="0.75">
      <c r="A62" s="92" t="s">
        <v>533</v>
      </c>
      <c r="B62" s="93" t="s">
        <v>534</v>
      </c>
      <c r="C62" s="93" t="s">
        <v>545</v>
      </c>
      <c r="D62" s="93" t="s">
        <v>536</v>
      </c>
      <c r="E62" s="93" t="s">
        <v>619</v>
      </c>
      <c r="F62" s="93" t="s">
        <v>549</v>
      </c>
      <c r="G62" s="64" t="s">
        <v>279</v>
      </c>
      <c r="H62" s="64" t="s">
        <v>279</v>
      </c>
      <c r="I62" s="27" t="s">
        <v>278</v>
      </c>
      <c r="J62" s="27" t="s">
        <v>278</v>
      </c>
      <c r="K62" s="27" t="s">
        <v>278</v>
      </c>
      <c r="L62" s="94">
        <v>45016</v>
      </c>
      <c r="M62" s="95" t="s">
        <v>540</v>
      </c>
      <c r="N62" s="95" t="s">
        <v>541</v>
      </c>
    </row>
    <row r="63" spans="1:14" s="96" customFormat="1" x14ac:dyDescent="0.75">
      <c r="A63" s="97" t="s">
        <v>533</v>
      </c>
      <c r="B63" s="98" t="s">
        <v>534</v>
      </c>
      <c r="C63" s="98" t="s">
        <v>535</v>
      </c>
      <c r="D63" s="98" t="s">
        <v>536</v>
      </c>
      <c r="E63" s="98" t="s">
        <v>620</v>
      </c>
      <c r="F63" s="98" t="s">
        <v>621</v>
      </c>
      <c r="G63" s="68" t="s">
        <v>279</v>
      </c>
      <c r="H63" s="68" t="s">
        <v>279</v>
      </c>
      <c r="I63" s="175" t="s">
        <v>278</v>
      </c>
      <c r="J63" s="175" t="s">
        <v>278</v>
      </c>
      <c r="K63" s="175" t="s">
        <v>278</v>
      </c>
      <c r="L63" s="99" t="s">
        <v>539</v>
      </c>
      <c r="M63" s="100" t="s">
        <v>540</v>
      </c>
      <c r="N63" s="100" t="s">
        <v>541</v>
      </c>
    </row>
    <row r="64" spans="1:14" s="96" customFormat="1" x14ac:dyDescent="0.75">
      <c r="A64" s="92" t="s">
        <v>533</v>
      </c>
      <c r="B64" s="93" t="s">
        <v>534</v>
      </c>
      <c r="C64" s="93" t="s">
        <v>542</v>
      </c>
      <c r="D64" s="93" t="s">
        <v>536</v>
      </c>
      <c r="E64" s="93" t="s">
        <v>622</v>
      </c>
      <c r="F64" s="93" t="s">
        <v>556</v>
      </c>
      <c r="G64" s="64" t="s">
        <v>279</v>
      </c>
      <c r="H64" s="64" t="s">
        <v>279</v>
      </c>
      <c r="I64" s="27" t="s">
        <v>278</v>
      </c>
      <c r="J64" s="27" t="s">
        <v>278</v>
      </c>
      <c r="K64" s="27" t="s">
        <v>278</v>
      </c>
      <c r="L64" s="94" t="s">
        <v>544</v>
      </c>
      <c r="M64" s="95" t="s">
        <v>540</v>
      </c>
      <c r="N64" s="95" t="s">
        <v>541</v>
      </c>
    </row>
    <row r="65" spans="1:14" s="96" customFormat="1" x14ac:dyDescent="0.75">
      <c r="A65" s="97" t="s">
        <v>533</v>
      </c>
      <c r="B65" s="98" t="s">
        <v>534</v>
      </c>
      <c r="C65" s="98" t="s">
        <v>535</v>
      </c>
      <c r="D65" s="98" t="s">
        <v>536</v>
      </c>
      <c r="E65" s="98" t="s">
        <v>623</v>
      </c>
      <c r="F65" s="98" t="s">
        <v>575</v>
      </c>
      <c r="G65" s="68" t="s">
        <v>279</v>
      </c>
      <c r="H65" s="68" t="s">
        <v>279</v>
      </c>
      <c r="I65" s="175" t="s">
        <v>278</v>
      </c>
      <c r="J65" s="175" t="s">
        <v>278</v>
      </c>
      <c r="K65" s="175" t="s">
        <v>278</v>
      </c>
      <c r="L65" s="99" t="s">
        <v>544</v>
      </c>
      <c r="M65" s="100" t="s">
        <v>540</v>
      </c>
      <c r="N65" s="100" t="s">
        <v>541</v>
      </c>
    </row>
    <row r="66" spans="1:14" s="96" customFormat="1" x14ac:dyDescent="0.75">
      <c r="A66" s="92" t="s">
        <v>533</v>
      </c>
      <c r="B66" s="93" t="s">
        <v>534</v>
      </c>
      <c r="C66" s="93" t="s">
        <v>535</v>
      </c>
      <c r="D66" s="93" t="s">
        <v>536</v>
      </c>
      <c r="E66" s="93" t="s">
        <v>624</v>
      </c>
      <c r="F66" s="93" t="s">
        <v>556</v>
      </c>
      <c r="G66" s="64" t="s">
        <v>279</v>
      </c>
      <c r="H66" s="64" t="s">
        <v>279</v>
      </c>
      <c r="I66" s="27" t="s">
        <v>278</v>
      </c>
      <c r="J66" s="27" t="s">
        <v>278</v>
      </c>
      <c r="K66" s="27" t="s">
        <v>278</v>
      </c>
      <c r="L66" s="94" t="s">
        <v>554</v>
      </c>
      <c r="M66" s="95" t="s">
        <v>540</v>
      </c>
      <c r="N66" s="95" t="s">
        <v>541</v>
      </c>
    </row>
    <row r="67" spans="1:14" s="96" customFormat="1" x14ac:dyDescent="0.75">
      <c r="A67" s="97" t="s">
        <v>533</v>
      </c>
      <c r="B67" s="98" t="s">
        <v>534</v>
      </c>
      <c r="C67" s="98" t="s">
        <v>625</v>
      </c>
      <c r="D67" s="98" t="s">
        <v>536</v>
      </c>
      <c r="E67" s="98" t="s">
        <v>626</v>
      </c>
      <c r="F67" s="98" t="s">
        <v>575</v>
      </c>
      <c r="G67" s="68" t="s">
        <v>279</v>
      </c>
      <c r="H67" s="68" t="s">
        <v>279</v>
      </c>
      <c r="I67" s="175" t="s">
        <v>278</v>
      </c>
      <c r="J67" s="175" t="s">
        <v>278</v>
      </c>
      <c r="K67" s="175" t="s">
        <v>278</v>
      </c>
      <c r="L67" s="257" t="s">
        <v>279</v>
      </c>
      <c r="M67" s="100" t="s">
        <v>540</v>
      </c>
      <c r="N67" s="100" t="s">
        <v>541</v>
      </c>
    </row>
    <row r="68" spans="1:14" s="96" customFormat="1" x14ac:dyDescent="0.75">
      <c r="A68" s="92" t="s">
        <v>533</v>
      </c>
      <c r="B68" s="93" t="s">
        <v>534</v>
      </c>
      <c r="C68" s="93" t="s">
        <v>542</v>
      </c>
      <c r="D68" s="93" t="s">
        <v>536</v>
      </c>
      <c r="E68" s="93" t="s">
        <v>627</v>
      </c>
      <c r="F68" s="93" t="s">
        <v>538</v>
      </c>
      <c r="G68" s="64" t="s">
        <v>279</v>
      </c>
      <c r="H68" s="64" t="s">
        <v>279</v>
      </c>
      <c r="I68" s="27" t="s">
        <v>278</v>
      </c>
      <c r="J68" s="27" t="s">
        <v>278</v>
      </c>
      <c r="K68" s="27" t="s">
        <v>278</v>
      </c>
      <c r="L68" s="94" t="s">
        <v>554</v>
      </c>
      <c r="M68" s="95" t="s">
        <v>540</v>
      </c>
      <c r="N68" s="95" t="s">
        <v>541</v>
      </c>
    </row>
    <row r="69" spans="1:14" s="96" customFormat="1" x14ac:dyDescent="0.75">
      <c r="A69" s="97" t="s">
        <v>533</v>
      </c>
      <c r="B69" s="98" t="s">
        <v>534</v>
      </c>
      <c r="C69" s="98" t="s">
        <v>542</v>
      </c>
      <c r="D69" s="98" t="s">
        <v>536</v>
      </c>
      <c r="E69" s="98" t="s">
        <v>628</v>
      </c>
      <c r="F69" s="98" t="s">
        <v>575</v>
      </c>
      <c r="G69" s="68" t="s">
        <v>279</v>
      </c>
      <c r="H69" s="68" t="s">
        <v>279</v>
      </c>
      <c r="I69" s="175" t="s">
        <v>278</v>
      </c>
      <c r="J69" s="175" t="s">
        <v>278</v>
      </c>
      <c r="K69" s="175" t="s">
        <v>278</v>
      </c>
      <c r="L69" s="99" t="s">
        <v>554</v>
      </c>
      <c r="M69" s="100" t="s">
        <v>540</v>
      </c>
      <c r="N69" s="100" t="s">
        <v>541</v>
      </c>
    </row>
    <row r="70" spans="1:14" s="96" customFormat="1" x14ac:dyDescent="0.75">
      <c r="A70" s="92" t="s">
        <v>533</v>
      </c>
      <c r="B70" s="93" t="s">
        <v>534</v>
      </c>
      <c r="C70" s="93" t="s">
        <v>629</v>
      </c>
      <c r="D70" s="93" t="s">
        <v>536</v>
      </c>
      <c r="E70" s="93" t="s">
        <v>630</v>
      </c>
      <c r="F70" s="93" t="s">
        <v>538</v>
      </c>
      <c r="G70" s="64" t="s">
        <v>279</v>
      </c>
      <c r="H70" s="64" t="s">
        <v>279</v>
      </c>
      <c r="I70" s="27" t="s">
        <v>278</v>
      </c>
      <c r="J70" s="27" t="s">
        <v>278</v>
      </c>
      <c r="K70" s="27" t="s">
        <v>278</v>
      </c>
      <c r="L70" s="94">
        <v>44984</v>
      </c>
      <c r="M70" s="95" t="s">
        <v>540</v>
      </c>
      <c r="N70" s="95" t="s">
        <v>541</v>
      </c>
    </row>
    <row r="71" spans="1:14" s="96" customFormat="1" x14ac:dyDescent="0.75">
      <c r="A71" s="97" t="s">
        <v>533</v>
      </c>
      <c r="B71" s="98" t="s">
        <v>534</v>
      </c>
      <c r="C71" s="98" t="s">
        <v>631</v>
      </c>
      <c r="D71" s="98" t="s">
        <v>536</v>
      </c>
      <c r="E71" s="98" t="s">
        <v>632</v>
      </c>
      <c r="F71" s="98" t="s">
        <v>575</v>
      </c>
      <c r="G71" s="68" t="s">
        <v>279</v>
      </c>
      <c r="H71" s="68" t="s">
        <v>279</v>
      </c>
      <c r="I71" s="175" t="s">
        <v>278</v>
      </c>
      <c r="J71" s="175" t="s">
        <v>278</v>
      </c>
      <c r="K71" s="175" t="s">
        <v>278</v>
      </c>
      <c r="L71" s="257" t="s">
        <v>279</v>
      </c>
      <c r="M71" s="100" t="s">
        <v>540</v>
      </c>
      <c r="N71" s="100" t="s">
        <v>541</v>
      </c>
    </row>
    <row r="72" spans="1:14" s="96" customFormat="1" x14ac:dyDescent="0.75">
      <c r="A72" s="92" t="s">
        <v>533</v>
      </c>
      <c r="B72" s="93" t="s">
        <v>534</v>
      </c>
      <c r="C72" s="93" t="s">
        <v>545</v>
      </c>
      <c r="D72" s="93" t="s">
        <v>536</v>
      </c>
      <c r="E72" s="93" t="s">
        <v>633</v>
      </c>
      <c r="F72" s="93" t="s">
        <v>561</v>
      </c>
      <c r="G72" s="64" t="s">
        <v>279</v>
      </c>
      <c r="H72" s="64" t="s">
        <v>279</v>
      </c>
      <c r="I72" s="27" t="s">
        <v>278</v>
      </c>
      <c r="J72" s="27" t="s">
        <v>278</v>
      </c>
      <c r="K72" s="27" t="s">
        <v>278</v>
      </c>
      <c r="L72" s="94">
        <v>44995</v>
      </c>
      <c r="M72" s="95" t="s">
        <v>540</v>
      </c>
      <c r="N72" s="95" t="s">
        <v>541</v>
      </c>
    </row>
    <row r="73" spans="1:14" s="96" customFormat="1" x14ac:dyDescent="0.75">
      <c r="A73" s="97" t="s">
        <v>533</v>
      </c>
      <c r="B73" s="98" t="s">
        <v>534</v>
      </c>
      <c r="C73" s="98" t="s">
        <v>545</v>
      </c>
      <c r="D73" s="98" t="s">
        <v>536</v>
      </c>
      <c r="E73" s="98" t="s">
        <v>634</v>
      </c>
      <c r="F73" s="98" t="s">
        <v>575</v>
      </c>
      <c r="G73" s="68" t="s">
        <v>279</v>
      </c>
      <c r="H73" s="68" t="s">
        <v>279</v>
      </c>
      <c r="I73" s="175" t="s">
        <v>278</v>
      </c>
      <c r="J73" s="175" t="s">
        <v>278</v>
      </c>
      <c r="K73" s="175" t="s">
        <v>278</v>
      </c>
      <c r="L73" s="99">
        <v>45016</v>
      </c>
      <c r="M73" s="100" t="s">
        <v>540</v>
      </c>
      <c r="N73" s="100" t="s">
        <v>541</v>
      </c>
    </row>
    <row r="74" spans="1:14" s="96" customFormat="1" x14ac:dyDescent="0.75">
      <c r="A74" s="92" t="s">
        <v>533</v>
      </c>
      <c r="B74" s="93" t="s">
        <v>534</v>
      </c>
      <c r="C74" s="93" t="s">
        <v>542</v>
      </c>
      <c r="D74" s="93" t="s">
        <v>536</v>
      </c>
      <c r="E74" s="93" t="s">
        <v>635</v>
      </c>
      <c r="F74" s="93" t="s">
        <v>549</v>
      </c>
      <c r="G74" s="64" t="s">
        <v>279</v>
      </c>
      <c r="H74" s="64" t="s">
        <v>279</v>
      </c>
      <c r="I74" s="27" t="s">
        <v>278</v>
      </c>
      <c r="J74" s="27" t="s">
        <v>278</v>
      </c>
      <c r="K74" s="27" t="s">
        <v>278</v>
      </c>
      <c r="L74" s="94" t="s">
        <v>279</v>
      </c>
      <c r="M74" s="95" t="s">
        <v>540</v>
      </c>
      <c r="N74" s="95" t="s">
        <v>541</v>
      </c>
    </row>
    <row r="75" spans="1:14" s="96" customFormat="1" x14ac:dyDescent="0.75">
      <c r="A75" s="97" t="s">
        <v>533</v>
      </c>
      <c r="B75" s="98" t="s">
        <v>534</v>
      </c>
      <c r="C75" s="98" t="s">
        <v>535</v>
      </c>
      <c r="D75" s="98" t="s">
        <v>536</v>
      </c>
      <c r="E75" s="98" t="s">
        <v>636</v>
      </c>
      <c r="F75" s="98" t="s">
        <v>549</v>
      </c>
      <c r="G75" s="68" t="s">
        <v>279</v>
      </c>
      <c r="H75" s="68" t="s">
        <v>279</v>
      </c>
      <c r="I75" s="175" t="s">
        <v>278</v>
      </c>
      <c r="J75" s="175" t="s">
        <v>278</v>
      </c>
      <c r="K75" s="175" t="s">
        <v>278</v>
      </c>
      <c r="L75" s="99">
        <v>45107</v>
      </c>
      <c r="M75" s="100" t="s">
        <v>540</v>
      </c>
      <c r="N75" s="100" t="s">
        <v>541</v>
      </c>
    </row>
    <row r="76" spans="1:14" s="96" customFormat="1" x14ac:dyDescent="0.75">
      <c r="A76" s="92" t="s">
        <v>533</v>
      </c>
      <c r="B76" s="93" t="s">
        <v>534</v>
      </c>
      <c r="C76" s="93" t="s">
        <v>583</v>
      </c>
      <c r="D76" s="93" t="s">
        <v>536</v>
      </c>
      <c r="E76" s="93" t="s">
        <v>637</v>
      </c>
      <c r="F76" s="93" t="s">
        <v>556</v>
      </c>
      <c r="G76" s="64" t="s">
        <v>279</v>
      </c>
      <c r="H76" s="64" t="s">
        <v>279</v>
      </c>
      <c r="I76" s="27" t="s">
        <v>278</v>
      </c>
      <c r="J76" s="27" t="s">
        <v>278</v>
      </c>
      <c r="K76" s="27" t="s">
        <v>278</v>
      </c>
      <c r="L76" s="94">
        <v>45082</v>
      </c>
      <c r="M76" s="95" t="s">
        <v>540</v>
      </c>
      <c r="N76" s="95" t="s">
        <v>541</v>
      </c>
    </row>
    <row r="77" spans="1:14" s="96" customFormat="1" x14ac:dyDescent="0.75">
      <c r="A77" s="97" t="s">
        <v>533</v>
      </c>
      <c r="B77" s="98" t="s">
        <v>534</v>
      </c>
      <c r="C77" s="98" t="s">
        <v>535</v>
      </c>
      <c r="D77" s="98" t="s">
        <v>536</v>
      </c>
      <c r="E77" s="98" t="s">
        <v>638</v>
      </c>
      <c r="F77" s="98" t="s">
        <v>549</v>
      </c>
      <c r="G77" s="68" t="s">
        <v>279</v>
      </c>
      <c r="H77" s="68" t="s">
        <v>279</v>
      </c>
      <c r="I77" s="175" t="s">
        <v>278</v>
      </c>
      <c r="J77" s="175" t="s">
        <v>278</v>
      </c>
      <c r="K77" s="175" t="s">
        <v>278</v>
      </c>
      <c r="L77" s="99" t="s">
        <v>539</v>
      </c>
      <c r="M77" s="100" t="s">
        <v>540</v>
      </c>
      <c r="N77" s="100" t="s">
        <v>541</v>
      </c>
    </row>
    <row r="78" spans="1:14" s="96" customFormat="1" x14ac:dyDescent="0.75">
      <c r="A78" s="92" t="s">
        <v>533</v>
      </c>
      <c r="B78" s="93" t="s">
        <v>534</v>
      </c>
      <c r="C78" s="93" t="s">
        <v>545</v>
      </c>
      <c r="D78" s="93" t="s">
        <v>536</v>
      </c>
      <c r="E78" s="93" t="s">
        <v>639</v>
      </c>
      <c r="F78" s="93" t="s">
        <v>575</v>
      </c>
      <c r="G78" s="64" t="s">
        <v>279</v>
      </c>
      <c r="H78" s="64" t="s">
        <v>279</v>
      </c>
      <c r="I78" s="27" t="s">
        <v>278</v>
      </c>
      <c r="J78" s="27" t="s">
        <v>278</v>
      </c>
      <c r="K78" s="27" t="s">
        <v>278</v>
      </c>
      <c r="L78" s="94">
        <v>45016</v>
      </c>
      <c r="M78" s="95" t="s">
        <v>540</v>
      </c>
      <c r="N78" s="95" t="s">
        <v>541</v>
      </c>
    </row>
    <row r="79" spans="1:14" s="96" customFormat="1" x14ac:dyDescent="0.75">
      <c r="A79" s="97" t="s">
        <v>533</v>
      </c>
      <c r="B79" s="98" t="s">
        <v>534</v>
      </c>
      <c r="C79" s="98" t="s">
        <v>564</v>
      </c>
      <c r="D79" s="98" t="s">
        <v>536</v>
      </c>
      <c r="E79" s="98" t="s">
        <v>640</v>
      </c>
      <c r="F79" s="98" t="s">
        <v>561</v>
      </c>
      <c r="G79" s="68" t="s">
        <v>279</v>
      </c>
      <c r="H79" s="68" t="s">
        <v>279</v>
      </c>
      <c r="I79" s="175" t="s">
        <v>278</v>
      </c>
      <c r="J79" s="175" t="s">
        <v>278</v>
      </c>
      <c r="K79" s="175" t="s">
        <v>278</v>
      </c>
      <c r="L79" s="99" t="s">
        <v>547</v>
      </c>
      <c r="M79" s="100" t="s">
        <v>540</v>
      </c>
      <c r="N79" s="100" t="s">
        <v>541</v>
      </c>
    </row>
    <row r="80" spans="1:14" s="96" customFormat="1" x14ac:dyDescent="0.75">
      <c r="A80" s="92" t="s">
        <v>533</v>
      </c>
      <c r="B80" s="93" t="s">
        <v>534</v>
      </c>
      <c r="C80" s="93" t="s">
        <v>535</v>
      </c>
      <c r="D80" s="93" t="s">
        <v>536</v>
      </c>
      <c r="E80" s="93" t="s">
        <v>641</v>
      </c>
      <c r="F80" s="93" t="s">
        <v>621</v>
      </c>
      <c r="G80" s="64" t="s">
        <v>279</v>
      </c>
      <c r="H80" s="64" t="s">
        <v>279</v>
      </c>
      <c r="I80" s="27" t="s">
        <v>278</v>
      </c>
      <c r="J80" s="27" t="s">
        <v>278</v>
      </c>
      <c r="K80" s="27" t="s">
        <v>278</v>
      </c>
      <c r="L80" s="94" t="s">
        <v>539</v>
      </c>
      <c r="M80" s="95" t="s">
        <v>540</v>
      </c>
      <c r="N80" s="95" t="s">
        <v>541</v>
      </c>
    </row>
    <row r="81" spans="1:14" s="96" customFormat="1" x14ac:dyDescent="0.75">
      <c r="A81" s="97" t="s">
        <v>533</v>
      </c>
      <c r="B81" s="98" t="s">
        <v>534</v>
      </c>
      <c r="C81" s="98" t="s">
        <v>535</v>
      </c>
      <c r="D81" s="98" t="s">
        <v>536</v>
      </c>
      <c r="E81" s="98" t="s">
        <v>642</v>
      </c>
      <c r="F81" s="98" t="s">
        <v>538</v>
      </c>
      <c r="G81" s="68" t="s">
        <v>279</v>
      </c>
      <c r="H81" s="68" t="s">
        <v>279</v>
      </c>
      <c r="I81" s="175" t="s">
        <v>278</v>
      </c>
      <c r="J81" s="175" t="s">
        <v>278</v>
      </c>
      <c r="K81" s="175" t="s">
        <v>278</v>
      </c>
      <c r="L81" s="257" t="s">
        <v>279</v>
      </c>
      <c r="M81" s="100" t="s">
        <v>540</v>
      </c>
      <c r="N81" s="100" t="s">
        <v>541</v>
      </c>
    </row>
    <row r="82" spans="1:14" s="96" customFormat="1" x14ac:dyDescent="0.75">
      <c r="A82" s="92" t="s">
        <v>533</v>
      </c>
      <c r="B82" s="93" t="s">
        <v>534</v>
      </c>
      <c r="C82" s="93" t="s">
        <v>542</v>
      </c>
      <c r="D82" s="93" t="s">
        <v>536</v>
      </c>
      <c r="E82" s="93" t="s">
        <v>643</v>
      </c>
      <c r="F82" s="93" t="s">
        <v>556</v>
      </c>
      <c r="G82" s="64" t="s">
        <v>279</v>
      </c>
      <c r="H82" s="64" t="s">
        <v>279</v>
      </c>
      <c r="I82" s="27" t="s">
        <v>278</v>
      </c>
      <c r="J82" s="27" t="s">
        <v>278</v>
      </c>
      <c r="K82" s="27" t="s">
        <v>278</v>
      </c>
      <c r="L82" s="94" t="s">
        <v>544</v>
      </c>
      <c r="M82" s="95" t="s">
        <v>540</v>
      </c>
      <c r="N82" s="95" t="s">
        <v>541</v>
      </c>
    </row>
    <row r="83" spans="1:14" s="96" customFormat="1" x14ac:dyDescent="0.75">
      <c r="A83" s="97" t="s">
        <v>533</v>
      </c>
      <c r="B83" s="98" t="s">
        <v>534</v>
      </c>
      <c r="C83" s="98" t="s">
        <v>535</v>
      </c>
      <c r="D83" s="98" t="s">
        <v>536</v>
      </c>
      <c r="E83" s="98" t="s">
        <v>644</v>
      </c>
      <c r="F83" s="98" t="s">
        <v>561</v>
      </c>
      <c r="G83" s="68" t="s">
        <v>279</v>
      </c>
      <c r="H83" s="68" t="s">
        <v>279</v>
      </c>
      <c r="I83" s="175" t="s">
        <v>278</v>
      </c>
      <c r="J83" s="175" t="s">
        <v>278</v>
      </c>
      <c r="K83" s="175" t="s">
        <v>278</v>
      </c>
      <c r="L83" s="99" t="s">
        <v>547</v>
      </c>
      <c r="M83" s="100" t="s">
        <v>540</v>
      </c>
      <c r="N83" s="100" t="s">
        <v>541</v>
      </c>
    </row>
    <row r="84" spans="1:14" s="96" customFormat="1" x14ac:dyDescent="0.75">
      <c r="A84" s="92" t="s">
        <v>533</v>
      </c>
      <c r="B84" s="93" t="s">
        <v>534</v>
      </c>
      <c r="C84" s="93" t="s">
        <v>542</v>
      </c>
      <c r="D84" s="93" t="s">
        <v>536</v>
      </c>
      <c r="E84" s="93" t="s">
        <v>645</v>
      </c>
      <c r="F84" s="93" t="s">
        <v>621</v>
      </c>
      <c r="G84" s="64" t="s">
        <v>279</v>
      </c>
      <c r="H84" s="64" t="s">
        <v>279</v>
      </c>
      <c r="I84" s="27" t="s">
        <v>278</v>
      </c>
      <c r="J84" s="27" t="s">
        <v>278</v>
      </c>
      <c r="K84" s="27" t="s">
        <v>278</v>
      </c>
      <c r="L84" s="256" t="s">
        <v>279</v>
      </c>
      <c r="M84" s="95" t="s">
        <v>540</v>
      </c>
      <c r="N84" s="95" t="s">
        <v>541</v>
      </c>
    </row>
    <row r="85" spans="1:14" s="96" customFormat="1" x14ac:dyDescent="0.75">
      <c r="A85" s="97" t="s">
        <v>533</v>
      </c>
      <c r="B85" s="98" t="s">
        <v>534</v>
      </c>
      <c r="C85" s="98" t="s">
        <v>535</v>
      </c>
      <c r="D85" s="98" t="s">
        <v>536</v>
      </c>
      <c r="E85" s="98" t="s">
        <v>646</v>
      </c>
      <c r="F85" s="98" t="s">
        <v>538</v>
      </c>
      <c r="G85" s="68" t="s">
        <v>279</v>
      </c>
      <c r="H85" s="68" t="s">
        <v>279</v>
      </c>
      <c r="I85" s="175" t="s">
        <v>278</v>
      </c>
      <c r="J85" s="175" t="s">
        <v>278</v>
      </c>
      <c r="K85" s="175" t="s">
        <v>278</v>
      </c>
      <c r="L85" s="99">
        <v>44986</v>
      </c>
      <c r="M85" s="100" t="s">
        <v>540</v>
      </c>
      <c r="N85" s="100" t="s">
        <v>541</v>
      </c>
    </row>
    <row r="86" spans="1:14" s="96" customFormat="1" x14ac:dyDescent="0.75">
      <c r="A86" s="92" t="s">
        <v>533</v>
      </c>
      <c r="B86" s="93" t="s">
        <v>534</v>
      </c>
      <c r="C86" s="93" t="s">
        <v>542</v>
      </c>
      <c r="D86" s="93" t="s">
        <v>536</v>
      </c>
      <c r="E86" s="93" t="s">
        <v>647</v>
      </c>
      <c r="F86" s="93" t="s">
        <v>549</v>
      </c>
      <c r="G86" s="64" t="s">
        <v>279</v>
      </c>
      <c r="H86" s="64" t="s">
        <v>279</v>
      </c>
      <c r="I86" s="27" t="s">
        <v>278</v>
      </c>
      <c r="J86" s="27" t="s">
        <v>278</v>
      </c>
      <c r="K86" s="27" t="s">
        <v>278</v>
      </c>
      <c r="L86" s="94" t="s">
        <v>279</v>
      </c>
      <c r="M86" s="95" t="s">
        <v>540</v>
      </c>
      <c r="N86" s="95" t="s">
        <v>541</v>
      </c>
    </row>
    <row r="87" spans="1:14" s="96" customFormat="1" x14ac:dyDescent="0.75">
      <c r="A87" s="97" t="s">
        <v>533</v>
      </c>
      <c r="B87" s="98" t="s">
        <v>534</v>
      </c>
      <c r="C87" s="98" t="s">
        <v>542</v>
      </c>
      <c r="D87" s="98" t="s">
        <v>536</v>
      </c>
      <c r="E87" s="98" t="s">
        <v>648</v>
      </c>
      <c r="F87" s="98" t="s">
        <v>538</v>
      </c>
      <c r="G87" s="68" t="s">
        <v>279</v>
      </c>
      <c r="H87" s="68" t="s">
        <v>279</v>
      </c>
      <c r="I87" s="175" t="s">
        <v>278</v>
      </c>
      <c r="J87" s="175" t="s">
        <v>278</v>
      </c>
      <c r="K87" s="175" t="s">
        <v>278</v>
      </c>
      <c r="L87" s="99" t="s">
        <v>544</v>
      </c>
      <c r="M87" s="100" t="s">
        <v>540</v>
      </c>
      <c r="N87" s="100" t="s">
        <v>541</v>
      </c>
    </row>
    <row r="88" spans="1:14" s="96" customFormat="1" x14ac:dyDescent="0.75">
      <c r="A88" s="92" t="s">
        <v>533</v>
      </c>
      <c r="B88" s="93" t="s">
        <v>534</v>
      </c>
      <c r="C88" s="93" t="s">
        <v>542</v>
      </c>
      <c r="D88" s="93" t="s">
        <v>536</v>
      </c>
      <c r="E88" s="93" t="s">
        <v>649</v>
      </c>
      <c r="F88" s="93" t="s">
        <v>538</v>
      </c>
      <c r="G88" s="64" t="s">
        <v>279</v>
      </c>
      <c r="H88" s="64" t="s">
        <v>279</v>
      </c>
      <c r="I88" s="27" t="s">
        <v>278</v>
      </c>
      <c r="J88" s="27" t="s">
        <v>278</v>
      </c>
      <c r="K88" s="27" t="s">
        <v>278</v>
      </c>
      <c r="L88" s="256" t="s">
        <v>279</v>
      </c>
      <c r="M88" s="95" t="s">
        <v>540</v>
      </c>
      <c r="N88" s="95" t="s">
        <v>541</v>
      </c>
    </row>
    <row r="89" spans="1:14" s="96" customFormat="1" x14ac:dyDescent="0.75">
      <c r="A89" s="97" t="s">
        <v>533</v>
      </c>
      <c r="B89" s="98" t="s">
        <v>534</v>
      </c>
      <c r="C89" s="98" t="s">
        <v>535</v>
      </c>
      <c r="D89" s="98" t="s">
        <v>536</v>
      </c>
      <c r="E89" s="98" t="s">
        <v>650</v>
      </c>
      <c r="F89" s="98" t="s">
        <v>621</v>
      </c>
      <c r="G89" s="68" t="s">
        <v>279</v>
      </c>
      <c r="H89" s="68" t="s">
        <v>279</v>
      </c>
      <c r="I89" s="175" t="s">
        <v>278</v>
      </c>
      <c r="J89" s="175" t="s">
        <v>278</v>
      </c>
      <c r="K89" s="175" t="s">
        <v>278</v>
      </c>
      <c r="L89" s="99">
        <v>45107</v>
      </c>
      <c r="M89" s="100" t="s">
        <v>540</v>
      </c>
      <c r="N89" s="100" t="s">
        <v>541</v>
      </c>
    </row>
    <row r="90" spans="1:14" s="96" customFormat="1" x14ac:dyDescent="0.75">
      <c r="A90" s="92" t="s">
        <v>533</v>
      </c>
      <c r="B90" s="93" t="s">
        <v>534</v>
      </c>
      <c r="C90" s="93" t="s">
        <v>545</v>
      </c>
      <c r="D90" s="93" t="s">
        <v>536</v>
      </c>
      <c r="E90" s="93" t="s">
        <v>651</v>
      </c>
      <c r="F90" s="93" t="s">
        <v>551</v>
      </c>
      <c r="G90" s="64" t="s">
        <v>279</v>
      </c>
      <c r="H90" s="64" t="s">
        <v>279</v>
      </c>
      <c r="I90" s="27" t="s">
        <v>278</v>
      </c>
      <c r="J90" s="27" t="s">
        <v>278</v>
      </c>
      <c r="K90" s="27" t="s">
        <v>278</v>
      </c>
      <c r="L90" s="94">
        <v>45058</v>
      </c>
      <c r="M90" s="95" t="s">
        <v>540</v>
      </c>
      <c r="N90" s="95" t="s">
        <v>541</v>
      </c>
    </row>
    <row r="91" spans="1:14" s="96" customFormat="1" x14ac:dyDescent="0.75">
      <c r="A91" s="97" t="s">
        <v>533</v>
      </c>
      <c r="B91" s="98" t="s">
        <v>534</v>
      </c>
      <c r="C91" s="98" t="s">
        <v>542</v>
      </c>
      <c r="D91" s="98" t="s">
        <v>536</v>
      </c>
      <c r="E91" s="98" t="s">
        <v>652</v>
      </c>
      <c r="F91" s="98" t="s">
        <v>561</v>
      </c>
      <c r="G91" s="68" t="s">
        <v>279</v>
      </c>
      <c r="H91" s="68" t="s">
        <v>279</v>
      </c>
      <c r="I91" s="175" t="s">
        <v>278</v>
      </c>
      <c r="J91" s="175" t="s">
        <v>278</v>
      </c>
      <c r="K91" s="175" t="s">
        <v>278</v>
      </c>
      <c r="L91" s="99" t="s">
        <v>554</v>
      </c>
      <c r="M91" s="100" t="s">
        <v>540</v>
      </c>
      <c r="N91" s="100" t="s">
        <v>541</v>
      </c>
    </row>
    <row r="92" spans="1:14" s="96" customFormat="1" x14ac:dyDescent="0.75">
      <c r="A92" s="92" t="s">
        <v>533</v>
      </c>
      <c r="B92" s="93" t="s">
        <v>534</v>
      </c>
      <c r="C92" s="93" t="s">
        <v>535</v>
      </c>
      <c r="D92" s="93" t="s">
        <v>536</v>
      </c>
      <c r="E92" s="93" t="s">
        <v>653</v>
      </c>
      <c r="F92" s="93" t="s">
        <v>575</v>
      </c>
      <c r="G92" s="64" t="s">
        <v>279</v>
      </c>
      <c r="H92" s="64" t="s">
        <v>279</v>
      </c>
      <c r="I92" s="27" t="s">
        <v>278</v>
      </c>
      <c r="J92" s="27" t="s">
        <v>278</v>
      </c>
      <c r="K92" s="27" t="s">
        <v>278</v>
      </c>
      <c r="L92" s="256" t="s">
        <v>279</v>
      </c>
      <c r="M92" s="95" t="s">
        <v>540</v>
      </c>
      <c r="N92" s="95" t="s">
        <v>541</v>
      </c>
    </row>
    <row r="93" spans="1:14" s="96" customFormat="1" x14ac:dyDescent="0.75">
      <c r="A93" s="97" t="s">
        <v>533</v>
      </c>
      <c r="B93" s="98" t="s">
        <v>534</v>
      </c>
      <c r="C93" s="98" t="s">
        <v>535</v>
      </c>
      <c r="D93" s="98" t="s">
        <v>536</v>
      </c>
      <c r="E93" s="98" t="s">
        <v>654</v>
      </c>
      <c r="F93" s="98" t="s">
        <v>575</v>
      </c>
      <c r="G93" s="68" t="s">
        <v>279</v>
      </c>
      <c r="H93" s="68" t="s">
        <v>279</v>
      </c>
      <c r="I93" s="175" t="s">
        <v>278</v>
      </c>
      <c r="J93" s="175" t="s">
        <v>278</v>
      </c>
      <c r="K93" s="175" t="s">
        <v>278</v>
      </c>
      <c r="L93" s="99" t="s">
        <v>544</v>
      </c>
      <c r="M93" s="100" t="s">
        <v>540</v>
      </c>
      <c r="N93" s="100" t="s">
        <v>541</v>
      </c>
    </row>
    <row r="94" spans="1:14" s="96" customFormat="1" x14ac:dyDescent="0.75">
      <c r="A94" s="92" t="s">
        <v>533</v>
      </c>
      <c r="B94" s="93" t="s">
        <v>534</v>
      </c>
      <c r="C94" s="93" t="s">
        <v>545</v>
      </c>
      <c r="D94" s="93" t="s">
        <v>536</v>
      </c>
      <c r="E94" s="93" t="s">
        <v>655</v>
      </c>
      <c r="F94" s="93" t="s">
        <v>561</v>
      </c>
      <c r="G94" s="64" t="s">
        <v>279</v>
      </c>
      <c r="H94" s="64" t="s">
        <v>279</v>
      </c>
      <c r="I94" s="27" t="s">
        <v>278</v>
      </c>
      <c r="J94" s="27" t="s">
        <v>278</v>
      </c>
      <c r="K94" s="27" t="s">
        <v>278</v>
      </c>
      <c r="L94" s="94">
        <v>44907</v>
      </c>
      <c r="M94" s="95" t="s">
        <v>540</v>
      </c>
      <c r="N94" s="95" t="s">
        <v>541</v>
      </c>
    </row>
    <row r="95" spans="1:14" s="96" customFormat="1" x14ac:dyDescent="0.75">
      <c r="A95" s="97" t="s">
        <v>533</v>
      </c>
      <c r="B95" s="98" t="s">
        <v>534</v>
      </c>
      <c r="C95" s="98" t="s">
        <v>542</v>
      </c>
      <c r="D95" s="98" t="s">
        <v>536</v>
      </c>
      <c r="E95" s="98" t="s">
        <v>656</v>
      </c>
      <c r="F95" s="98" t="s">
        <v>575</v>
      </c>
      <c r="G95" s="68" t="s">
        <v>279</v>
      </c>
      <c r="H95" s="68" t="s">
        <v>279</v>
      </c>
      <c r="I95" s="175" t="s">
        <v>278</v>
      </c>
      <c r="J95" s="175" t="s">
        <v>278</v>
      </c>
      <c r="K95" s="175" t="s">
        <v>278</v>
      </c>
      <c r="L95" s="99" t="s">
        <v>544</v>
      </c>
      <c r="M95" s="100" t="s">
        <v>540</v>
      </c>
      <c r="N95" s="100" t="s">
        <v>541</v>
      </c>
    </row>
    <row r="96" spans="1:14" s="96" customFormat="1" x14ac:dyDescent="0.75">
      <c r="A96" s="92" t="s">
        <v>533</v>
      </c>
      <c r="B96" s="93" t="s">
        <v>534</v>
      </c>
      <c r="C96" s="93" t="s">
        <v>542</v>
      </c>
      <c r="D96" s="93" t="s">
        <v>536</v>
      </c>
      <c r="E96" s="93" t="s">
        <v>657</v>
      </c>
      <c r="F96" s="93" t="s">
        <v>538</v>
      </c>
      <c r="G96" s="64" t="s">
        <v>279</v>
      </c>
      <c r="H96" s="64" t="s">
        <v>279</v>
      </c>
      <c r="I96" s="27" t="s">
        <v>278</v>
      </c>
      <c r="J96" s="27" t="s">
        <v>278</v>
      </c>
      <c r="K96" s="27" t="s">
        <v>278</v>
      </c>
      <c r="L96" s="94" t="s">
        <v>544</v>
      </c>
      <c r="M96" s="95" t="s">
        <v>540</v>
      </c>
      <c r="N96" s="95" t="s">
        <v>541</v>
      </c>
    </row>
    <row r="97" spans="1:14" s="96" customFormat="1" x14ac:dyDescent="0.75">
      <c r="A97" s="97" t="s">
        <v>533</v>
      </c>
      <c r="B97" s="98" t="s">
        <v>534</v>
      </c>
      <c r="C97" s="98" t="s">
        <v>535</v>
      </c>
      <c r="D97" s="98" t="s">
        <v>536</v>
      </c>
      <c r="E97" s="98" t="s">
        <v>658</v>
      </c>
      <c r="F97" s="98" t="s">
        <v>551</v>
      </c>
      <c r="G97" s="68" t="s">
        <v>279</v>
      </c>
      <c r="H97" s="68" t="s">
        <v>279</v>
      </c>
      <c r="I97" s="175" t="s">
        <v>278</v>
      </c>
      <c r="J97" s="175" t="s">
        <v>278</v>
      </c>
      <c r="K97" s="175" t="s">
        <v>278</v>
      </c>
      <c r="L97" s="99">
        <v>45040</v>
      </c>
      <c r="M97" s="100" t="s">
        <v>540</v>
      </c>
      <c r="N97" s="100" t="s">
        <v>541</v>
      </c>
    </row>
    <row r="98" spans="1:14" s="96" customFormat="1" x14ac:dyDescent="0.75">
      <c r="A98" s="92" t="s">
        <v>533</v>
      </c>
      <c r="B98" s="93" t="s">
        <v>534</v>
      </c>
      <c r="C98" s="93" t="s">
        <v>542</v>
      </c>
      <c r="D98" s="93" t="s">
        <v>536</v>
      </c>
      <c r="E98" s="93" t="s">
        <v>659</v>
      </c>
      <c r="F98" s="93" t="s">
        <v>556</v>
      </c>
      <c r="G98" s="64" t="s">
        <v>279</v>
      </c>
      <c r="H98" s="64" t="s">
        <v>279</v>
      </c>
      <c r="I98" s="27" t="s">
        <v>278</v>
      </c>
      <c r="J98" s="27" t="s">
        <v>278</v>
      </c>
      <c r="K98" s="27" t="s">
        <v>278</v>
      </c>
      <c r="L98" s="94" t="s">
        <v>544</v>
      </c>
      <c r="M98" s="95" t="s">
        <v>540</v>
      </c>
      <c r="N98" s="95" t="s">
        <v>541</v>
      </c>
    </row>
    <row r="99" spans="1:14" s="96" customFormat="1" x14ac:dyDescent="0.75">
      <c r="A99" s="97" t="s">
        <v>533</v>
      </c>
      <c r="B99" s="98" t="s">
        <v>534</v>
      </c>
      <c r="C99" s="98" t="s">
        <v>542</v>
      </c>
      <c r="D99" s="98" t="s">
        <v>536</v>
      </c>
      <c r="E99" s="98" t="s">
        <v>660</v>
      </c>
      <c r="F99" s="98" t="s">
        <v>538</v>
      </c>
      <c r="G99" s="68" t="s">
        <v>279</v>
      </c>
      <c r="H99" s="68" t="s">
        <v>279</v>
      </c>
      <c r="I99" s="175" t="s">
        <v>278</v>
      </c>
      <c r="J99" s="175" t="s">
        <v>278</v>
      </c>
      <c r="K99" s="175" t="s">
        <v>278</v>
      </c>
      <c r="L99" s="99" t="s">
        <v>544</v>
      </c>
      <c r="M99" s="100" t="s">
        <v>540</v>
      </c>
      <c r="N99" s="100" t="s">
        <v>541</v>
      </c>
    </row>
    <row r="100" spans="1:14" s="96" customFormat="1" x14ac:dyDescent="0.75">
      <c r="A100" s="92" t="s">
        <v>533</v>
      </c>
      <c r="B100" s="93" t="s">
        <v>534</v>
      </c>
      <c r="C100" s="93" t="s">
        <v>545</v>
      </c>
      <c r="D100" s="93" t="s">
        <v>536</v>
      </c>
      <c r="E100" s="93" t="s">
        <v>661</v>
      </c>
      <c r="F100" s="93" t="s">
        <v>556</v>
      </c>
      <c r="G100" s="64" t="s">
        <v>279</v>
      </c>
      <c r="H100" s="64" t="s">
        <v>279</v>
      </c>
      <c r="I100" s="27" t="s">
        <v>278</v>
      </c>
      <c r="J100" s="27" t="s">
        <v>278</v>
      </c>
      <c r="K100" s="27" t="s">
        <v>278</v>
      </c>
      <c r="L100" s="94">
        <v>45079</v>
      </c>
      <c r="M100" s="95" t="s">
        <v>540</v>
      </c>
      <c r="N100" s="95" t="s">
        <v>541</v>
      </c>
    </row>
    <row r="101" spans="1:14" s="96" customFormat="1" x14ac:dyDescent="0.75">
      <c r="A101" s="97" t="s">
        <v>533</v>
      </c>
      <c r="B101" s="98" t="s">
        <v>534</v>
      </c>
      <c r="C101" s="98" t="s">
        <v>542</v>
      </c>
      <c r="D101" s="98" t="s">
        <v>536</v>
      </c>
      <c r="E101" s="98" t="s">
        <v>662</v>
      </c>
      <c r="F101" s="98" t="s">
        <v>556</v>
      </c>
      <c r="G101" s="68" t="s">
        <v>279</v>
      </c>
      <c r="H101" s="68" t="s">
        <v>279</v>
      </c>
      <c r="I101" s="175" t="s">
        <v>278</v>
      </c>
      <c r="J101" s="175" t="s">
        <v>278</v>
      </c>
      <c r="K101" s="175" t="s">
        <v>278</v>
      </c>
      <c r="L101" s="99" t="s">
        <v>544</v>
      </c>
      <c r="M101" s="100" t="s">
        <v>540</v>
      </c>
      <c r="N101" s="100" t="s">
        <v>541</v>
      </c>
    </row>
    <row r="102" spans="1:14" s="96" customFormat="1" x14ac:dyDescent="0.75">
      <c r="A102" s="92" t="s">
        <v>533</v>
      </c>
      <c r="B102" s="93" t="s">
        <v>534</v>
      </c>
      <c r="C102" s="93" t="s">
        <v>545</v>
      </c>
      <c r="D102" s="93" t="s">
        <v>536</v>
      </c>
      <c r="E102" s="93" t="s">
        <v>663</v>
      </c>
      <c r="F102" s="93" t="s">
        <v>556</v>
      </c>
      <c r="G102" s="64" t="s">
        <v>279</v>
      </c>
      <c r="H102" s="64" t="s">
        <v>279</v>
      </c>
      <c r="I102" s="27" t="s">
        <v>278</v>
      </c>
      <c r="J102" s="27" t="s">
        <v>278</v>
      </c>
      <c r="K102" s="27" t="s">
        <v>278</v>
      </c>
      <c r="L102" s="256" t="s">
        <v>279</v>
      </c>
      <c r="M102" s="95" t="s">
        <v>540</v>
      </c>
      <c r="N102" s="95" t="s">
        <v>541</v>
      </c>
    </row>
    <row r="103" spans="1:14" s="96" customFormat="1" x14ac:dyDescent="0.75">
      <c r="A103" s="97" t="s">
        <v>533</v>
      </c>
      <c r="B103" s="98" t="s">
        <v>534</v>
      </c>
      <c r="C103" s="98" t="s">
        <v>545</v>
      </c>
      <c r="D103" s="98" t="s">
        <v>536</v>
      </c>
      <c r="E103" s="98" t="s">
        <v>664</v>
      </c>
      <c r="F103" s="98" t="s">
        <v>549</v>
      </c>
      <c r="G103" s="68" t="s">
        <v>279</v>
      </c>
      <c r="H103" s="68" t="s">
        <v>279</v>
      </c>
      <c r="I103" s="175" t="s">
        <v>278</v>
      </c>
      <c r="J103" s="175" t="s">
        <v>278</v>
      </c>
      <c r="K103" s="175" t="s">
        <v>278</v>
      </c>
      <c r="L103" s="99">
        <v>45016</v>
      </c>
      <c r="M103" s="100" t="s">
        <v>540</v>
      </c>
      <c r="N103" s="100" t="s">
        <v>541</v>
      </c>
    </row>
    <row r="104" spans="1:14" s="96" customFormat="1" x14ac:dyDescent="0.75">
      <c r="A104" s="92" t="s">
        <v>533</v>
      </c>
      <c r="B104" s="93" t="s">
        <v>534</v>
      </c>
      <c r="C104" s="93" t="s">
        <v>545</v>
      </c>
      <c r="D104" s="93" t="s">
        <v>536</v>
      </c>
      <c r="E104" s="93" t="s">
        <v>665</v>
      </c>
      <c r="F104" s="93" t="s">
        <v>551</v>
      </c>
      <c r="G104" s="64" t="s">
        <v>279</v>
      </c>
      <c r="H104" s="64" t="s">
        <v>279</v>
      </c>
      <c r="I104" s="27" t="s">
        <v>278</v>
      </c>
      <c r="J104" s="27" t="s">
        <v>278</v>
      </c>
      <c r="K104" s="27" t="s">
        <v>278</v>
      </c>
      <c r="L104" s="94">
        <v>44977</v>
      </c>
      <c r="M104" s="95" t="s">
        <v>540</v>
      </c>
      <c r="N104" s="95" t="s">
        <v>541</v>
      </c>
    </row>
    <row r="105" spans="1:14" s="96" customFormat="1" x14ac:dyDescent="0.75">
      <c r="A105" s="97" t="s">
        <v>533</v>
      </c>
      <c r="B105" s="98" t="s">
        <v>534</v>
      </c>
      <c r="C105" s="98" t="s">
        <v>542</v>
      </c>
      <c r="D105" s="98" t="s">
        <v>536</v>
      </c>
      <c r="E105" s="98" t="s">
        <v>666</v>
      </c>
      <c r="F105" s="98" t="s">
        <v>561</v>
      </c>
      <c r="G105" s="68" t="s">
        <v>279</v>
      </c>
      <c r="H105" s="68" t="s">
        <v>279</v>
      </c>
      <c r="I105" s="175" t="s">
        <v>278</v>
      </c>
      <c r="J105" s="175" t="s">
        <v>278</v>
      </c>
      <c r="K105" s="175" t="s">
        <v>278</v>
      </c>
      <c r="L105" s="99" t="s">
        <v>544</v>
      </c>
      <c r="M105" s="100" t="s">
        <v>540</v>
      </c>
      <c r="N105" s="100" t="s">
        <v>541</v>
      </c>
    </row>
    <row r="106" spans="1:14" s="96" customFormat="1" x14ac:dyDescent="0.75">
      <c r="A106" s="92" t="s">
        <v>533</v>
      </c>
      <c r="B106" s="93" t="s">
        <v>534</v>
      </c>
      <c r="C106" s="93" t="s">
        <v>545</v>
      </c>
      <c r="D106" s="93" t="s">
        <v>536</v>
      </c>
      <c r="E106" s="93" t="s">
        <v>667</v>
      </c>
      <c r="F106" s="93" t="s">
        <v>551</v>
      </c>
      <c r="G106" s="64" t="s">
        <v>279</v>
      </c>
      <c r="H106" s="64" t="s">
        <v>279</v>
      </c>
      <c r="I106" s="27" t="s">
        <v>278</v>
      </c>
      <c r="J106" s="27" t="s">
        <v>278</v>
      </c>
      <c r="K106" s="27" t="s">
        <v>278</v>
      </c>
      <c r="L106" s="256" t="s">
        <v>279</v>
      </c>
      <c r="M106" s="95" t="s">
        <v>540</v>
      </c>
      <c r="N106" s="95" t="s">
        <v>541</v>
      </c>
    </row>
    <row r="107" spans="1:14" s="96" customFormat="1" x14ac:dyDescent="0.75">
      <c r="A107" s="97" t="s">
        <v>533</v>
      </c>
      <c r="B107" s="98" t="s">
        <v>534</v>
      </c>
      <c r="C107" s="98" t="s">
        <v>542</v>
      </c>
      <c r="D107" s="98" t="s">
        <v>536</v>
      </c>
      <c r="E107" s="98" t="s">
        <v>668</v>
      </c>
      <c r="F107" s="98" t="s">
        <v>538</v>
      </c>
      <c r="G107" s="68" t="s">
        <v>279</v>
      </c>
      <c r="H107" s="68" t="s">
        <v>279</v>
      </c>
      <c r="I107" s="175" t="s">
        <v>278</v>
      </c>
      <c r="J107" s="175" t="s">
        <v>278</v>
      </c>
      <c r="K107" s="175" t="s">
        <v>278</v>
      </c>
      <c r="L107" s="99" t="s">
        <v>554</v>
      </c>
      <c r="M107" s="100" t="s">
        <v>540</v>
      </c>
      <c r="N107" s="100" t="s">
        <v>541</v>
      </c>
    </row>
    <row r="108" spans="1:14" s="96" customFormat="1" x14ac:dyDescent="0.75">
      <c r="A108" s="92" t="s">
        <v>533</v>
      </c>
      <c r="B108" s="93" t="s">
        <v>534</v>
      </c>
      <c r="C108" s="93" t="s">
        <v>545</v>
      </c>
      <c r="D108" s="93" t="s">
        <v>536</v>
      </c>
      <c r="E108" s="93" t="s">
        <v>669</v>
      </c>
      <c r="F108" s="93" t="s">
        <v>556</v>
      </c>
      <c r="G108" s="64" t="s">
        <v>279</v>
      </c>
      <c r="H108" s="64" t="s">
        <v>279</v>
      </c>
      <c r="I108" s="27" t="s">
        <v>278</v>
      </c>
      <c r="J108" s="27" t="s">
        <v>278</v>
      </c>
      <c r="K108" s="27" t="s">
        <v>278</v>
      </c>
      <c r="L108" s="256" t="s">
        <v>279</v>
      </c>
      <c r="M108" s="95" t="s">
        <v>540</v>
      </c>
      <c r="N108" s="95" t="s">
        <v>541</v>
      </c>
    </row>
    <row r="109" spans="1:14" s="96" customFormat="1" x14ac:dyDescent="0.75">
      <c r="A109" s="97" t="s">
        <v>533</v>
      </c>
      <c r="B109" s="98" t="s">
        <v>534</v>
      </c>
      <c r="C109" s="98" t="s">
        <v>545</v>
      </c>
      <c r="D109" s="98" t="s">
        <v>536</v>
      </c>
      <c r="E109" s="98" t="s">
        <v>670</v>
      </c>
      <c r="F109" s="98" t="s">
        <v>556</v>
      </c>
      <c r="G109" s="68" t="s">
        <v>279</v>
      </c>
      <c r="H109" s="68" t="s">
        <v>279</v>
      </c>
      <c r="I109" s="175" t="s">
        <v>278</v>
      </c>
      <c r="J109" s="175" t="s">
        <v>278</v>
      </c>
      <c r="K109" s="175" t="s">
        <v>278</v>
      </c>
      <c r="L109" s="99">
        <v>45005</v>
      </c>
      <c r="M109" s="100" t="s">
        <v>540</v>
      </c>
      <c r="N109" s="100" t="s">
        <v>541</v>
      </c>
    </row>
    <row r="110" spans="1:14" s="96" customFormat="1" x14ac:dyDescent="0.75">
      <c r="A110" s="92" t="s">
        <v>533</v>
      </c>
      <c r="B110" s="93" t="s">
        <v>534</v>
      </c>
      <c r="C110" s="93" t="s">
        <v>542</v>
      </c>
      <c r="D110" s="93" t="s">
        <v>536</v>
      </c>
      <c r="E110" s="93" t="s">
        <v>671</v>
      </c>
      <c r="F110" s="93" t="s">
        <v>561</v>
      </c>
      <c r="G110" s="64" t="s">
        <v>279</v>
      </c>
      <c r="H110" s="64" t="s">
        <v>279</v>
      </c>
      <c r="I110" s="27" t="s">
        <v>278</v>
      </c>
      <c r="J110" s="27" t="s">
        <v>278</v>
      </c>
      <c r="K110" s="27" t="s">
        <v>278</v>
      </c>
      <c r="L110" s="94" t="s">
        <v>279</v>
      </c>
      <c r="M110" s="95" t="s">
        <v>540</v>
      </c>
      <c r="N110" s="95" t="s">
        <v>541</v>
      </c>
    </row>
    <row r="111" spans="1:14" s="96" customFormat="1" x14ac:dyDescent="0.75">
      <c r="A111" s="97" t="s">
        <v>533</v>
      </c>
      <c r="B111" s="98" t="s">
        <v>534</v>
      </c>
      <c r="C111" s="98" t="s">
        <v>535</v>
      </c>
      <c r="D111" s="98" t="s">
        <v>536</v>
      </c>
      <c r="E111" s="98" t="s">
        <v>672</v>
      </c>
      <c r="F111" s="98" t="s">
        <v>561</v>
      </c>
      <c r="G111" s="68" t="s">
        <v>279</v>
      </c>
      <c r="H111" s="68" t="s">
        <v>279</v>
      </c>
      <c r="I111" s="175" t="s">
        <v>278</v>
      </c>
      <c r="J111" s="175" t="s">
        <v>278</v>
      </c>
      <c r="K111" s="175" t="s">
        <v>278</v>
      </c>
      <c r="L111" s="99" t="s">
        <v>279</v>
      </c>
      <c r="M111" s="100" t="s">
        <v>540</v>
      </c>
      <c r="N111" s="100" t="s">
        <v>541</v>
      </c>
    </row>
    <row r="112" spans="1:14" s="96" customFormat="1" x14ac:dyDescent="0.75">
      <c r="A112" s="92" t="s">
        <v>533</v>
      </c>
      <c r="B112" s="93" t="s">
        <v>534</v>
      </c>
      <c r="C112" s="93" t="s">
        <v>542</v>
      </c>
      <c r="D112" s="93" t="s">
        <v>536</v>
      </c>
      <c r="E112" s="93" t="s">
        <v>673</v>
      </c>
      <c r="F112" s="93" t="s">
        <v>582</v>
      </c>
      <c r="G112" s="64" t="s">
        <v>279</v>
      </c>
      <c r="H112" s="64" t="s">
        <v>279</v>
      </c>
      <c r="I112" s="27" t="s">
        <v>278</v>
      </c>
      <c r="J112" s="27" t="s">
        <v>278</v>
      </c>
      <c r="K112" s="27" t="s">
        <v>278</v>
      </c>
      <c r="L112" s="94" t="s">
        <v>544</v>
      </c>
      <c r="M112" s="95" t="s">
        <v>540</v>
      </c>
      <c r="N112" s="95" t="s">
        <v>541</v>
      </c>
    </row>
    <row r="113" spans="1:14" s="96" customFormat="1" x14ac:dyDescent="0.75">
      <c r="A113" s="97" t="s">
        <v>533</v>
      </c>
      <c r="B113" s="98" t="s">
        <v>534</v>
      </c>
      <c r="C113" s="98" t="s">
        <v>542</v>
      </c>
      <c r="D113" s="98" t="s">
        <v>536</v>
      </c>
      <c r="E113" s="98" t="s">
        <v>674</v>
      </c>
      <c r="F113" s="98" t="s">
        <v>556</v>
      </c>
      <c r="G113" s="68" t="s">
        <v>279</v>
      </c>
      <c r="H113" s="68" t="s">
        <v>279</v>
      </c>
      <c r="I113" s="175" t="s">
        <v>278</v>
      </c>
      <c r="J113" s="175" t="s">
        <v>278</v>
      </c>
      <c r="K113" s="175" t="s">
        <v>278</v>
      </c>
      <c r="L113" s="99" t="s">
        <v>544</v>
      </c>
      <c r="M113" s="100" t="s">
        <v>540</v>
      </c>
      <c r="N113" s="100" t="s">
        <v>541</v>
      </c>
    </row>
    <row r="114" spans="1:14" s="96" customFormat="1" x14ac:dyDescent="0.75">
      <c r="A114" s="92" t="s">
        <v>533</v>
      </c>
      <c r="B114" s="93" t="s">
        <v>534</v>
      </c>
      <c r="C114" s="93" t="s">
        <v>542</v>
      </c>
      <c r="D114" s="93" t="s">
        <v>536</v>
      </c>
      <c r="E114" s="93" t="s">
        <v>675</v>
      </c>
      <c r="F114" s="93" t="s">
        <v>561</v>
      </c>
      <c r="G114" s="64" t="s">
        <v>279</v>
      </c>
      <c r="H114" s="64" t="s">
        <v>279</v>
      </c>
      <c r="I114" s="27" t="s">
        <v>278</v>
      </c>
      <c r="J114" s="27" t="s">
        <v>278</v>
      </c>
      <c r="K114" s="27" t="s">
        <v>278</v>
      </c>
      <c r="L114" s="94" t="s">
        <v>279</v>
      </c>
      <c r="M114" s="95" t="s">
        <v>540</v>
      </c>
      <c r="N114" s="95" t="s">
        <v>541</v>
      </c>
    </row>
    <row r="115" spans="1:14" s="96" customFormat="1" x14ac:dyDescent="0.75">
      <c r="A115" s="97" t="s">
        <v>533</v>
      </c>
      <c r="B115" s="98" t="s">
        <v>534</v>
      </c>
      <c r="C115" s="98" t="s">
        <v>545</v>
      </c>
      <c r="D115" s="98" t="s">
        <v>536</v>
      </c>
      <c r="E115" s="98" t="s">
        <v>676</v>
      </c>
      <c r="F115" s="98" t="s">
        <v>561</v>
      </c>
      <c r="G115" s="68" t="s">
        <v>279</v>
      </c>
      <c r="H115" s="68" t="s">
        <v>279</v>
      </c>
      <c r="I115" s="175" t="s">
        <v>278</v>
      </c>
      <c r="J115" s="175" t="s">
        <v>278</v>
      </c>
      <c r="K115" s="175" t="s">
        <v>278</v>
      </c>
      <c r="L115" s="257" t="s">
        <v>279</v>
      </c>
      <c r="M115" s="100" t="s">
        <v>540</v>
      </c>
      <c r="N115" s="100" t="s">
        <v>541</v>
      </c>
    </row>
    <row r="116" spans="1:14" s="96" customFormat="1" x14ac:dyDescent="0.75">
      <c r="A116" s="92" t="s">
        <v>533</v>
      </c>
      <c r="B116" s="93" t="s">
        <v>534</v>
      </c>
      <c r="C116" s="93" t="s">
        <v>535</v>
      </c>
      <c r="D116" s="93" t="s">
        <v>536</v>
      </c>
      <c r="E116" s="93" t="s">
        <v>677</v>
      </c>
      <c r="F116" s="93" t="s">
        <v>538</v>
      </c>
      <c r="G116" s="64" t="s">
        <v>279</v>
      </c>
      <c r="H116" s="64" t="s">
        <v>279</v>
      </c>
      <c r="I116" s="27" t="s">
        <v>278</v>
      </c>
      <c r="J116" s="27" t="s">
        <v>278</v>
      </c>
      <c r="K116" s="27" t="s">
        <v>278</v>
      </c>
      <c r="L116" s="94">
        <v>45007</v>
      </c>
      <c r="M116" s="95" t="s">
        <v>540</v>
      </c>
      <c r="N116" s="95" t="s">
        <v>541</v>
      </c>
    </row>
    <row r="117" spans="1:14" s="96" customFormat="1" x14ac:dyDescent="0.75">
      <c r="A117" s="97" t="s">
        <v>533</v>
      </c>
      <c r="B117" s="98" t="s">
        <v>534</v>
      </c>
      <c r="C117" s="98" t="s">
        <v>542</v>
      </c>
      <c r="D117" s="98" t="s">
        <v>536</v>
      </c>
      <c r="E117" s="98" t="s">
        <v>678</v>
      </c>
      <c r="F117" s="98" t="s">
        <v>559</v>
      </c>
      <c r="G117" s="68" t="s">
        <v>279</v>
      </c>
      <c r="H117" s="68" t="s">
        <v>279</v>
      </c>
      <c r="I117" s="175" t="s">
        <v>278</v>
      </c>
      <c r="J117" s="175" t="s">
        <v>278</v>
      </c>
      <c r="K117" s="175" t="s">
        <v>278</v>
      </c>
      <c r="L117" s="99" t="s">
        <v>544</v>
      </c>
      <c r="M117" s="100" t="s">
        <v>540</v>
      </c>
      <c r="N117" s="100" t="s">
        <v>541</v>
      </c>
    </row>
    <row r="118" spans="1:14" s="96" customFormat="1" x14ac:dyDescent="0.75">
      <c r="A118" s="92" t="s">
        <v>533</v>
      </c>
      <c r="B118" s="93" t="s">
        <v>534</v>
      </c>
      <c r="C118" s="93" t="s">
        <v>586</v>
      </c>
      <c r="D118" s="93" t="s">
        <v>536</v>
      </c>
      <c r="E118" s="93" t="s">
        <v>679</v>
      </c>
      <c r="F118" s="93" t="s">
        <v>551</v>
      </c>
      <c r="G118" s="64" t="s">
        <v>279</v>
      </c>
      <c r="H118" s="64" t="s">
        <v>279</v>
      </c>
      <c r="I118" s="27" t="s">
        <v>278</v>
      </c>
      <c r="J118" s="27" t="s">
        <v>278</v>
      </c>
      <c r="K118" s="27" t="s">
        <v>278</v>
      </c>
      <c r="L118" s="94">
        <v>44991</v>
      </c>
      <c r="M118" s="95" t="s">
        <v>540</v>
      </c>
      <c r="N118" s="95" t="s">
        <v>541</v>
      </c>
    </row>
    <row r="119" spans="1:14" s="96" customFormat="1" x14ac:dyDescent="0.75">
      <c r="A119" s="97" t="s">
        <v>533</v>
      </c>
      <c r="B119" s="98" t="s">
        <v>534</v>
      </c>
      <c r="C119" s="98" t="s">
        <v>545</v>
      </c>
      <c r="D119" s="98" t="s">
        <v>536</v>
      </c>
      <c r="E119" s="98" t="s">
        <v>680</v>
      </c>
      <c r="F119" s="98" t="s">
        <v>551</v>
      </c>
      <c r="G119" s="68" t="s">
        <v>279</v>
      </c>
      <c r="H119" s="68" t="s">
        <v>279</v>
      </c>
      <c r="I119" s="175" t="s">
        <v>278</v>
      </c>
      <c r="J119" s="175" t="s">
        <v>278</v>
      </c>
      <c r="K119" s="175" t="s">
        <v>278</v>
      </c>
      <c r="L119" s="257" t="s">
        <v>279</v>
      </c>
      <c r="M119" s="100" t="s">
        <v>540</v>
      </c>
      <c r="N119" s="100" t="s">
        <v>541</v>
      </c>
    </row>
    <row r="120" spans="1:14" s="96" customFormat="1" x14ac:dyDescent="0.75">
      <c r="A120" s="92" t="s">
        <v>533</v>
      </c>
      <c r="B120" s="93" t="s">
        <v>534</v>
      </c>
      <c r="C120" s="93" t="s">
        <v>586</v>
      </c>
      <c r="D120" s="93" t="s">
        <v>536</v>
      </c>
      <c r="E120" s="93" t="s">
        <v>681</v>
      </c>
      <c r="F120" s="93" t="s">
        <v>575</v>
      </c>
      <c r="G120" s="64" t="s">
        <v>279</v>
      </c>
      <c r="H120" s="64" t="s">
        <v>279</v>
      </c>
      <c r="I120" s="27" t="s">
        <v>278</v>
      </c>
      <c r="J120" s="27" t="s">
        <v>278</v>
      </c>
      <c r="K120" s="27" t="s">
        <v>278</v>
      </c>
      <c r="L120" s="94">
        <v>45240</v>
      </c>
      <c r="M120" s="95" t="s">
        <v>540</v>
      </c>
      <c r="N120" s="95" t="s">
        <v>541</v>
      </c>
    </row>
    <row r="121" spans="1:14" s="96" customFormat="1" x14ac:dyDescent="0.75">
      <c r="A121" s="97" t="s">
        <v>533</v>
      </c>
      <c r="B121" s="98" t="s">
        <v>534</v>
      </c>
      <c r="C121" s="98" t="s">
        <v>564</v>
      </c>
      <c r="D121" s="98" t="s">
        <v>536</v>
      </c>
      <c r="E121" s="98" t="s">
        <v>682</v>
      </c>
      <c r="F121" s="98" t="s">
        <v>621</v>
      </c>
      <c r="G121" s="68" t="s">
        <v>279</v>
      </c>
      <c r="H121" s="68" t="s">
        <v>279</v>
      </c>
      <c r="I121" s="175" t="s">
        <v>278</v>
      </c>
      <c r="J121" s="175" t="s">
        <v>278</v>
      </c>
      <c r="K121" s="175" t="s">
        <v>278</v>
      </c>
      <c r="L121" s="99">
        <v>45014</v>
      </c>
      <c r="M121" s="100" t="s">
        <v>540</v>
      </c>
      <c r="N121" s="100" t="s">
        <v>541</v>
      </c>
    </row>
    <row r="122" spans="1:14" s="96" customFormat="1" x14ac:dyDescent="0.75">
      <c r="A122" s="92" t="s">
        <v>533</v>
      </c>
      <c r="B122" s="93" t="s">
        <v>534</v>
      </c>
      <c r="C122" s="93" t="s">
        <v>535</v>
      </c>
      <c r="D122" s="93" t="s">
        <v>536</v>
      </c>
      <c r="E122" s="93" t="s">
        <v>683</v>
      </c>
      <c r="F122" s="93" t="s">
        <v>559</v>
      </c>
      <c r="G122" s="64" t="s">
        <v>279</v>
      </c>
      <c r="H122" s="64" t="s">
        <v>279</v>
      </c>
      <c r="I122" s="27" t="s">
        <v>278</v>
      </c>
      <c r="J122" s="27" t="s">
        <v>278</v>
      </c>
      <c r="K122" s="27" t="s">
        <v>278</v>
      </c>
      <c r="L122" s="256" t="s">
        <v>279</v>
      </c>
      <c r="M122" s="95" t="s">
        <v>540</v>
      </c>
      <c r="N122" s="95" t="s">
        <v>541</v>
      </c>
    </row>
    <row r="123" spans="1:14" s="96" customFormat="1" x14ac:dyDescent="0.75">
      <c r="A123" s="97" t="s">
        <v>533</v>
      </c>
      <c r="B123" s="98" t="s">
        <v>534</v>
      </c>
      <c r="C123" s="98" t="s">
        <v>535</v>
      </c>
      <c r="D123" s="98" t="s">
        <v>536</v>
      </c>
      <c r="E123" s="98" t="s">
        <v>684</v>
      </c>
      <c r="F123" s="98" t="s">
        <v>575</v>
      </c>
      <c r="G123" s="68" t="s">
        <v>279</v>
      </c>
      <c r="H123" s="68" t="s">
        <v>279</v>
      </c>
      <c r="I123" s="175" t="s">
        <v>278</v>
      </c>
      <c r="J123" s="175" t="s">
        <v>278</v>
      </c>
      <c r="K123" s="175" t="s">
        <v>278</v>
      </c>
      <c r="L123" s="257" t="s">
        <v>279</v>
      </c>
      <c r="M123" s="100" t="s">
        <v>540</v>
      </c>
      <c r="N123" s="100" t="s">
        <v>541</v>
      </c>
    </row>
    <row r="124" spans="1:14" s="96" customFormat="1" x14ac:dyDescent="0.75">
      <c r="A124" s="92" t="s">
        <v>533</v>
      </c>
      <c r="B124" s="93" t="s">
        <v>534</v>
      </c>
      <c r="C124" s="93" t="s">
        <v>535</v>
      </c>
      <c r="D124" s="93" t="s">
        <v>536</v>
      </c>
      <c r="E124" s="93" t="s">
        <v>685</v>
      </c>
      <c r="F124" s="93" t="s">
        <v>551</v>
      </c>
      <c r="G124" s="64" t="s">
        <v>279</v>
      </c>
      <c r="H124" s="64" t="s">
        <v>279</v>
      </c>
      <c r="I124" s="27" t="s">
        <v>278</v>
      </c>
      <c r="J124" s="27" t="s">
        <v>278</v>
      </c>
      <c r="K124" s="27" t="s">
        <v>278</v>
      </c>
      <c r="L124" s="94" t="s">
        <v>539</v>
      </c>
      <c r="M124" s="95" t="s">
        <v>540</v>
      </c>
      <c r="N124" s="95" t="s">
        <v>541</v>
      </c>
    </row>
    <row r="125" spans="1:14" s="96" customFormat="1" x14ac:dyDescent="0.75">
      <c r="A125" s="97" t="s">
        <v>533</v>
      </c>
      <c r="B125" s="98" t="s">
        <v>534</v>
      </c>
      <c r="C125" s="98" t="s">
        <v>545</v>
      </c>
      <c r="D125" s="98" t="s">
        <v>536</v>
      </c>
      <c r="E125" s="98" t="s">
        <v>686</v>
      </c>
      <c r="F125" s="98" t="s">
        <v>561</v>
      </c>
      <c r="G125" s="68" t="s">
        <v>279</v>
      </c>
      <c r="H125" s="68" t="s">
        <v>279</v>
      </c>
      <c r="I125" s="175" t="s">
        <v>278</v>
      </c>
      <c r="J125" s="175" t="s">
        <v>278</v>
      </c>
      <c r="K125" s="175" t="s">
        <v>278</v>
      </c>
      <c r="L125" s="257" t="s">
        <v>279</v>
      </c>
      <c r="M125" s="100" t="s">
        <v>540</v>
      </c>
      <c r="N125" s="100" t="s">
        <v>541</v>
      </c>
    </row>
    <row r="126" spans="1:14" s="96" customFormat="1" x14ac:dyDescent="0.75">
      <c r="A126" s="92" t="s">
        <v>533</v>
      </c>
      <c r="B126" s="93" t="s">
        <v>534</v>
      </c>
      <c r="C126" s="93" t="s">
        <v>535</v>
      </c>
      <c r="D126" s="93" t="s">
        <v>536</v>
      </c>
      <c r="E126" s="93" t="s">
        <v>687</v>
      </c>
      <c r="F126" s="93" t="s">
        <v>551</v>
      </c>
      <c r="G126" s="64" t="s">
        <v>279</v>
      </c>
      <c r="H126" s="64" t="s">
        <v>279</v>
      </c>
      <c r="I126" s="27" t="s">
        <v>278</v>
      </c>
      <c r="J126" s="27" t="s">
        <v>278</v>
      </c>
      <c r="K126" s="27" t="s">
        <v>278</v>
      </c>
      <c r="L126" s="256" t="s">
        <v>279</v>
      </c>
      <c r="M126" s="95" t="s">
        <v>540</v>
      </c>
      <c r="N126" s="95" t="s">
        <v>541</v>
      </c>
    </row>
    <row r="127" spans="1:14" s="96" customFormat="1" x14ac:dyDescent="0.75">
      <c r="A127" s="97" t="s">
        <v>533</v>
      </c>
      <c r="B127" s="98" t="s">
        <v>534</v>
      </c>
      <c r="C127" s="98" t="s">
        <v>535</v>
      </c>
      <c r="D127" s="98" t="s">
        <v>536</v>
      </c>
      <c r="E127" s="98" t="s">
        <v>688</v>
      </c>
      <c r="F127" s="98" t="s">
        <v>549</v>
      </c>
      <c r="G127" s="68" t="s">
        <v>279</v>
      </c>
      <c r="H127" s="68" t="s">
        <v>279</v>
      </c>
      <c r="I127" s="175" t="s">
        <v>278</v>
      </c>
      <c r="J127" s="175" t="s">
        <v>278</v>
      </c>
      <c r="K127" s="175" t="s">
        <v>278</v>
      </c>
      <c r="L127" s="99" t="s">
        <v>544</v>
      </c>
      <c r="M127" s="100" t="s">
        <v>540</v>
      </c>
      <c r="N127" s="100" t="s">
        <v>541</v>
      </c>
    </row>
    <row r="128" spans="1:14" s="96" customFormat="1" x14ac:dyDescent="0.75">
      <c r="A128" s="92" t="s">
        <v>533</v>
      </c>
      <c r="B128" s="93" t="s">
        <v>534</v>
      </c>
      <c r="C128" s="93" t="s">
        <v>535</v>
      </c>
      <c r="D128" s="93" t="s">
        <v>536</v>
      </c>
      <c r="E128" s="93" t="s">
        <v>689</v>
      </c>
      <c r="F128" s="93" t="s">
        <v>575</v>
      </c>
      <c r="G128" s="64" t="s">
        <v>279</v>
      </c>
      <c r="H128" s="64" t="s">
        <v>279</v>
      </c>
      <c r="I128" s="27" t="s">
        <v>278</v>
      </c>
      <c r="J128" s="27" t="s">
        <v>278</v>
      </c>
      <c r="K128" s="27" t="s">
        <v>278</v>
      </c>
      <c r="L128" s="94">
        <v>45008</v>
      </c>
      <c r="M128" s="95" t="s">
        <v>540</v>
      </c>
      <c r="N128" s="95" t="s">
        <v>541</v>
      </c>
    </row>
    <row r="129" spans="1:14" s="96" customFormat="1" x14ac:dyDescent="0.75">
      <c r="A129" s="97" t="s">
        <v>533</v>
      </c>
      <c r="B129" s="98" t="s">
        <v>534</v>
      </c>
      <c r="C129" s="98" t="s">
        <v>535</v>
      </c>
      <c r="D129" s="98" t="s">
        <v>536</v>
      </c>
      <c r="E129" s="98" t="s">
        <v>690</v>
      </c>
      <c r="F129" s="98" t="s">
        <v>559</v>
      </c>
      <c r="G129" s="68" t="s">
        <v>279</v>
      </c>
      <c r="H129" s="68" t="s">
        <v>279</v>
      </c>
      <c r="I129" s="175" t="s">
        <v>278</v>
      </c>
      <c r="J129" s="175" t="s">
        <v>278</v>
      </c>
      <c r="K129" s="175" t="s">
        <v>278</v>
      </c>
      <c r="L129" s="99" t="s">
        <v>539</v>
      </c>
      <c r="M129" s="100" t="s">
        <v>540</v>
      </c>
      <c r="N129" s="100" t="s">
        <v>541</v>
      </c>
    </row>
    <row r="130" spans="1:14" s="96" customFormat="1" x14ac:dyDescent="0.75">
      <c r="A130" s="92" t="s">
        <v>533</v>
      </c>
      <c r="B130" s="93" t="s">
        <v>534</v>
      </c>
      <c r="C130" s="93" t="s">
        <v>535</v>
      </c>
      <c r="D130" s="93" t="s">
        <v>536</v>
      </c>
      <c r="E130" s="93" t="s">
        <v>691</v>
      </c>
      <c r="F130" s="93" t="s">
        <v>556</v>
      </c>
      <c r="G130" s="64" t="s">
        <v>279</v>
      </c>
      <c r="H130" s="64" t="s">
        <v>279</v>
      </c>
      <c r="I130" s="27" t="s">
        <v>278</v>
      </c>
      <c r="J130" s="27" t="s">
        <v>278</v>
      </c>
      <c r="K130" s="27" t="s">
        <v>278</v>
      </c>
      <c r="L130" s="94">
        <v>45012</v>
      </c>
      <c r="M130" s="95" t="s">
        <v>540</v>
      </c>
      <c r="N130" s="95" t="s">
        <v>541</v>
      </c>
    </row>
    <row r="131" spans="1:14" s="96" customFormat="1" x14ac:dyDescent="0.75">
      <c r="A131" s="97" t="s">
        <v>533</v>
      </c>
      <c r="B131" s="98" t="s">
        <v>534</v>
      </c>
      <c r="C131" s="98" t="s">
        <v>545</v>
      </c>
      <c r="D131" s="98" t="s">
        <v>536</v>
      </c>
      <c r="E131" s="98" t="s">
        <v>692</v>
      </c>
      <c r="F131" s="98" t="s">
        <v>538</v>
      </c>
      <c r="G131" s="68" t="s">
        <v>279</v>
      </c>
      <c r="H131" s="68" t="s">
        <v>279</v>
      </c>
      <c r="I131" s="175" t="s">
        <v>278</v>
      </c>
      <c r="J131" s="175" t="s">
        <v>278</v>
      </c>
      <c r="K131" s="175" t="s">
        <v>278</v>
      </c>
      <c r="L131" s="257" t="s">
        <v>279</v>
      </c>
      <c r="M131" s="100" t="s">
        <v>540</v>
      </c>
      <c r="N131" s="100" t="s">
        <v>541</v>
      </c>
    </row>
    <row r="132" spans="1:14" s="96" customFormat="1" x14ac:dyDescent="0.75">
      <c r="A132" s="92" t="s">
        <v>533</v>
      </c>
      <c r="B132" s="93" t="s">
        <v>534</v>
      </c>
      <c r="C132" s="93" t="s">
        <v>545</v>
      </c>
      <c r="D132" s="93" t="s">
        <v>536</v>
      </c>
      <c r="E132" s="93" t="s">
        <v>693</v>
      </c>
      <c r="F132" s="93" t="s">
        <v>556</v>
      </c>
      <c r="G132" s="64" t="s">
        <v>279</v>
      </c>
      <c r="H132" s="64" t="s">
        <v>279</v>
      </c>
      <c r="I132" s="27" t="s">
        <v>278</v>
      </c>
      <c r="J132" s="27" t="s">
        <v>278</v>
      </c>
      <c r="K132" s="27" t="s">
        <v>278</v>
      </c>
      <c r="L132" s="94">
        <v>45058</v>
      </c>
      <c r="M132" s="95" t="s">
        <v>540</v>
      </c>
      <c r="N132" s="95" t="s">
        <v>541</v>
      </c>
    </row>
    <row r="133" spans="1:14" s="96" customFormat="1" x14ac:dyDescent="0.75">
      <c r="A133" s="97" t="s">
        <v>533</v>
      </c>
      <c r="B133" s="98" t="s">
        <v>534</v>
      </c>
      <c r="C133" s="98" t="s">
        <v>542</v>
      </c>
      <c r="D133" s="98" t="s">
        <v>536</v>
      </c>
      <c r="E133" s="98" t="s">
        <v>694</v>
      </c>
      <c r="F133" s="98" t="s">
        <v>556</v>
      </c>
      <c r="G133" s="68" t="s">
        <v>279</v>
      </c>
      <c r="H133" s="68" t="s">
        <v>279</v>
      </c>
      <c r="I133" s="175" t="s">
        <v>278</v>
      </c>
      <c r="J133" s="175" t="s">
        <v>278</v>
      </c>
      <c r="K133" s="175" t="s">
        <v>278</v>
      </c>
      <c r="L133" s="99" t="s">
        <v>539</v>
      </c>
      <c r="M133" s="100" t="s">
        <v>540</v>
      </c>
      <c r="N133" s="100" t="s">
        <v>541</v>
      </c>
    </row>
    <row r="134" spans="1:14" s="96" customFormat="1" x14ac:dyDescent="0.75">
      <c r="A134" s="92" t="s">
        <v>533</v>
      </c>
      <c r="B134" s="93" t="s">
        <v>534</v>
      </c>
      <c r="C134" s="93" t="s">
        <v>542</v>
      </c>
      <c r="D134" s="93" t="s">
        <v>536</v>
      </c>
      <c r="E134" s="93" t="s">
        <v>695</v>
      </c>
      <c r="F134" s="93" t="s">
        <v>538</v>
      </c>
      <c r="G134" s="64" t="s">
        <v>279</v>
      </c>
      <c r="H134" s="64" t="s">
        <v>279</v>
      </c>
      <c r="I134" s="27" t="s">
        <v>278</v>
      </c>
      <c r="J134" s="27" t="s">
        <v>278</v>
      </c>
      <c r="K134" s="27" t="s">
        <v>278</v>
      </c>
      <c r="L134" s="94" t="s">
        <v>554</v>
      </c>
      <c r="M134" s="95" t="s">
        <v>540</v>
      </c>
      <c r="N134" s="95" t="s">
        <v>541</v>
      </c>
    </row>
    <row r="135" spans="1:14" s="96" customFormat="1" x14ac:dyDescent="0.75">
      <c r="A135" s="97" t="s">
        <v>533</v>
      </c>
      <c r="B135" s="98" t="s">
        <v>534</v>
      </c>
      <c r="C135" s="98" t="s">
        <v>535</v>
      </c>
      <c r="D135" s="98" t="s">
        <v>536</v>
      </c>
      <c r="E135" s="98" t="s">
        <v>696</v>
      </c>
      <c r="F135" s="98" t="s">
        <v>556</v>
      </c>
      <c r="G135" s="68" t="s">
        <v>279</v>
      </c>
      <c r="H135" s="68" t="s">
        <v>279</v>
      </c>
      <c r="I135" s="175" t="s">
        <v>278</v>
      </c>
      <c r="J135" s="175" t="s">
        <v>278</v>
      </c>
      <c r="K135" s="175" t="s">
        <v>278</v>
      </c>
      <c r="L135" s="99" t="s">
        <v>539</v>
      </c>
      <c r="M135" s="100" t="s">
        <v>540</v>
      </c>
      <c r="N135" s="100" t="s">
        <v>541</v>
      </c>
    </row>
    <row r="136" spans="1:14" s="96" customFormat="1" x14ac:dyDescent="0.75">
      <c r="A136" s="92" t="s">
        <v>533</v>
      </c>
      <c r="B136" s="93" t="s">
        <v>534</v>
      </c>
      <c r="C136" s="93" t="s">
        <v>535</v>
      </c>
      <c r="D136" s="93" t="s">
        <v>536</v>
      </c>
      <c r="E136" s="93" t="s">
        <v>697</v>
      </c>
      <c r="F136" s="93" t="s">
        <v>551</v>
      </c>
      <c r="G136" s="64" t="s">
        <v>279</v>
      </c>
      <c r="H136" s="64" t="s">
        <v>279</v>
      </c>
      <c r="I136" s="27" t="s">
        <v>278</v>
      </c>
      <c r="J136" s="27" t="s">
        <v>278</v>
      </c>
      <c r="K136" s="27" t="s">
        <v>278</v>
      </c>
      <c r="L136" s="94">
        <v>45044</v>
      </c>
      <c r="M136" s="95" t="s">
        <v>540</v>
      </c>
      <c r="N136" s="95" t="s">
        <v>541</v>
      </c>
    </row>
    <row r="137" spans="1:14" s="96" customFormat="1" x14ac:dyDescent="0.75">
      <c r="A137" s="97" t="s">
        <v>533</v>
      </c>
      <c r="B137" s="98" t="s">
        <v>534</v>
      </c>
      <c r="C137" s="98" t="s">
        <v>535</v>
      </c>
      <c r="D137" s="98" t="s">
        <v>536</v>
      </c>
      <c r="E137" s="98" t="s">
        <v>698</v>
      </c>
      <c r="F137" s="98" t="s">
        <v>561</v>
      </c>
      <c r="G137" s="68" t="s">
        <v>279</v>
      </c>
      <c r="H137" s="68" t="s">
        <v>279</v>
      </c>
      <c r="I137" s="175" t="s">
        <v>278</v>
      </c>
      <c r="J137" s="175" t="s">
        <v>278</v>
      </c>
      <c r="K137" s="175" t="s">
        <v>278</v>
      </c>
      <c r="L137" s="99" t="s">
        <v>554</v>
      </c>
      <c r="M137" s="100" t="s">
        <v>540</v>
      </c>
      <c r="N137" s="100" t="s">
        <v>541</v>
      </c>
    </row>
    <row r="138" spans="1:14" s="96" customFormat="1" x14ac:dyDescent="0.75">
      <c r="A138" s="92" t="s">
        <v>533</v>
      </c>
      <c r="B138" s="93" t="s">
        <v>534</v>
      </c>
      <c r="C138" s="93" t="s">
        <v>535</v>
      </c>
      <c r="D138" s="93" t="s">
        <v>536</v>
      </c>
      <c r="E138" s="93" t="s">
        <v>699</v>
      </c>
      <c r="F138" s="93" t="s">
        <v>556</v>
      </c>
      <c r="G138" s="64" t="s">
        <v>279</v>
      </c>
      <c r="H138" s="64" t="s">
        <v>279</v>
      </c>
      <c r="I138" s="27" t="s">
        <v>278</v>
      </c>
      <c r="J138" s="27" t="s">
        <v>278</v>
      </c>
      <c r="K138" s="27" t="s">
        <v>278</v>
      </c>
      <c r="L138" s="94" t="s">
        <v>544</v>
      </c>
      <c r="M138" s="95" t="s">
        <v>540</v>
      </c>
      <c r="N138" s="95" t="s">
        <v>541</v>
      </c>
    </row>
    <row r="139" spans="1:14" s="96" customFormat="1" x14ac:dyDescent="0.75">
      <c r="A139" s="97" t="s">
        <v>533</v>
      </c>
      <c r="B139" s="98" t="s">
        <v>534</v>
      </c>
      <c r="C139" s="98" t="s">
        <v>542</v>
      </c>
      <c r="D139" s="98" t="s">
        <v>536</v>
      </c>
      <c r="E139" s="98" t="s">
        <v>700</v>
      </c>
      <c r="F139" s="98" t="s">
        <v>575</v>
      </c>
      <c r="G139" s="68" t="s">
        <v>279</v>
      </c>
      <c r="H139" s="68" t="s">
        <v>279</v>
      </c>
      <c r="I139" s="175" t="s">
        <v>278</v>
      </c>
      <c r="J139" s="175" t="s">
        <v>278</v>
      </c>
      <c r="K139" s="175" t="s">
        <v>278</v>
      </c>
      <c r="L139" s="99" t="s">
        <v>539</v>
      </c>
      <c r="M139" s="100" t="s">
        <v>540</v>
      </c>
      <c r="N139" s="100" t="s">
        <v>541</v>
      </c>
    </row>
    <row r="140" spans="1:14" s="96" customFormat="1" x14ac:dyDescent="0.75">
      <c r="A140" s="92" t="s">
        <v>533</v>
      </c>
      <c r="B140" s="93" t="s">
        <v>534</v>
      </c>
      <c r="C140" s="93" t="s">
        <v>542</v>
      </c>
      <c r="D140" s="93" t="s">
        <v>536</v>
      </c>
      <c r="E140" s="93" t="s">
        <v>701</v>
      </c>
      <c r="F140" s="93" t="s">
        <v>538</v>
      </c>
      <c r="G140" s="64" t="s">
        <v>279</v>
      </c>
      <c r="H140" s="64" t="s">
        <v>279</v>
      </c>
      <c r="I140" s="27" t="s">
        <v>278</v>
      </c>
      <c r="J140" s="27" t="s">
        <v>278</v>
      </c>
      <c r="K140" s="27" t="s">
        <v>278</v>
      </c>
      <c r="L140" s="94" t="s">
        <v>544</v>
      </c>
      <c r="M140" s="95" t="s">
        <v>540</v>
      </c>
      <c r="N140" s="95" t="s">
        <v>541</v>
      </c>
    </row>
    <row r="141" spans="1:14" s="96" customFormat="1" x14ac:dyDescent="0.75">
      <c r="A141" s="97" t="s">
        <v>533</v>
      </c>
      <c r="B141" s="98" t="s">
        <v>534</v>
      </c>
      <c r="C141" s="98" t="s">
        <v>583</v>
      </c>
      <c r="D141" s="98" t="s">
        <v>536</v>
      </c>
      <c r="E141" s="98" t="s">
        <v>702</v>
      </c>
      <c r="F141" s="98" t="s">
        <v>549</v>
      </c>
      <c r="G141" s="68" t="s">
        <v>279</v>
      </c>
      <c r="H141" s="68" t="s">
        <v>279</v>
      </c>
      <c r="I141" s="175" t="s">
        <v>278</v>
      </c>
      <c r="J141" s="175" t="s">
        <v>278</v>
      </c>
      <c r="K141" s="175" t="s">
        <v>278</v>
      </c>
      <c r="L141" s="99">
        <v>45068</v>
      </c>
      <c r="M141" s="100" t="s">
        <v>540</v>
      </c>
      <c r="N141" s="100" t="s">
        <v>541</v>
      </c>
    </row>
    <row r="142" spans="1:14" s="96" customFormat="1" x14ac:dyDescent="0.75">
      <c r="A142" s="92" t="s">
        <v>533</v>
      </c>
      <c r="B142" s="93" t="s">
        <v>534</v>
      </c>
      <c r="C142" s="93" t="s">
        <v>545</v>
      </c>
      <c r="D142" s="93" t="s">
        <v>536</v>
      </c>
      <c r="E142" s="93" t="s">
        <v>703</v>
      </c>
      <c r="F142" s="93" t="s">
        <v>549</v>
      </c>
      <c r="G142" s="64" t="s">
        <v>279</v>
      </c>
      <c r="H142" s="64" t="s">
        <v>279</v>
      </c>
      <c r="I142" s="27" t="s">
        <v>278</v>
      </c>
      <c r="J142" s="27" t="s">
        <v>278</v>
      </c>
      <c r="K142" s="27" t="s">
        <v>278</v>
      </c>
      <c r="L142" s="256" t="s">
        <v>279</v>
      </c>
      <c r="M142" s="95" t="s">
        <v>540</v>
      </c>
      <c r="N142" s="95" t="s">
        <v>541</v>
      </c>
    </row>
    <row r="143" spans="1:14" s="96" customFormat="1" x14ac:dyDescent="0.75">
      <c r="A143" s="97" t="s">
        <v>533</v>
      </c>
      <c r="B143" s="98" t="s">
        <v>534</v>
      </c>
      <c r="C143" s="98" t="s">
        <v>535</v>
      </c>
      <c r="D143" s="98" t="s">
        <v>536</v>
      </c>
      <c r="E143" s="98" t="s">
        <v>704</v>
      </c>
      <c r="F143" s="98" t="s">
        <v>575</v>
      </c>
      <c r="G143" s="68" t="s">
        <v>279</v>
      </c>
      <c r="H143" s="68" t="s">
        <v>279</v>
      </c>
      <c r="I143" s="175" t="s">
        <v>278</v>
      </c>
      <c r="J143" s="175" t="s">
        <v>278</v>
      </c>
      <c r="K143" s="175" t="s">
        <v>278</v>
      </c>
      <c r="L143" s="99" t="s">
        <v>705</v>
      </c>
      <c r="M143" s="100" t="s">
        <v>540</v>
      </c>
      <c r="N143" s="100" t="s">
        <v>541</v>
      </c>
    </row>
    <row r="144" spans="1:14" s="96" customFormat="1" x14ac:dyDescent="0.75">
      <c r="A144" s="92" t="s">
        <v>533</v>
      </c>
      <c r="B144" s="93" t="s">
        <v>534</v>
      </c>
      <c r="C144" s="93" t="s">
        <v>542</v>
      </c>
      <c r="D144" s="93" t="s">
        <v>536</v>
      </c>
      <c r="E144" s="93" t="s">
        <v>706</v>
      </c>
      <c r="F144" s="93" t="s">
        <v>549</v>
      </c>
      <c r="G144" s="64" t="s">
        <v>279</v>
      </c>
      <c r="H144" s="64" t="s">
        <v>279</v>
      </c>
      <c r="I144" s="27" t="s">
        <v>278</v>
      </c>
      <c r="J144" s="27" t="s">
        <v>278</v>
      </c>
      <c r="K144" s="27" t="s">
        <v>278</v>
      </c>
      <c r="L144" s="94" t="s">
        <v>279</v>
      </c>
      <c r="M144" s="95" t="s">
        <v>540</v>
      </c>
      <c r="N144" s="95" t="s">
        <v>541</v>
      </c>
    </row>
    <row r="145" spans="1:14" s="96" customFormat="1" x14ac:dyDescent="0.75">
      <c r="A145" s="97" t="s">
        <v>533</v>
      </c>
      <c r="B145" s="98" t="s">
        <v>534</v>
      </c>
      <c r="C145" s="98" t="s">
        <v>542</v>
      </c>
      <c r="D145" s="98" t="s">
        <v>536</v>
      </c>
      <c r="E145" s="98" t="s">
        <v>707</v>
      </c>
      <c r="F145" s="98" t="s">
        <v>538</v>
      </c>
      <c r="G145" s="68" t="s">
        <v>279</v>
      </c>
      <c r="H145" s="68" t="s">
        <v>279</v>
      </c>
      <c r="I145" s="175" t="s">
        <v>278</v>
      </c>
      <c r="J145" s="175" t="s">
        <v>278</v>
      </c>
      <c r="K145" s="175" t="s">
        <v>278</v>
      </c>
      <c r="L145" s="99" t="s">
        <v>544</v>
      </c>
      <c r="M145" s="100" t="s">
        <v>540</v>
      </c>
      <c r="N145" s="100" t="s">
        <v>541</v>
      </c>
    </row>
    <row r="146" spans="1:14" s="96" customFormat="1" x14ac:dyDescent="0.75">
      <c r="A146" s="92" t="s">
        <v>533</v>
      </c>
      <c r="B146" s="93" t="s">
        <v>534</v>
      </c>
      <c r="C146" s="93" t="s">
        <v>542</v>
      </c>
      <c r="D146" s="93" t="s">
        <v>536</v>
      </c>
      <c r="E146" s="93" t="s">
        <v>708</v>
      </c>
      <c r="F146" s="93" t="s">
        <v>561</v>
      </c>
      <c r="G146" s="64" t="s">
        <v>279</v>
      </c>
      <c r="H146" s="64" t="s">
        <v>279</v>
      </c>
      <c r="I146" s="27" t="s">
        <v>278</v>
      </c>
      <c r="J146" s="27" t="s">
        <v>278</v>
      </c>
      <c r="K146" s="27" t="s">
        <v>278</v>
      </c>
      <c r="L146" s="94" t="s">
        <v>544</v>
      </c>
      <c r="M146" s="95" t="s">
        <v>540</v>
      </c>
      <c r="N146" s="95" t="s">
        <v>541</v>
      </c>
    </row>
    <row r="147" spans="1:14" s="96" customFormat="1" x14ac:dyDescent="0.75">
      <c r="A147" s="97" t="s">
        <v>533</v>
      </c>
      <c r="B147" s="98" t="s">
        <v>534</v>
      </c>
      <c r="C147" s="98" t="s">
        <v>542</v>
      </c>
      <c r="D147" s="98" t="s">
        <v>536</v>
      </c>
      <c r="E147" s="98" t="s">
        <v>709</v>
      </c>
      <c r="F147" s="98" t="s">
        <v>556</v>
      </c>
      <c r="G147" s="68" t="s">
        <v>279</v>
      </c>
      <c r="H147" s="68" t="s">
        <v>279</v>
      </c>
      <c r="I147" s="175" t="s">
        <v>278</v>
      </c>
      <c r="J147" s="175" t="s">
        <v>278</v>
      </c>
      <c r="K147" s="175" t="s">
        <v>278</v>
      </c>
      <c r="L147" s="99" t="s">
        <v>544</v>
      </c>
      <c r="M147" s="100" t="s">
        <v>540</v>
      </c>
      <c r="N147" s="100" t="s">
        <v>541</v>
      </c>
    </row>
    <row r="148" spans="1:14" s="96" customFormat="1" x14ac:dyDescent="0.75">
      <c r="A148" s="92" t="s">
        <v>533</v>
      </c>
      <c r="B148" s="93" t="s">
        <v>534</v>
      </c>
      <c r="C148" s="93" t="s">
        <v>542</v>
      </c>
      <c r="D148" s="93" t="s">
        <v>536</v>
      </c>
      <c r="E148" s="93" t="s">
        <v>710</v>
      </c>
      <c r="F148" s="93" t="s">
        <v>538</v>
      </c>
      <c r="G148" s="64" t="s">
        <v>279</v>
      </c>
      <c r="H148" s="64" t="s">
        <v>279</v>
      </c>
      <c r="I148" s="27" t="s">
        <v>278</v>
      </c>
      <c r="J148" s="27" t="s">
        <v>278</v>
      </c>
      <c r="K148" s="27" t="s">
        <v>278</v>
      </c>
      <c r="L148" s="94" t="s">
        <v>544</v>
      </c>
      <c r="M148" s="95" t="s">
        <v>540</v>
      </c>
      <c r="N148" s="95" t="s">
        <v>541</v>
      </c>
    </row>
    <row r="149" spans="1:14" s="96" customFormat="1" x14ac:dyDescent="0.75">
      <c r="A149" s="97" t="s">
        <v>533</v>
      </c>
      <c r="B149" s="98" t="s">
        <v>534</v>
      </c>
      <c r="C149" s="98" t="s">
        <v>542</v>
      </c>
      <c r="D149" s="98" t="s">
        <v>536</v>
      </c>
      <c r="E149" s="98" t="s">
        <v>711</v>
      </c>
      <c r="F149" s="98" t="s">
        <v>561</v>
      </c>
      <c r="G149" s="68" t="s">
        <v>279</v>
      </c>
      <c r="H149" s="68" t="s">
        <v>279</v>
      </c>
      <c r="I149" s="175" t="s">
        <v>278</v>
      </c>
      <c r="J149" s="175" t="s">
        <v>278</v>
      </c>
      <c r="K149" s="175" t="s">
        <v>278</v>
      </c>
      <c r="L149" s="99" t="s">
        <v>279</v>
      </c>
      <c r="M149" s="100" t="s">
        <v>540</v>
      </c>
      <c r="N149" s="100" t="s">
        <v>541</v>
      </c>
    </row>
    <row r="150" spans="1:14" s="96" customFormat="1" x14ac:dyDescent="0.75">
      <c r="A150" s="92" t="s">
        <v>533</v>
      </c>
      <c r="B150" s="93" t="s">
        <v>534</v>
      </c>
      <c r="C150" s="93" t="s">
        <v>542</v>
      </c>
      <c r="D150" s="93" t="s">
        <v>536</v>
      </c>
      <c r="E150" s="93" t="s">
        <v>712</v>
      </c>
      <c r="F150" s="93" t="s">
        <v>551</v>
      </c>
      <c r="G150" s="64" t="s">
        <v>279</v>
      </c>
      <c r="H150" s="64" t="s">
        <v>279</v>
      </c>
      <c r="I150" s="27" t="s">
        <v>278</v>
      </c>
      <c r="J150" s="27" t="s">
        <v>278</v>
      </c>
      <c r="K150" s="27" t="s">
        <v>278</v>
      </c>
      <c r="L150" s="94" t="s">
        <v>279</v>
      </c>
      <c r="M150" s="95" t="s">
        <v>540</v>
      </c>
      <c r="N150" s="95" t="s">
        <v>541</v>
      </c>
    </row>
    <row r="151" spans="1:14" s="96" customFormat="1" x14ac:dyDescent="0.75">
      <c r="A151" s="97" t="s">
        <v>533</v>
      </c>
      <c r="B151" s="98" t="s">
        <v>534</v>
      </c>
      <c r="C151" s="98" t="s">
        <v>542</v>
      </c>
      <c r="D151" s="98" t="s">
        <v>536</v>
      </c>
      <c r="E151" s="98" t="s">
        <v>713</v>
      </c>
      <c r="F151" s="98" t="s">
        <v>575</v>
      </c>
      <c r="G151" s="68" t="s">
        <v>279</v>
      </c>
      <c r="H151" s="68" t="s">
        <v>279</v>
      </c>
      <c r="I151" s="175" t="s">
        <v>278</v>
      </c>
      <c r="J151" s="175" t="s">
        <v>278</v>
      </c>
      <c r="K151" s="175" t="s">
        <v>278</v>
      </c>
      <c r="L151" s="99" t="s">
        <v>544</v>
      </c>
      <c r="M151" s="100" t="s">
        <v>540</v>
      </c>
      <c r="N151" s="100" t="s">
        <v>541</v>
      </c>
    </row>
    <row r="152" spans="1:14" s="96" customFormat="1" x14ac:dyDescent="0.75">
      <c r="A152" s="92" t="s">
        <v>533</v>
      </c>
      <c r="B152" s="93" t="s">
        <v>534</v>
      </c>
      <c r="C152" s="93" t="s">
        <v>535</v>
      </c>
      <c r="D152" s="93" t="s">
        <v>536</v>
      </c>
      <c r="E152" s="93" t="s">
        <v>714</v>
      </c>
      <c r="F152" s="93" t="s">
        <v>561</v>
      </c>
      <c r="G152" s="64" t="s">
        <v>279</v>
      </c>
      <c r="H152" s="64" t="s">
        <v>279</v>
      </c>
      <c r="I152" s="27" t="s">
        <v>278</v>
      </c>
      <c r="J152" s="27" t="s">
        <v>278</v>
      </c>
      <c r="K152" s="27" t="s">
        <v>278</v>
      </c>
      <c r="L152" s="94" t="s">
        <v>279</v>
      </c>
      <c r="M152" s="95" t="s">
        <v>540</v>
      </c>
      <c r="N152" s="95" t="s">
        <v>541</v>
      </c>
    </row>
    <row r="153" spans="1:14" s="96" customFormat="1" x14ac:dyDescent="0.75">
      <c r="A153" s="97" t="s">
        <v>533</v>
      </c>
      <c r="B153" s="98" t="s">
        <v>534</v>
      </c>
      <c r="C153" s="98" t="s">
        <v>535</v>
      </c>
      <c r="D153" s="98" t="s">
        <v>536</v>
      </c>
      <c r="E153" s="98" t="s">
        <v>715</v>
      </c>
      <c r="F153" s="98" t="s">
        <v>556</v>
      </c>
      <c r="G153" s="68" t="s">
        <v>279</v>
      </c>
      <c r="H153" s="68" t="s">
        <v>279</v>
      </c>
      <c r="I153" s="175" t="s">
        <v>278</v>
      </c>
      <c r="J153" s="175" t="s">
        <v>278</v>
      </c>
      <c r="K153" s="175" t="s">
        <v>278</v>
      </c>
      <c r="L153" s="99">
        <v>45048</v>
      </c>
      <c r="M153" s="100" t="s">
        <v>540</v>
      </c>
      <c r="N153" s="100" t="s">
        <v>541</v>
      </c>
    </row>
    <row r="154" spans="1:14" s="96" customFormat="1" x14ac:dyDescent="0.75">
      <c r="A154" s="92" t="s">
        <v>533</v>
      </c>
      <c r="B154" s="93" t="s">
        <v>534</v>
      </c>
      <c r="C154" s="93" t="s">
        <v>542</v>
      </c>
      <c r="D154" s="93" t="s">
        <v>536</v>
      </c>
      <c r="E154" s="93" t="s">
        <v>716</v>
      </c>
      <c r="F154" s="93" t="s">
        <v>556</v>
      </c>
      <c r="G154" s="64" t="s">
        <v>279</v>
      </c>
      <c r="H154" s="64" t="s">
        <v>279</v>
      </c>
      <c r="I154" s="27" t="s">
        <v>278</v>
      </c>
      <c r="J154" s="27" t="s">
        <v>278</v>
      </c>
      <c r="K154" s="27" t="s">
        <v>278</v>
      </c>
      <c r="L154" s="94" t="s">
        <v>279</v>
      </c>
      <c r="M154" s="95" t="s">
        <v>540</v>
      </c>
      <c r="N154" s="95" t="s">
        <v>541</v>
      </c>
    </row>
    <row r="155" spans="1:14" s="96" customFormat="1" x14ac:dyDescent="0.75">
      <c r="A155" s="97" t="s">
        <v>533</v>
      </c>
      <c r="B155" s="98" t="s">
        <v>534</v>
      </c>
      <c r="C155" s="98" t="s">
        <v>535</v>
      </c>
      <c r="D155" s="98" t="s">
        <v>536</v>
      </c>
      <c r="E155" s="98" t="s">
        <v>717</v>
      </c>
      <c r="F155" s="98" t="s">
        <v>549</v>
      </c>
      <c r="G155" s="68" t="s">
        <v>279</v>
      </c>
      <c r="H155" s="68" t="s">
        <v>279</v>
      </c>
      <c r="I155" s="175" t="s">
        <v>278</v>
      </c>
      <c r="J155" s="175" t="s">
        <v>278</v>
      </c>
      <c r="K155" s="175" t="s">
        <v>278</v>
      </c>
      <c r="L155" s="99" t="s">
        <v>718</v>
      </c>
      <c r="M155" s="100" t="s">
        <v>540</v>
      </c>
      <c r="N155" s="100" t="s">
        <v>541</v>
      </c>
    </row>
    <row r="156" spans="1:14" s="96" customFormat="1" x14ac:dyDescent="0.75">
      <c r="A156" s="92" t="s">
        <v>533</v>
      </c>
      <c r="B156" s="93" t="s">
        <v>534</v>
      </c>
      <c r="C156" s="93" t="s">
        <v>545</v>
      </c>
      <c r="D156" s="93" t="s">
        <v>536</v>
      </c>
      <c r="E156" s="93" t="s">
        <v>719</v>
      </c>
      <c r="F156" s="93" t="s">
        <v>559</v>
      </c>
      <c r="G156" s="64" t="s">
        <v>279</v>
      </c>
      <c r="H156" s="64" t="s">
        <v>279</v>
      </c>
      <c r="I156" s="27" t="s">
        <v>278</v>
      </c>
      <c r="J156" s="27" t="s">
        <v>278</v>
      </c>
      <c r="K156" s="27" t="s">
        <v>278</v>
      </c>
      <c r="L156" s="94">
        <v>44984</v>
      </c>
      <c r="M156" s="95" t="s">
        <v>540</v>
      </c>
      <c r="N156" s="95" t="s">
        <v>541</v>
      </c>
    </row>
    <row r="157" spans="1:14" s="96" customFormat="1" x14ac:dyDescent="0.75">
      <c r="A157" s="97" t="s">
        <v>533</v>
      </c>
      <c r="B157" s="98" t="s">
        <v>534</v>
      </c>
      <c r="C157" s="98" t="s">
        <v>535</v>
      </c>
      <c r="D157" s="98" t="s">
        <v>536</v>
      </c>
      <c r="E157" s="98" t="s">
        <v>720</v>
      </c>
      <c r="F157" s="98" t="s">
        <v>561</v>
      </c>
      <c r="G157" s="68" t="s">
        <v>279</v>
      </c>
      <c r="H157" s="68" t="s">
        <v>279</v>
      </c>
      <c r="I157" s="175" t="s">
        <v>278</v>
      </c>
      <c r="J157" s="175" t="s">
        <v>278</v>
      </c>
      <c r="K157" s="175" t="s">
        <v>278</v>
      </c>
      <c r="L157" s="99" t="s">
        <v>539</v>
      </c>
      <c r="M157" s="100" t="s">
        <v>540</v>
      </c>
      <c r="N157" s="100" t="s">
        <v>541</v>
      </c>
    </row>
  </sheetData>
  <conditionalFormatting sqref="E2:E157">
    <cfRule type="duplicateValues" dxfId="0" priority="1"/>
  </conditionalFormatting>
  <dataValidations count="1">
    <dataValidation allowBlank="1" showInputMessage="1" showErrorMessage="1" sqref="C140" xr:uid="{D012B2D1-6BE9-48F8-A25D-9BB9D6EEEEAE}"/>
  </dataValidations>
  <pageMargins left="0.70000000000000007" right="0.70000000000000007" top="0.75" bottom="0.75" header="0.30000000000000004" footer="0.30000000000000004"/>
  <pageSetup paperSize="9" fitToWidth="0" fitToHeight="0"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D9BF7-12F5-47BF-8489-CA98E6579A04}">
  <dimension ref="A1:M7"/>
  <sheetViews>
    <sheetView zoomScale="80" zoomScaleNormal="80" workbookViewId="0"/>
  </sheetViews>
  <sheetFormatPr defaultColWidth="9.1328125" defaultRowHeight="14.75" x14ac:dyDescent="0.75"/>
  <cols>
    <col min="1" max="1" width="7.1328125" style="120" bestFit="1" customWidth="1"/>
    <col min="2" max="2" width="18.6796875" style="120" bestFit="1" customWidth="1"/>
    <col min="3" max="3" width="62.1328125" style="121" customWidth="1"/>
    <col min="4" max="4" width="100" style="122" customWidth="1"/>
    <col min="5" max="5" width="23.40625" style="120" customWidth="1"/>
    <col min="6" max="6" width="66.1328125" style="120" customWidth="1"/>
    <col min="7" max="7" width="24" style="120" customWidth="1"/>
    <col min="8" max="8" width="32.6796875" style="120" customWidth="1"/>
    <col min="9" max="9" width="30.1328125" style="120" bestFit="1" customWidth="1"/>
    <col min="10" max="10" width="34.40625" style="120" bestFit="1" customWidth="1"/>
    <col min="11" max="11" width="31.81640625" style="120" customWidth="1"/>
    <col min="12" max="12" width="18.81640625" style="120" bestFit="1" customWidth="1"/>
    <col min="13" max="13" width="135.26953125" style="120" bestFit="1" customWidth="1"/>
    <col min="14" max="14" width="14.1328125" style="120" customWidth="1"/>
    <col min="15" max="15" width="13.81640625" style="120" customWidth="1"/>
    <col min="16" max="16384" width="9.1328125" style="120"/>
  </cols>
  <sheetData>
    <row r="1" spans="1:13" ht="29.5" x14ac:dyDescent="0.75">
      <c r="A1" s="136" t="s">
        <v>723</v>
      </c>
      <c r="B1" s="136" t="s">
        <v>724</v>
      </c>
      <c r="C1" s="137" t="s">
        <v>725</v>
      </c>
      <c r="D1" s="138" t="s">
        <v>4</v>
      </c>
      <c r="E1" s="136" t="s">
        <v>726</v>
      </c>
      <c r="F1" s="136" t="s">
        <v>727</v>
      </c>
      <c r="G1" s="136" t="s">
        <v>728</v>
      </c>
      <c r="H1" s="136" t="s">
        <v>729</v>
      </c>
      <c r="I1" s="136" t="s">
        <v>730</v>
      </c>
      <c r="J1" s="136" t="s">
        <v>731</v>
      </c>
      <c r="K1" s="136" t="s">
        <v>732</v>
      </c>
      <c r="L1" s="136" t="s">
        <v>733</v>
      </c>
      <c r="M1" s="136" t="s">
        <v>13</v>
      </c>
    </row>
    <row r="2" spans="1:13" ht="17.25" customHeight="1" x14ac:dyDescent="0.75">
      <c r="A2" s="127" t="s">
        <v>734</v>
      </c>
      <c r="B2" s="128" t="s">
        <v>735</v>
      </c>
      <c r="C2" s="128" t="s">
        <v>736</v>
      </c>
      <c r="D2" s="125" t="s">
        <v>737</v>
      </c>
      <c r="E2" s="124" t="s">
        <v>344</v>
      </c>
      <c r="F2" s="124" t="s">
        <v>108</v>
      </c>
      <c r="G2" s="214">
        <v>1820</v>
      </c>
      <c r="H2" s="124"/>
      <c r="I2" s="124"/>
      <c r="J2" s="208">
        <v>1565200</v>
      </c>
      <c r="K2" s="124" t="s">
        <v>279</v>
      </c>
      <c r="L2" s="124" t="s">
        <v>279</v>
      </c>
      <c r="M2" s="79"/>
    </row>
    <row r="3" spans="1:13" x14ac:dyDescent="0.75">
      <c r="A3" s="139" t="s">
        <v>734</v>
      </c>
      <c r="B3" s="140" t="s">
        <v>735</v>
      </c>
      <c r="C3" s="140" t="s">
        <v>738</v>
      </c>
      <c r="D3" s="141" t="s">
        <v>739</v>
      </c>
      <c r="E3" s="142" t="s">
        <v>344</v>
      </c>
      <c r="F3" s="142" t="s">
        <v>740</v>
      </c>
      <c r="G3" s="213">
        <v>1361</v>
      </c>
      <c r="H3" s="143"/>
      <c r="I3" s="143"/>
      <c r="J3" s="209">
        <v>993530</v>
      </c>
      <c r="K3" s="142" t="s">
        <v>279</v>
      </c>
      <c r="L3" s="143" t="s">
        <v>279</v>
      </c>
      <c r="M3" s="80"/>
    </row>
    <row r="4" spans="1:13" x14ac:dyDescent="0.75">
      <c r="A4" s="129" t="s">
        <v>734</v>
      </c>
      <c r="B4" s="128" t="s">
        <v>735</v>
      </c>
      <c r="C4" s="128" t="s">
        <v>741</v>
      </c>
      <c r="D4" s="125" t="s">
        <v>742</v>
      </c>
      <c r="E4" s="124" t="s">
        <v>344</v>
      </c>
      <c r="F4" s="124" t="s">
        <v>743</v>
      </c>
      <c r="G4" s="214">
        <v>1494</v>
      </c>
      <c r="H4" s="123"/>
      <c r="I4" s="123"/>
      <c r="J4" s="208" t="s">
        <v>279</v>
      </c>
      <c r="K4" s="124" t="s">
        <v>279</v>
      </c>
      <c r="L4" s="123" t="s">
        <v>279</v>
      </c>
      <c r="M4" s="79"/>
    </row>
    <row r="5" spans="1:13" x14ac:dyDescent="0.75">
      <c r="A5" s="139" t="s">
        <v>734</v>
      </c>
      <c r="B5" s="140" t="s">
        <v>735</v>
      </c>
      <c r="C5" s="145" t="s">
        <v>744</v>
      </c>
      <c r="D5" s="145" t="s">
        <v>745</v>
      </c>
      <c r="E5" s="142" t="s">
        <v>344</v>
      </c>
      <c r="F5" s="142" t="s">
        <v>746</v>
      </c>
      <c r="G5" s="213">
        <v>420</v>
      </c>
      <c r="H5" s="144"/>
      <c r="I5" s="144"/>
      <c r="J5" s="209">
        <v>960000</v>
      </c>
      <c r="K5" s="146">
        <v>45231</v>
      </c>
      <c r="L5" s="146">
        <v>45413</v>
      </c>
      <c r="M5" s="80" t="s">
        <v>936</v>
      </c>
    </row>
    <row r="6" spans="1:13" x14ac:dyDescent="0.75">
      <c r="A6" s="129" t="s">
        <v>734</v>
      </c>
      <c r="B6" s="128" t="s">
        <v>735</v>
      </c>
      <c r="C6" s="126" t="s">
        <v>747</v>
      </c>
      <c r="D6" s="126" t="s">
        <v>748</v>
      </c>
      <c r="E6" s="124" t="s">
        <v>344</v>
      </c>
      <c r="F6" s="124" t="s">
        <v>749</v>
      </c>
      <c r="G6" s="227">
        <v>591</v>
      </c>
      <c r="H6" s="123"/>
      <c r="I6" s="123"/>
      <c r="J6" s="210">
        <v>1773000</v>
      </c>
      <c r="K6" s="135">
        <v>45108</v>
      </c>
      <c r="L6" s="135">
        <v>45383</v>
      </c>
      <c r="M6" s="79"/>
    </row>
    <row r="7" spans="1:13" x14ac:dyDescent="0.75">
      <c r="A7" s="139" t="s">
        <v>734</v>
      </c>
      <c r="B7" s="140" t="s">
        <v>735</v>
      </c>
      <c r="C7" s="145" t="s">
        <v>750</v>
      </c>
      <c r="D7" s="145" t="s">
        <v>751</v>
      </c>
      <c r="E7" s="142" t="s">
        <v>344</v>
      </c>
      <c r="F7" s="71" t="s">
        <v>752</v>
      </c>
      <c r="G7" s="228">
        <v>455</v>
      </c>
      <c r="H7" s="144"/>
      <c r="I7" s="144"/>
      <c r="J7" s="211">
        <v>1033000</v>
      </c>
      <c r="K7" s="147">
        <v>45017</v>
      </c>
      <c r="L7" s="147">
        <v>45078</v>
      </c>
      <c r="M7" s="8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0C720-5ACD-44ED-A29B-190FB6964199}">
  <dimension ref="A1:N53"/>
  <sheetViews>
    <sheetView zoomScale="70" zoomScaleNormal="70" workbookViewId="0"/>
  </sheetViews>
  <sheetFormatPr defaultColWidth="8.58984375" defaultRowHeight="14.75" x14ac:dyDescent="0.75"/>
  <cols>
    <col min="1" max="1" width="11.40625" style="6" bestFit="1" customWidth="1"/>
    <col min="2" max="2" width="13.81640625" style="6" bestFit="1" customWidth="1"/>
    <col min="3" max="3" width="15.81640625" style="6" bestFit="1" customWidth="1"/>
    <col min="4" max="4" width="34.26953125" style="10" bestFit="1" customWidth="1"/>
    <col min="5" max="5" width="55.6796875" style="6" bestFit="1" customWidth="1"/>
    <col min="6" max="6" width="29.6796875" style="10" bestFit="1" customWidth="1"/>
    <col min="7" max="7" width="119.1328125" style="6" bestFit="1" customWidth="1"/>
    <col min="8" max="8" width="43.26953125" style="6" bestFit="1" customWidth="1"/>
    <col min="9" max="9" width="47.81640625" style="11" bestFit="1" customWidth="1"/>
    <col min="10" max="10" width="18.40625" style="11" customWidth="1"/>
    <col min="11" max="11" width="19" style="10" bestFit="1" customWidth="1"/>
    <col min="12" max="12" width="16" style="6" bestFit="1" customWidth="1"/>
    <col min="13" max="13" width="20.26953125" style="6" bestFit="1" customWidth="1"/>
    <col min="14" max="14" width="255.58984375" style="10" customWidth="1"/>
    <col min="15" max="15" width="11.1328125" style="6" bestFit="1" customWidth="1"/>
    <col min="16" max="16" width="8.58984375" style="6" customWidth="1"/>
    <col min="17" max="16384" width="8.58984375" style="6"/>
  </cols>
  <sheetData>
    <row r="1" spans="1:14" ht="29.5" x14ac:dyDescent="0.75">
      <c r="A1" s="24" t="s">
        <v>0</v>
      </c>
      <c r="B1" s="24" t="s">
        <v>1</v>
      </c>
      <c r="C1" s="24" t="s">
        <v>2</v>
      </c>
      <c r="D1" s="24" t="s">
        <v>3</v>
      </c>
      <c r="E1" s="24" t="s">
        <v>4</v>
      </c>
      <c r="F1" s="24" t="s">
        <v>5</v>
      </c>
      <c r="G1" s="24" t="s">
        <v>6</v>
      </c>
      <c r="H1" s="111" t="s">
        <v>7</v>
      </c>
      <c r="I1" s="25" t="s">
        <v>8</v>
      </c>
      <c r="J1" s="25" t="s">
        <v>9</v>
      </c>
      <c r="K1" s="105" t="s">
        <v>10</v>
      </c>
      <c r="L1" s="25" t="s">
        <v>11</v>
      </c>
      <c r="M1" s="25" t="s">
        <v>12</v>
      </c>
      <c r="N1" s="24" t="s">
        <v>13</v>
      </c>
    </row>
    <row r="2" spans="1:14" s="148" customFormat="1" x14ac:dyDescent="0.75">
      <c r="A2" s="48" t="s">
        <v>821</v>
      </c>
      <c r="B2" s="1" t="s">
        <v>822</v>
      </c>
      <c r="C2" s="1" t="s">
        <v>921</v>
      </c>
      <c r="D2" s="1" t="s">
        <v>823</v>
      </c>
      <c r="E2" s="1" t="s">
        <v>824</v>
      </c>
      <c r="F2" s="1" t="s">
        <v>292</v>
      </c>
      <c r="G2" s="1" t="s">
        <v>102</v>
      </c>
      <c r="H2" s="110">
        <f>0.85*18300</f>
        <v>15555</v>
      </c>
      <c r="I2" s="1"/>
      <c r="J2" s="1"/>
      <c r="K2" s="53">
        <f>0.85*43600000</f>
        <v>37060000</v>
      </c>
      <c r="L2" s="1" t="s">
        <v>825</v>
      </c>
      <c r="M2" s="1" t="s">
        <v>826</v>
      </c>
      <c r="N2" s="26"/>
    </row>
    <row r="3" spans="1:14" s="148" customFormat="1" x14ac:dyDescent="0.75">
      <c r="A3" s="56" t="s">
        <v>821</v>
      </c>
      <c r="B3" s="37" t="s">
        <v>822</v>
      </c>
      <c r="C3" s="37" t="s">
        <v>921</v>
      </c>
      <c r="D3" s="37" t="s">
        <v>823</v>
      </c>
      <c r="E3" s="37" t="s">
        <v>824</v>
      </c>
      <c r="F3" s="37" t="s">
        <v>292</v>
      </c>
      <c r="G3" s="3" t="s">
        <v>827</v>
      </c>
      <c r="H3" s="250">
        <f t="shared" ref="H3" si="0">0.08*18300</f>
        <v>1464</v>
      </c>
      <c r="I3" s="3"/>
      <c r="J3" s="3"/>
      <c r="K3" s="62">
        <f>0.08*43600000</f>
        <v>3488000</v>
      </c>
      <c r="L3" s="37" t="s">
        <v>825</v>
      </c>
      <c r="M3" s="37" t="s">
        <v>826</v>
      </c>
      <c r="N3" s="28"/>
    </row>
    <row r="4" spans="1:14" s="148" customFormat="1" x14ac:dyDescent="0.75">
      <c r="A4" s="48" t="s">
        <v>821</v>
      </c>
      <c r="B4" s="1" t="s">
        <v>822</v>
      </c>
      <c r="C4" s="1" t="s">
        <v>921</v>
      </c>
      <c r="D4" s="1" t="s">
        <v>823</v>
      </c>
      <c r="E4" s="1" t="s">
        <v>824</v>
      </c>
      <c r="F4" s="1" t="s">
        <v>292</v>
      </c>
      <c r="G4" s="1" t="s">
        <v>828</v>
      </c>
      <c r="H4" s="110">
        <f>0.07*18300</f>
        <v>1281.0000000000002</v>
      </c>
      <c r="I4" s="1"/>
      <c r="J4" s="1"/>
      <c r="K4" s="53">
        <f>0.07*43600000</f>
        <v>3052000.0000000005</v>
      </c>
      <c r="L4" s="1" t="s">
        <v>825</v>
      </c>
      <c r="M4" s="1" t="s">
        <v>826</v>
      </c>
      <c r="N4" s="26"/>
    </row>
    <row r="5" spans="1:14" s="148" customFormat="1" x14ac:dyDescent="0.75">
      <c r="A5" s="56" t="s">
        <v>821</v>
      </c>
      <c r="B5" s="37" t="s">
        <v>822</v>
      </c>
      <c r="C5" s="37" t="s">
        <v>921</v>
      </c>
      <c r="D5" s="37" t="s">
        <v>823</v>
      </c>
      <c r="E5" s="37" t="s">
        <v>829</v>
      </c>
      <c r="F5" s="37" t="s">
        <v>292</v>
      </c>
      <c r="G5" s="37" t="s">
        <v>830</v>
      </c>
      <c r="H5" s="251">
        <v>229</v>
      </c>
      <c r="I5" s="37"/>
      <c r="J5" s="37"/>
      <c r="K5" s="62" t="s">
        <v>279</v>
      </c>
      <c r="L5" s="37" t="s">
        <v>825</v>
      </c>
      <c r="M5" s="37" t="s">
        <v>826</v>
      </c>
      <c r="N5" s="63"/>
    </row>
    <row r="6" spans="1:14" s="148" customFormat="1" x14ac:dyDescent="0.75">
      <c r="A6" s="48" t="s">
        <v>821</v>
      </c>
      <c r="B6" s="1" t="s">
        <v>822</v>
      </c>
      <c r="C6" s="1" t="s">
        <v>921</v>
      </c>
      <c r="D6" s="1" t="s">
        <v>823</v>
      </c>
      <c r="E6" s="1" t="s">
        <v>829</v>
      </c>
      <c r="F6" s="1" t="s">
        <v>292</v>
      </c>
      <c r="G6" s="1" t="s">
        <v>102</v>
      </c>
      <c r="H6" s="110">
        <v>16940</v>
      </c>
      <c r="I6" s="1"/>
      <c r="J6" s="1"/>
      <c r="K6" s="53" t="s">
        <v>279</v>
      </c>
      <c r="L6" s="1">
        <v>2023</v>
      </c>
      <c r="M6" s="1">
        <v>2030</v>
      </c>
      <c r="N6" s="26"/>
    </row>
    <row r="7" spans="1:14" s="148" customFormat="1" x14ac:dyDescent="0.75">
      <c r="A7" s="52" t="s">
        <v>821</v>
      </c>
      <c r="B7" s="3" t="s">
        <v>822</v>
      </c>
      <c r="C7" s="37" t="s">
        <v>921</v>
      </c>
      <c r="D7" s="3" t="s">
        <v>823</v>
      </c>
      <c r="E7" s="3" t="s">
        <v>829</v>
      </c>
      <c r="F7" s="3" t="s">
        <v>292</v>
      </c>
      <c r="G7" s="3" t="s">
        <v>828</v>
      </c>
      <c r="H7" s="250">
        <v>5060</v>
      </c>
      <c r="I7" s="3"/>
      <c r="J7" s="3"/>
      <c r="K7" s="151" t="s">
        <v>279</v>
      </c>
      <c r="L7" s="3">
        <v>2023</v>
      </c>
      <c r="M7" s="3">
        <v>2030</v>
      </c>
      <c r="N7" s="28"/>
    </row>
    <row r="8" spans="1:14" s="148" customFormat="1" x14ac:dyDescent="0.75">
      <c r="A8" s="48" t="s">
        <v>821</v>
      </c>
      <c r="B8" s="1" t="s">
        <v>822</v>
      </c>
      <c r="C8" s="1" t="s">
        <v>921</v>
      </c>
      <c r="D8" s="1" t="s">
        <v>823</v>
      </c>
      <c r="E8" s="1" t="s">
        <v>831</v>
      </c>
      <c r="F8" s="1" t="s">
        <v>832</v>
      </c>
      <c r="G8" s="1" t="s">
        <v>833</v>
      </c>
      <c r="H8" s="110" t="s">
        <v>279</v>
      </c>
      <c r="I8" s="1"/>
      <c r="J8" s="1"/>
      <c r="K8" s="53" t="s">
        <v>279</v>
      </c>
      <c r="L8" s="1">
        <v>2024</v>
      </c>
      <c r="M8" s="1">
        <v>2031</v>
      </c>
      <c r="N8" s="26"/>
    </row>
    <row r="9" spans="1:14" s="148" customFormat="1" ht="15.5" thickBot="1" x14ac:dyDescent="0.9">
      <c r="A9" s="236"/>
      <c r="B9" s="237"/>
      <c r="C9" s="237"/>
      <c r="D9" s="237"/>
      <c r="E9" s="237"/>
      <c r="F9" s="237"/>
      <c r="G9" s="237"/>
      <c r="H9" s="238"/>
      <c r="I9" s="237"/>
      <c r="J9" s="237"/>
      <c r="K9" s="239"/>
      <c r="L9" s="237"/>
      <c r="M9" s="237"/>
      <c r="N9" s="240"/>
    </row>
    <row r="10" spans="1:14" s="148" customFormat="1" ht="15.5" thickBot="1" x14ac:dyDescent="0.9">
      <c r="A10" s="278"/>
      <c r="B10" s="279"/>
      <c r="C10" s="279"/>
      <c r="D10" s="279"/>
      <c r="E10" s="279"/>
      <c r="F10" s="279"/>
      <c r="G10" s="279"/>
      <c r="H10" s="279"/>
      <c r="I10" s="279"/>
      <c r="J10" s="279"/>
      <c r="K10" s="279"/>
      <c r="L10" s="279"/>
      <c r="M10" s="279"/>
      <c r="N10" s="280"/>
    </row>
    <row r="11" spans="1:14" s="148" customFormat="1" x14ac:dyDescent="0.75">
      <c r="A11" s="241"/>
      <c r="B11" s="242"/>
      <c r="C11" s="242"/>
      <c r="D11" s="242"/>
      <c r="E11" s="242"/>
      <c r="F11" s="242"/>
      <c r="G11" s="242"/>
      <c r="H11" s="252"/>
      <c r="I11" s="242"/>
      <c r="J11" s="242"/>
      <c r="K11" s="243"/>
      <c r="L11" s="242"/>
      <c r="M11" s="242"/>
      <c r="N11" s="244"/>
    </row>
    <row r="12" spans="1:14" s="148" customFormat="1" x14ac:dyDescent="0.75">
      <c r="A12" s="56" t="s">
        <v>821</v>
      </c>
      <c r="B12" s="37" t="s">
        <v>834</v>
      </c>
      <c r="C12" s="37" t="s">
        <v>835</v>
      </c>
      <c r="D12" s="37" t="s">
        <v>823</v>
      </c>
      <c r="E12" s="37" t="s">
        <v>836</v>
      </c>
      <c r="F12" s="37" t="s">
        <v>837</v>
      </c>
      <c r="G12" s="37" t="s">
        <v>838</v>
      </c>
      <c r="H12" s="251">
        <v>120</v>
      </c>
      <c r="I12" s="37"/>
      <c r="J12" s="37"/>
      <c r="K12" s="62" t="s">
        <v>839</v>
      </c>
      <c r="L12" s="246">
        <v>45261</v>
      </c>
      <c r="M12" s="246">
        <v>46357</v>
      </c>
      <c r="N12" s="63" t="s">
        <v>840</v>
      </c>
    </row>
    <row r="13" spans="1:14" s="148" customFormat="1" x14ac:dyDescent="0.75">
      <c r="A13" s="48" t="s">
        <v>821</v>
      </c>
      <c r="B13" s="1" t="s">
        <v>834</v>
      </c>
      <c r="C13" s="1" t="s">
        <v>835</v>
      </c>
      <c r="D13" s="1" t="s">
        <v>823</v>
      </c>
      <c r="E13" s="1" t="s">
        <v>836</v>
      </c>
      <c r="F13" s="1" t="s">
        <v>837</v>
      </c>
      <c r="G13" s="1" t="s">
        <v>841</v>
      </c>
      <c r="H13" s="110">
        <v>140</v>
      </c>
      <c r="I13" s="1"/>
      <c r="J13" s="1"/>
      <c r="K13" s="53" t="s">
        <v>839</v>
      </c>
      <c r="L13" s="231">
        <v>45261</v>
      </c>
      <c r="M13" s="231">
        <v>46357</v>
      </c>
      <c r="N13" s="26" t="s">
        <v>840</v>
      </c>
    </row>
    <row r="14" spans="1:14" s="148" customFormat="1" x14ac:dyDescent="0.75">
      <c r="A14" s="56" t="s">
        <v>821</v>
      </c>
      <c r="B14" s="37" t="s">
        <v>842</v>
      </c>
      <c r="C14" s="37" t="s">
        <v>835</v>
      </c>
      <c r="D14" s="37" t="s">
        <v>823</v>
      </c>
      <c r="E14" s="37" t="s">
        <v>843</v>
      </c>
      <c r="F14" s="37" t="s">
        <v>844</v>
      </c>
      <c r="G14" s="37" t="s">
        <v>845</v>
      </c>
      <c r="H14" s="251">
        <v>3850</v>
      </c>
      <c r="I14" s="37"/>
      <c r="J14" s="37"/>
      <c r="K14" s="62">
        <v>15400000</v>
      </c>
      <c r="L14" s="247">
        <v>44256</v>
      </c>
      <c r="M14" s="246">
        <v>47392</v>
      </c>
      <c r="N14" s="63" t="s">
        <v>846</v>
      </c>
    </row>
    <row r="15" spans="1:14" s="148" customFormat="1" x14ac:dyDescent="0.75">
      <c r="A15" s="48" t="s">
        <v>821</v>
      </c>
      <c r="B15" s="1" t="s">
        <v>834</v>
      </c>
      <c r="C15" s="1" t="s">
        <v>835</v>
      </c>
      <c r="D15" s="1" t="s">
        <v>823</v>
      </c>
      <c r="E15" s="1" t="s">
        <v>847</v>
      </c>
      <c r="F15" s="1" t="s">
        <v>837</v>
      </c>
      <c r="G15" s="1" t="s">
        <v>848</v>
      </c>
      <c r="H15" s="110"/>
      <c r="I15" s="1"/>
      <c r="J15" s="1"/>
      <c r="K15" s="53"/>
      <c r="L15" s="1"/>
      <c r="M15" s="1"/>
      <c r="N15" s="26" t="s">
        <v>840</v>
      </c>
    </row>
    <row r="16" spans="1:14" s="148" customFormat="1" x14ac:dyDescent="0.75">
      <c r="A16" s="56" t="s">
        <v>821</v>
      </c>
      <c r="B16" s="37" t="s">
        <v>834</v>
      </c>
      <c r="C16" s="37" t="s">
        <v>835</v>
      </c>
      <c r="D16" s="37" t="s">
        <v>823</v>
      </c>
      <c r="E16" s="37" t="s">
        <v>849</v>
      </c>
      <c r="F16" s="37" t="s">
        <v>837</v>
      </c>
      <c r="G16" s="37" t="s">
        <v>850</v>
      </c>
      <c r="H16" s="251"/>
      <c r="I16" s="37"/>
      <c r="J16" s="37"/>
      <c r="K16" s="62" t="s">
        <v>851</v>
      </c>
      <c r="L16" s="37"/>
      <c r="M16" s="37"/>
      <c r="N16" s="63" t="s">
        <v>922</v>
      </c>
    </row>
    <row r="17" spans="1:14" s="148" customFormat="1" ht="15.5" thickBot="1" x14ac:dyDescent="0.9">
      <c r="A17" s="236"/>
      <c r="B17" s="237"/>
      <c r="C17" s="237"/>
      <c r="D17" s="237"/>
      <c r="E17" s="237"/>
      <c r="F17" s="237"/>
      <c r="G17" s="237"/>
      <c r="H17" s="238"/>
      <c r="I17" s="237"/>
      <c r="J17" s="237"/>
      <c r="K17" s="239"/>
      <c r="L17" s="237"/>
      <c r="M17" s="237"/>
      <c r="N17" s="240"/>
    </row>
    <row r="18" spans="1:14" s="148" customFormat="1" ht="15.5" thickBot="1" x14ac:dyDescent="0.9">
      <c r="A18" s="278"/>
      <c r="B18" s="279"/>
      <c r="C18" s="279"/>
      <c r="D18" s="279"/>
      <c r="E18" s="279"/>
      <c r="F18" s="279"/>
      <c r="G18" s="279"/>
      <c r="H18" s="279"/>
      <c r="I18" s="279"/>
      <c r="J18" s="279"/>
      <c r="K18" s="279"/>
      <c r="L18" s="279"/>
      <c r="M18" s="279"/>
      <c r="N18" s="280"/>
    </row>
    <row r="19" spans="1:14" s="148" customFormat="1" x14ac:dyDescent="0.75">
      <c r="A19" s="241"/>
      <c r="B19" s="242"/>
      <c r="C19" s="242"/>
      <c r="D19" s="242"/>
      <c r="E19" s="242"/>
      <c r="F19" s="242"/>
      <c r="G19" s="242"/>
      <c r="H19" s="245"/>
      <c r="I19" s="242"/>
      <c r="J19" s="242"/>
      <c r="K19" s="243"/>
      <c r="L19" s="242"/>
      <c r="M19" s="242"/>
      <c r="N19" s="244"/>
    </row>
    <row r="20" spans="1:14" s="148" customFormat="1" x14ac:dyDescent="0.75">
      <c r="A20" s="48" t="s">
        <v>821</v>
      </c>
      <c r="B20" s="1" t="s">
        <v>822</v>
      </c>
      <c r="C20" s="1" t="s">
        <v>852</v>
      </c>
      <c r="D20" s="1" t="s">
        <v>823</v>
      </c>
      <c r="E20" s="1" t="s">
        <v>853</v>
      </c>
      <c r="F20" s="1" t="s">
        <v>854</v>
      </c>
      <c r="G20" s="1" t="s">
        <v>855</v>
      </c>
      <c r="H20" s="110">
        <v>15035</v>
      </c>
      <c r="I20" s="1"/>
      <c r="J20" s="1"/>
      <c r="K20" s="53" t="s">
        <v>856</v>
      </c>
      <c r="L20" s="1"/>
      <c r="M20" s="1" t="s">
        <v>857</v>
      </c>
      <c r="N20" s="26" t="s">
        <v>858</v>
      </c>
    </row>
    <row r="21" spans="1:14" s="148" customFormat="1" x14ac:dyDescent="0.75">
      <c r="A21" s="56" t="s">
        <v>821</v>
      </c>
      <c r="B21" s="37" t="s">
        <v>822</v>
      </c>
      <c r="C21" s="37" t="s">
        <v>852</v>
      </c>
      <c r="D21" s="37" t="s">
        <v>823</v>
      </c>
      <c r="E21" s="37" t="s">
        <v>859</v>
      </c>
      <c r="F21" s="37"/>
      <c r="G21" s="37" t="s">
        <v>860</v>
      </c>
      <c r="H21" s="251">
        <v>7869</v>
      </c>
      <c r="I21" s="37"/>
      <c r="J21" s="37"/>
      <c r="K21" s="62" t="s">
        <v>856</v>
      </c>
      <c r="L21" s="37">
        <v>2021</v>
      </c>
      <c r="M21" s="37" t="s">
        <v>857</v>
      </c>
      <c r="N21" s="212" t="s">
        <v>861</v>
      </c>
    </row>
    <row r="22" spans="1:14" s="149" customFormat="1" ht="15.5" thickBot="1" x14ac:dyDescent="0.9">
      <c r="A22" s="232"/>
      <c r="B22" s="6"/>
      <c r="C22" s="6"/>
      <c r="D22" s="10"/>
      <c r="E22" s="6"/>
      <c r="F22" s="10"/>
      <c r="G22" s="6"/>
      <c r="H22" s="233"/>
      <c r="I22" s="11"/>
      <c r="J22" s="11"/>
      <c r="K22" s="10"/>
      <c r="L22" s="6"/>
      <c r="M22" s="6"/>
      <c r="N22" s="234"/>
    </row>
    <row r="23" spans="1:14" s="149" customFormat="1" ht="15.5" thickBot="1" x14ac:dyDescent="0.9">
      <c r="A23" s="281"/>
      <c r="B23" s="282"/>
      <c r="C23" s="282"/>
      <c r="D23" s="282"/>
      <c r="E23" s="282"/>
      <c r="F23" s="282"/>
      <c r="G23" s="282"/>
      <c r="H23" s="282"/>
      <c r="I23" s="282"/>
      <c r="J23" s="282"/>
      <c r="K23" s="282"/>
      <c r="L23" s="282"/>
      <c r="M23" s="282"/>
      <c r="N23" s="283"/>
    </row>
    <row r="24" spans="1:14" s="149" customFormat="1" x14ac:dyDescent="0.75">
      <c r="A24" s="232"/>
      <c r="B24" s="6"/>
      <c r="C24" s="6"/>
      <c r="D24" s="10"/>
      <c r="E24" s="6"/>
      <c r="F24" s="10"/>
      <c r="G24" s="6"/>
      <c r="H24" s="233"/>
      <c r="I24" s="11"/>
      <c r="J24" s="11"/>
      <c r="K24" s="10"/>
      <c r="L24" s="6"/>
      <c r="M24" s="6"/>
      <c r="N24" s="234"/>
    </row>
    <row r="25" spans="1:14" s="149" customFormat="1" x14ac:dyDescent="0.7">
      <c r="A25" s="48" t="s">
        <v>821</v>
      </c>
      <c r="B25" s="1" t="s">
        <v>862</v>
      </c>
      <c r="C25" s="1" t="s">
        <v>863</v>
      </c>
      <c r="D25" s="1" t="s">
        <v>823</v>
      </c>
      <c r="E25" s="64" t="s">
        <v>864</v>
      </c>
      <c r="F25" s="1" t="s">
        <v>49</v>
      </c>
      <c r="G25" s="1" t="s">
        <v>865</v>
      </c>
      <c r="H25" s="110">
        <v>865.77</v>
      </c>
      <c r="I25" s="1"/>
      <c r="J25" s="1"/>
      <c r="K25" s="53">
        <v>387533</v>
      </c>
      <c r="L25" s="2">
        <v>45310</v>
      </c>
      <c r="M25" s="2">
        <v>45414</v>
      </c>
      <c r="N25" s="26"/>
    </row>
    <row r="26" spans="1:14" s="149" customFormat="1" x14ac:dyDescent="0.7">
      <c r="A26" s="56" t="s">
        <v>821</v>
      </c>
      <c r="B26" s="37" t="s">
        <v>862</v>
      </c>
      <c r="C26" s="37" t="s">
        <v>863</v>
      </c>
      <c r="D26" s="37" t="s">
        <v>823</v>
      </c>
      <c r="E26" s="37" t="s">
        <v>864</v>
      </c>
      <c r="F26" s="68" t="s">
        <v>49</v>
      </c>
      <c r="G26" s="68" t="s">
        <v>866</v>
      </c>
      <c r="H26" s="253">
        <v>742.83</v>
      </c>
      <c r="I26" s="68"/>
      <c r="J26" s="68"/>
      <c r="K26" s="248">
        <v>2434622</v>
      </c>
      <c r="L26" s="249">
        <v>45310</v>
      </c>
      <c r="M26" s="249">
        <v>45414</v>
      </c>
      <c r="N26" s="60"/>
    </row>
    <row r="27" spans="1:14" s="149" customFormat="1" x14ac:dyDescent="0.7">
      <c r="A27" s="48" t="s">
        <v>821</v>
      </c>
      <c r="B27" s="1" t="s">
        <v>862</v>
      </c>
      <c r="C27" s="1" t="s">
        <v>863</v>
      </c>
      <c r="D27" s="1" t="s">
        <v>823</v>
      </c>
      <c r="E27" s="1" t="s">
        <v>867</v>
      </c>
      <c r="F27" s="1" t="s">
        <v>868</v>
      </c>
      <c r="G27" s="1" t="s">
        <v>108</v>
      </c>
      <c r="H27" s="110">
        <v>217</v>
      </c>
      <c r="I27" s="1"/>
      <c r="J27" s="1"/>
      <c r="K27" s="53">
        <v>580500</v>
      </c>
      <c r="L27" s="2">
        <v>45536</v>
      </c>
      <c r="M27" s="2">
        <v>45626</v>
      </c>
      <c r="N27" s="26"/>
    </row>
    <row r="28" spans="1:14" s="149" customFormat="1" x14ac:dyDescent="0.7">
      <c r="A28" s="56" t="s">
        <v>821</v>
      </c>
      <c r="B28" s="37" t="s">
        <v>862</v>
      </c>
      <c r="C28" s="37" t="s">
        <v>863</v>
      </c>
      <c r="D28" s="37" t="s">
        <v>823</v>
      </c>
      <c r="E28" s="37" t="s">
        <v>869</v>
      </c>
      <c r="F28" s="37" t="s">
        <v>292</v>
      </c>
      <c r="G28" s="37" t="s">
        <v>870</v>
      </c>
      <c r="H28" s="251">
        <v>21</v>
      </c>
      <c r="I28" s="37"/>
      <c r="J28" s="37"/>
      <c r="K28" s="62">
        <v>73500</v>
      </c>
      <c r="L28" s="109">
        <v>45267</v>
      </c>
      <c r="M28" s="109">
        <v>45376</v>
      </c>
      <c r="N28" s="63"/>
    </row>
    <row r="29" spans="1:14" s="149" customFormat="1" x14ac:dyDescent="0.7">
      <c r="A29" s="48" t="s">
        <v>821</v>
      </c>
      <c r="B29" s="1" t="s">
        <v>862</v>
      </c>
      <c r="C29" s="1" t="s">
        <v>863</v>
      </c>
      <c r="D29" s="1" t="s">
        <v>823</v>
      </c>
      <c r="E29" s="1" t="s">
        <v>869</v>
      </c>
      <c r="F29" s="1" t="s">
        <v>292</v>
      </c>
      <c r="G29" s="1" t="s">
        <v>871</v>
      </c>
      <c r="H29" s="110">
        <v>204</v>
      </c>
      <c r="I29" s="1"/>
      <c r="J29" s="1"/>
      <c r="K29" s="53">
        <v>712740</v>
      </c>
      <c r="L29" s="2">
        <v>45267</v>
      </c>
      <c r="M29" s="2">
        <v>45376</v>
      </c>
      <c r="N29" s="26"/>
    </row>
    <row r="30" spans="1:14" s="149" customFormat="1" x14ac:dyDescent="0.7">
      <c r="A30" s="56" t="s">
        <v>821</v>
      </c>
      <c r="B30" s="37" t="s">
        <v>862</v>
      </c>
      <c r="C30" s="37" t="s">
        <v>863</v>
      </c>
      <c r="D30" s="37" t="s">
        <v>823</v>
      </c>
      <c r="E30" s="37" t="s">
        <v>872</v>
      </c>
      <c r="F30" s="37" t="s">
        <v>873</v>
      </c>
      <c r="G30" s="37" t="s">
        <v>874</v>
      </c>
      <c r="H30" s="251"/>
      <c r="I30" s="37"/>
      <c r="J30" s="37"/>
      <c r="K30" s="62">
        <v>4166192.11</v>
      </c>
      <c r="L30" s="109">
        <v>44743</v>
      </c>
      <c r="M30" s="109">
        <v>45307</v>
      </c>
      <c r="N30" s="63"/>
    </row>
    <row r="31" spans="1:14" s="149" customFormat="1" x14ac:dyDescent="0.7">
      <c r="A31" s="48" t="s">
        <v>821</v>
      </c>
      <c r="B31" s="1" t="s">
        <v>862</v>
      </c>
      <c r="C31" s="1" t="s">
        <v>863</v>
      </c>
      <c r="D31" s="1" t="s">
        <v>823</v>
      </c>
      <c r="E31" s="64" t="s">
        <v>875</v>
      </c>
      <c r="F31" s="64" t="s">
        <v>830</v>
      </c>
      <c r="G31" s="64" t="s">
        <v>856</v>
      </c>
      <c r="H31" s="254" t="s">
        <v>279</v>
      </c>
      <c r="I31" s="64"/>
      <c r="J31" s="64"/>
      <c r="K31" s="235" t="s">
        <v>279</v>
      </c>
      <c r="L31" s="64" t="s">
        <v>830</v>
      </c>
      <c r="M31" s="64" t="s">
        <v>830</v>
      </c>
      <c r="N31" s="9" t="s">
        <v>923</v>
      </c>
    </row>
    <row r="32" spans="1:14" s="149" customFormat="1" x14ac:dyDescent="0.7">
      <c r="A32" s="56" t="s">
        <v>821</v>
      </c>
      <c r="B32" s="37" t="s">
        <v>862</v>
      </c>
      <c r="C32" s="37" t="s">
        <v>863</v>
      </c>
      <c r="D32" s="37" t="s">
        <v>823</v>
      </c>
      <c r="E32" s="37" t="s">
        <v>876</v>
      </c>
      <c r="F32" s="37" t="s">
        <v>49</v>
      </c>
      <c r="G32" s="37" t="s">
        <v>877</v>
      </c>
      <c r="H32" s="251">
        <v>2704</v>
      </c>
      <c r="I32" s="37"/>
      <c r="J32" s="37"/>
      <c r="K32" s="248">
        <v>3770600</v>
      </c>
      <c r="L32" s="109">
        <v>44707</v>
      </c>
      <c r="M32" s="109">
        <v>46352</v>
      </c>
      <c r="N32" s="63"/>
    </row>
    <row r="33" spans="1:14" s="149" customFormat="1" x14ac:dyDescent="0.7">
      <c r="A33" s="48" t="s">
        <v>821</v>
      </c>
      <c r="B33" s="1" t="s">
        <v>862</v>
      </c>
      <c r="C33" s="1" t="s">
        <v>878</v>
      </c>
      <c r="D33" s="1" t="s">
        <v>879</v>
      </c>
      <c r="E33" s="1" t="s">
        <v>880</v>
      </c>
      <c r="F33" s="1" t="s">
        <v>30</v>
      </c>
      <c r="G33" s="1" t="s">
        <v>881</v>
      </c>
      <c r="H33" s="110" t="s">
        <v>279</v>
      </c>
      <c r="I33" s="1"/>
      <c r="J33" s="1"/>
      <c r="K33" s="1" t="s">
        <v>279</v>
      </c>
      <c r="L33" s="1" t="s">
        <v>279</v>
      </c>
      <c r="M33" s="1" t="s">
        <v>279</v>
      </c>
      <c r="N33" s="26" t="s">
        <v>924</v>
      </c>
    </row>
    <row r="34" spans="1:14" s="149" customFormat="1" x14ac:dyDescent="0.7">
      <c r="A34" s="56" t="s">
        <v>821</v>
      </c>
      <c r="B34" s="37" t="s">
        <v>862</v>
      </c>
      <c r="C34" s="37" t="s">
        <v>878</v>
      </c>
      <c r="D34" s="37" t="s">
        <v>882</v>
      </c>
      <c r="E34" s="37" t="s">
        <v>883</v>
      </c>
      <c r="F34" s="37" t="s">
        <v>344</v>
      </c>
      <c r="G34" s="37" t="s">
        <v>884</v>
      </c>
      <c r="H34" s="251" t="s">
        <v>279</v>
      </c>
      <c r="I34" s="37"/>
      <c r="J34" s="37"/>
      <c r="K34" s="37" t="s">
        <v>279</v>
      </c>
      <c r="L34" s="37" t="s">
        <v>279</v>
      </c>
      <c r="M34" s="37" t="s">
        <v>279</v>
      </c>
      <c r="N34" s="63" t="s">
        <v>924</v>
      </c>
    </row>
    <row r="35" spans="1:14" s="149" customFormat="1" x14ac:dyDescent="0.7">
      <c r="A35" s="48" t="s">
        <v>821</v>
      </c>
      <c r="B35" s="1" t="s">
        <v>862</v>
      </c>
      <c r="C35" s="1" t="s">
        <v>878</v>
      </c>
      <c r="D35" s="1" t="s">
        <v>882</v>
      </c>
      <c r="E35" s="1" t="s">
        <v>886</v>
      </c>
      <c r="F35" s="1" t="s">
        <v>887</v>
      </c>
      <c r="G35" s="1" t="s">
        <v>884</v>
      </c>
      <c r="H35" s="110" t="s">
        <v>279</v>
      </c>
      <c r="I35" s="1"/>
      <c r="J35" s="1"/>
      <c r="K35" s="1" t="s">
        <v>279</v>
      </c>
      <c r="L35" s="1" t="s">
        <v>279</v>
      </c>
      <c r="M35" s="1" t="s">
        <v>279</v>
      </c>
      <c r="N35" s="26" t="s">
        <v>924</v>
      </c>
    </row>
    <row r="36" spans="1:14" s="149" customFormat="1" x14ac:dyDescent="0.7">
      <c r="A36" s="56" t="s">
        <v>821</v>
      </c>
      <c r="B36" s="37" t="s">
        <v>862</v>
      </c>
      <c r="C36" s="37" t="s">
        <v>878</v>
      </c>
      <c r="D36" s="37" t="s">
        <v>882</v>
      </c>
      <c r="E36" s="37" t="s">
        <v>888</v>
      </c>
      <c r="F36" s="37" t="s">
        <v>889</v>
      </c>
      <c r="G36" s="37" t="s">
        <v>884</v>
      </c>
      <c r="H36" s="251" t="s">
        <v>279</v>
      </c>
      <c r="I36" s="37"/>
      <c r="J36" s="37"/>
      <c r="K36" s="37" t="s">
        <v>279</v>
      </c>
      <c r="L36" s="37" t="s">
        <v>279</v>
      </c>
      <c r="M36" s="37" t="s">
        <v>279</v>
      </c>
      <c r="N36" s="63" t="s">
        <v>924</v>
      </c>
    </row>
    <row r="37" spans="1:14" s="149" customFormat="1" x14ac:dyDescent="0.7">
      <c r="A37" s="48" t="s">
        <v>821</v>
      </c>
      <c r="B37" s="1" t="s">
        <v>862</v>
      </c>
      <c r="C37" s="1" t="s">
        <v>878</v>
      </c>
      <c r="D37" s="1" t="s">
        <v>882</v>
      </c>
      <c r="E37" s="1" t="s">
        <v>890</v>
      </c>
      <c r="F37" s="1" t="s">
        <v>887</v>
      </c>
      <c r="G37" s="1" t="s">
        <v>884</v>
      </c>
      <c r="H37" s="110" t="s">
        <v>279</v>
      </c>
      <c r="I37" s="1"/>
      <c r="J37" s="1"/>
      <c r="K37" s="1" t="s">
        <v>279</v>
      </c>
      <c r="L37" s="1" t="s">
        <v>279</v>
      </c>
      <c r="M37" s="1" t="s">
        <v>279</v>
      </c>
      <c r="N37" s="26" t="s">
        <v>924</v>
      </c>
    </row>
    <row r="38" spans="1:14" s="149" customFormat="1" x14ac:dyDescent="0.7">
      <c r="A38" s="56" t="s">
        <v>821</v>
      </c>
      <c r="B38" s="37" t="s">
        <v>862</v>
      </c>
      <c r="C38" s="37" t="s">
        <v>863</v>
      </c>
      <c r="D38" s="37" t="s">
        <v>823</v>
      </c>
      <c r="E38" s="37" t="s">
        <v>891</v>
      </c>
      <c r="F38" s="37" t="s">
        <v>35</v>
      </c>
      <c r="G38" s="37" t="s">
        <v>892</v>
      </c>
      <c r="H38" s="251">
        <v>227</v>
      </c>
      <c r="I38" s="37"/>
      <c r="J38" s="37"/>
      <c r="K38" s="62">
        <v>900000</v>
      </c>
      <c r="L38" s="109">
        <v>45200</v>
      </c>
      <c r="M38" s="109">
        <v>45352</v>
      </c>
      <c r="N38" s="63" t="s">
        <v>893</v>
      </c>
    </row>
    <row r="39" spans="1:14" s="149" customFormat="1" x14ac:dyDescent="0.7">
      <c r="A39" s="48" t="s">
        <v>821</v>
      </c>
      <c r="B39" s="1" t="s">
        <v>862</v>
      </c>
      <c r="C39" s="1" t="s">
        <v>863</v>
      </c>
      <c r="D39" s="1" t="s">
        <v>823</v>
      </c>
      <c r="E39" s="1" t="s">
        <v>894</v>
      </c>
      <c r="F39" s="1" t="s">
        <v>49</v>
      </c>
      <c r="G39" s="1" t="s">
        <v>895</v>
      </c>
      <c r="H39" s="110">
        <f>(55*3463)/1000</f>
        <v>190.465</v>
      </c>
      <c r="I39" s="1"/>
      <c r="J39" s="1"/>
      <c r="K39" s="53">
        <f>((122/328)*368)*3463</f>
        <v>474008.68292682926</v>
      </c>
      <c r="L39" s="1">
        <v>2025</v>
      </c>
      <c r="M39" s="1">
        <v>2026</v>
      </c>
      <c r="N39" s="26" t="s">
        <v>896</v>
      </c>
    </row>
    <row r="40" spans="1:14" s="149" customFormat="1" x14ac:dyDescent="0.7">
      <c r="A40" s="56" t="s">
        <v>821</v>
      </c>
      <c r="B40" s="37" t="s">
        <v>862</v>
      </c>
      <c r="C40" s="37" t="s">
        <v>863</v>
      </c>
      <c r="D40" s="37" t="s">
        <v>823</v>
      </c>
      <c r="E40" s="37" t="s">
        <v>894</v>
      </c>
      <c r="F40" s="37" t="s">
        <v>49</v>
      </c>
      <c r="G40" s="37" t="s">
        <v>897</v>
      </c>
      <c r="H40" s="251">
        <f>(55*1224)/1000</f>
        <v>67.319999999999993</v>
      </c>
      <c r="I40" s="37"/>
      <c r="J40" s="37"/>
      <c r="K40" s="184">
        <f>((122/328)*368)*1224</f>
        <v>167538.73170731706</v>
      </c>
      <c r="L40" s="37">
        <v>2025</v>
      </c>
      <c r="M40" s="37">
        <v>2026</v>
      </c>
      <c r="N40" s="63" t="s">
        <v>898</v>
      </c>
    </row>
    <row r="41" spans="1:14" s="149" customFormat="1" x14ac:dyDescent="0.7">
      <c r="A41" s="48" t="s">
        <v>821</v>
      </c>
      <c r="B41" s="1" t="s">
        <v>862</v>
      </c>
      <c r="C41" s="1" t="s">
        <v>863</v>
      </c>
      <c r="D41" s="1" t="s">
        <v>823</v>
      </c>
      <c r="E41" s="1" t="s">
        <v>894</v>
      </c>
      <c r="F41" s="1" t="s">
        <v>49</v>
      </c>
      <c r="G41" s="1" t="s">
        <v>899</v>
      </c>
      <c r="H41" s="110">
        <f>(55*1775)/1000</f>
        <v>97.625</v>
      </c>
      <c r="I41" s="1"/>
      <c r="J41" s="1"/>
      <c r="K41" s="152">
        <f>((122/328)*368)*1775</f>
        <v>242958.53658536586</v>
      </c>
      <c r="L41" s="1">
        <v>2025</v>
      </c>
      <c r="M41" s="1">
        <v>2026</v>
      </c>
      <c r="N41" s="26" t="s">
        <v>898</v>
      </c>
    </row>
    <row r="42" spans="1:14" s="149" customFormat="1" x14ac:dyDescent="0.7">
      <c r="A42" s="56" t="s">
        <v>821</v>
      </c>
      <c r="B42" s="37" t="s">
        <v>862</v>
      </c>
      <c r="C42" s="37" t="s">
        <v>863</v>
      </c>
      <c r="D42" s="37" t="s">
        <v>823</v>
      </c>
      <c r="E42" s="37" t="s">
        <v>894</v>
      </c>
      <c r="F42" s="37" t="s">
        <v>49</v>
      </c>
      <c r="G42" s="37" t="s">
        <v>900</v>
      </c>
      <c r="H42" s="251">
        <f>(55*879)/1000</f>
        <v>48.344999999999999</v>
      </c>
      <c r="I42" s="37"/>
      <c r="J42" s="37"/>
      <c r="K42" s="184">
        <f>((122/328)*368)*879</f>
        <v>120315.80487804877</v>
      </c>
      <c r="L42" s="37">
        <v>2025</v>
      </c>
      <c r="M42" s="37">
        <v>2026</v>
      </c>
      <c r="N42" s="63" t="s">
        <v>898</v>
      </c>
    </row>
    <row r="43" spans="1:14" s="149" customFormat="1" x14ac:dyDescent="0.7">
      <c r="A43" s="48" t="s">
        <v>821</v>
      </c>
      <c r="B43" s="1" t="s">
        <v>862</v>
      </c>
      <c r="C43" s="1" t="s">
        <v>863</v>
      </c>
      <c r="D43" s="1" t="s">
        <v>823</v>
      </c>
      <c r="E43" s="1" t="s">
        <v>894</v>
      </c>
      <c r="F43" s="1" t="s">
        <v>49</v>
      </c>
      <c r="G43" s="1" t="s">
        <v>901</v>
      </c>
      <c r="H43" s="110">
        <f>((55*184)/1000)*10%</f>
        <v>1.012</v>
      </c>
      <c r="I43" s="1"/>
      <c r="J43" s="1"/>
      <c r="K43" s="53">
        <f>(((122/328)*368)*184)*10%</f>
        <v>2518.5560975609756</v>
      </c>
      <c r="L43" s="1">
        <v>2025</v>
      </c>
      <c r="M43" s="1">
        <v>2026</v>
      </c>
      <c r="N43" s="26" t="s">
        <v>902</v>
      </c>
    </row>
    <row r="44" spans="1:14" s="149" customFormat="1" x14ac:dyDescent="0.7">
      <c r="A44" s="56" t="s">
        <v>821</v>
      </c>
      <c r="B44" s="37" t="s">
        <v>862</v>
      </c>
      <c r="C44" s="37" t="s">
        <v>863</v>
      </c>
      <c r="D44" s="37" t="s">
        <v>823</v>
      </c>
      <c r="E44" s="37" t="s">
        <v>903</v>
      </c>
      <c r="F44" s="37" t="s">
        <v>344</v>
      </c>
      <c r="G44" s="37" t="s">
        <v>904</v>
      </c>
      <c r="H44" s="251">
        <v>10</v>
      </c>
      <c r="I44" s="37"/>
      <c r="J44" s="37"/>
      <c r="K44" s="62"/>
      <c r="L44" s="37"/>
      <c r="M44" s="37"/>
      <c r="N44" s="63"/>
    </row>
    <row r="45" spans="1:14" s="149" customFormat="1" x14ac:dyDescent="0.7">
      <c r="A45" s="48" t="s">
        <v>821</v>
      </c>
      <c r="B45" s="1" t="s">
        <v>862</v>
      </c>
      <c r="C45" s="1" t="s">
        <v>863</v>
      </c>
      <c r="D45" s="1" t="s">
        <v>823</v>
      </c>
      <c r="E45" s="1" t="s">
        <v>905</v>
      </c>
      <c r="F45" s="1" t="s">
        <v>344</v>
      </c>
      <c r="G45" s="1" t="s">
        <v>904</v>
      </c>
      <c r="H45" s="110">
        <v>220</v>
      </c>
      <c r="I45" s="1"/>
      <c r="J45" s="1"/>
      <c r="K45" s="53"/>
      <c r="L45" s="1"/>
      <c r="M45" s="1"/>
      <c r="N45" s="26"/>
    </row>
    <row r="46" spans="1:14" s="149" customFormat="1" x14ac:dyDescent="0.7">
      <c r="A46" s="56" t="s">
        <v>821</v>
      </c>
      <c r="B46" s="37" t="s">
        <v>862</v>
      </c>
      <c r="C46" s="37" t="s">
        <v>906</v>
      </c>
      <c r="D46" s="37" t="s">
        <v>823</v>
      </c>
      <c r="E46" s="37" t="s">
        <v>907</v>
      </c>
      <c r="F46" s="37" t="s">
        <v>30</v>
      </c>
      <c r="G46" s="37" t="s">
        <v>908</v>
      </c>
      <c r="H46" s="251">
        <v>2561</v>
      </c>
      <c r="I46" s="37"/>
      <c r="J46" s="37"/>
      <c r="K46" s="62" t="s">
        <v>885</v>
      </c>
      <c r="L46" s="37" t="s">
        <v>279</v>
      </c>
      <c r="M46" s="37" t="s">
        <v>279</v>
      </c>
      <c r="N46" s="63"/>
    </row>
    <row r="47" spans="1:14" s="149" customFormat="1" x14ac:dyDescent="0.7">
      <c r="A47" s="48" t="s">
        <v>821</v>
      </c>
      <c r="B47" s="1" t="s">
        <v>862</v>
      </c>
      <c r="C47" s="1" t="s">
        <v>906</v>
      </c>
      <c r="D47" s="1" t="s">
        <v>823</v>
      </c>
      <c r="E47" s="1" t="s">
        <v>907</v>
      </c>
      <c r="F47" s="1" t="s">
        <v>30</v>
      </c>
      <c r="G47" s="153" t="s">
        <v>108</v>
      </c>
      <c r="H47" s="255">
        <v>238</v>
      </c>
      <c r="I47" s="153"/>
      <c r="J47" s="153"/>
      <c r="K47" s="153" t="s">
        <v>885</v>
      </c>
      <c r="L47" s="1" t="s">
        <v>279</v>
      </c>
      <c r="M47" s="1" t="s">
        <v>279</v>
      </c>
      <c r="N47" s="150"/>
    </row>
    <row r="48" spans="1:14" s="149" customFormat="1" x14ac:dyDescent="0.7">
      <c r="A48" s="56" t="s">
        <v>821</v>
      </c>
      <c r="B48" s="37" t="s">
        <v>862</v>
      </c>
      <c r="C48" s="37" t="s">
        <v>906</v>
      </c>
      <c r="D48" s="37" t="s">
        <v>823</v>
      </c>
      <c r="E48" s="37" t="s">
        <v>907</v>
      </c>
      <c r="F48" s="37" t="s">
        <v>30</v>
      </c>
      <c r="G48" s="37" t="s">
        <v>909</v>
      </c>
      <c r="H48" s="251">
        <v>100</v>
      </c>
      <c r="I48" s="37"/>
      <c r="J48" s="37"/>
      <c r="K48" s="62" t="s">
        <v>885</v>
      </c>
      <c r="L48" s="37" t="s">
        <v>279</v>
      </c>
      <c r="M48" s="37" t="s">
        <v>279</v>
      </c>
      <c r="N48" s="63"/>
    </row>
    <row r="49" spans="1:14" s="149" customFormat="1" x14ac:dyDescent="0.7">
      <c r="A49" s="48" t="s">
        <v>821</v>
      </c>
      <c r="B49" s="1" t="s">
        <v>862</v>
      </c>
      <c r="C49" s="1" t="s">
        <v>906</v>
      </c>
      <c r="D49" s="1" t="s">
        <v>823</v>
      </c>
      <c r="E49" s="1" t="s">
        <v>910</v>
      </c>
      <c r="F49" s="1" t="s">
        <v>30</v>
      </c>
      <c r="G49" s="153" t="s">
        <v>911</v>
      </c>
      <c r="H49" s="255">
        <v>2003</v>
      </c>
      <c r="I49" s="153"/>
      <c r="J49" s="153"/>
      <c r="K49" s="153" t="s">
        <v>885</v>
      </c>
      <c r="L49" s="1" t="s">
        <v>279</v>
      </c>
      <c r="M49" s="1" t="s">
        <v>279</v>
      </c>
      <c r="N49" s="150"/>
    </row>
    <row r="50" spans="1:14" s="149" customFormat="1" x14ac:dyDescent="0.7">
      <c r="A50" s="56" t="s">
        <v>821</v>
      </c>
      <c r="B50" s="37" t="s">
        <v>862</v>
      </c>
      <c r="C50" s="37" t="s">
        <v>906</v>
      </c>
      <c r="D50" s="37" t="s">
        <v>823</v>
      </c>
      <c r="E50" s="37" t="s">
        <v>910</v>
      </c>
      <c r="F50" s="37" t="s">
        <v>30</v>
      </c>
      <c r="G50" s="37" t="s">
        <v>108</v>
      </c>
      <c r="H50" s="251">
        <v>273</v>
      </c>
      <c r="I50" s="37"/>
      <c r="J50" s="37"/>
      <c r="K50" s="62" t="s">
        <v>885</v>
      </c>
      <c r="L50" s="37" t="s">
        <v>279</v>
      </c>
      <c r="M50" s="37" t="s">
        <v>279</v>
      </c>
      <c r="N50" s="63"/>
    </row>
    <row r="51" spans="1:14" s="149" customFormat="1" x14ac:dyDescent="0.7">
      <c r="A51" s="48" t="s">
        <v>821</v>
      </c>
      <c r="B51" s="1" t="s">
        <v>862</v>
      </c>
      <c r="C51" s="1" t="s">
        <v>906</v>
      </c>
      <c r="D51" s="1" t="s">
        <v>823</v>
      </c>
      <c r="E51" s="1" t="s">
        <v>910</v>
      </c>
      <c r="F51" s="1" t="s">
        <v>30</v>
      </c>
      <c r="G51" s="153" t="s">
        <v>912</v>
      </c>
      <c r="H51" s="255">
        <v>110</v>
      </c>
      <c r="I51" s="153"/>
      <c r="J51" s="153"/>
      <c r="K51" s="153" t="s">
        <v>885</v>
      </c>
      <c r="L51" s="1" t="s">
        <v>279</v>
      </c>
      <c r="M51" s="1" t="s">
        <v>279</v>
      </c>
      <c r="N51" s="150"/>
    </row>
    <row r="52" spans="1:14" s="149" customFormat="1" x14ac:dyDescent="0.7">
      <c r="A52" s="56" t="s">
        <v>821</v>
      </c>
      <c r="B52" s="37" t="s">
        <v>862</v>
      </c>
      <c r="C52" s="37" t="s">
        <v>878</v>
      </c>
      <c r="D52" s="57" t="s">
        <v>913</v>
      </c>
      <c r="E52" s="37" t="s">
        <v>914</v>
      </c>
      <c r="F52" s="37" t="s">
        <v>35</v>
      </c>
      <c r="G52" s="37" t="s">
        <v>884</v>
      </c>
      <c r="H52" s="251">
        <v>3200</v>
      </c>
      <c r="I52" s="37"/>
      <c r="J52" s="37"/>
      <c r="K52" s="62" t="s">
        <v>920</v>
      </c>
      <c r="L52" s="246">
        <v>45047</v>
      </c>
      <c r="M52" s="246">
        <v>46508</v>
      </c>
      <c r="N52" s="63" t="s">
        <v>919</v>
      </c>
    </row>
    <row r="53" spans="1:14" s="149" customFormat="1" x14ac:dyDescent="0.7">
      <c r="A53" s="48" t="s">
        <v>821</v>
      </c>
      <c r="B53" s="1" t="s">
        <v>862</v>
      </c>
      <c r="C53" s="1" t="s">
        <v>906</v>
      </c>
      <c r="D53" s="1" t="s">
        <v>913</v>
      </c>
      <c r="E53" s="1" t="s">
        <v>915</v>
      </c>
      <c r="F53" s="1" t="s">
        <v>916</v>
      </c>
      <c r="G53" s="1" t="s">
        <v>917</v>
      </c>
      <c r="H53" s="110">
        <v>200</v>
      </c>
      <c r="I53" s="1"/>
      <c r="J53" s="1"/>
      <c r="K53" s="53" t="s">
        <v>918</v>
      </c>
      <c r="L53" s="231">
        <v>44501</v>
      </c>
      <c r="M53" s="231">
        <v>45170</v>
      </c>
      <c r="N53" s="26" t="s">
        <v>938</v>
      </c>
    </row>
  </sheetData>
  <mergeCells count="3">
    <mergeCell ref="A10:N10"/>
    <mergeCell ref="A18:N18"/>
    <mergeCell ref="A23:N23"/>
  </mergeCells>
  <pageMargins left="0.70000000000000007" right="0.70000000000000007" top="0.75" bottom="0.75" header="0.30000000000000004" footer="0.30000000000000004"/>
  <pageSetup paperSize="9" fitToWidth="0" fitToHeight="0" orientation="portrait" r:id="rId1"/>
  <headerFooter>
    <oddHeader>&amp;C&amp;"Calibri"&amp;11&amp;K000000</oddHeader>
    <oddFooter>&amp;C&amp;"Calibri"&amp;11&amp;K000000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497C7D9F8CE748A7CD285E2E148D91" ma:contentTypeVersion="26" ma:contentTypeDescription="Create a new document." ma:contentTypeScope="" ma:versionID="43038f26fc0dbf22211c39b7a22479df">
  <xsd:schema xmlns:xsd="http://www.w3.org/2001/XMLSchema" xmlns:xs="http://www.w3.org/2001/XMLSchema" xmlns:p="http://schemas.microsoft.com/office/2006/metadata/properties" xmlns:ns1="http://schemas.microsoft.com/sharepoint/v3" xmlns:ns2="0063f72e-ace3-48fb-9c1f-5b513408b31f" xmlns:ns3="84093c75-0767-40e6-8135-26ed2fb4e2a2" xmlns:ns4="b413c3fd-5a3b-4239-b985-69032e371c04" xmlns:ns5="a8f60570-4bd3-4f2b-950b-a996de8ab151" xmlns:ns6="aaacb922-5235-4a66-b188-303b9b46fbd7" xmlns:ns7="1f7f928c-a02d-4107-815e-ae2a8adf7695" xmlns:ns8="http://schemas.microsoft.com/sharepoint/v4" targetNamespace="http://schemas.microsoft.com/office/2006/metadata/properties" ma:root="true" ma:fieldsID="c7f2cdb05e825d4517227c6beee78696" ns1:_="" ns2:_="" ns3:_="" ns4:_="" ns5:_="" ns6:_="" ns7:_="" ns8:_="">
    <xsd:import namespace="http://schemas.microsoft.com/sharepoint/v3"/>
    <xsd:import namespace="0063f72e-ace3-48fb-9c1f-5b513408b31f"/>
    <xsd:import namespace="84093c75-0767-40e6-8135-26ed2fb4e2a2"/>
    <xsd:import namespace="b413c3fd-5a3b-4239-b985-69032e371c04"/>
    <xsd:import namespace="a8f60570-4bd3-4f2b-950b-a996de8ab151"/>
    <xsd:import namespace="aaacb922-5235-4a66-b188-303b9b46fbd7"/>
    <xsd:import namespace="1f7f928c-a02d-4107-815e-ae2a8adf7695"/>
    <xsd:import namespace="http://schemas.microsoft.com/sharepoint/v4"/>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3:SharedWithUsers" minOccurs="0"/>
                <xsd:element ref="ns3:SharedWithDetails" minOccurs="0"/>
                <xsd:element ref="ns3:_dlc_DocId" minOccurs="0"/>
                <xsd:element ref="ns3:_dlc_DocIdUrl" minOccurs="0"/>
                <xsd:element ref="ns3:_dlc_DocIdPersistId" minOccurs="0"/>
                <xsd:element ref="ns7:MediaServiceAutoTags" minOccurs="0"/>
                <xsd:element ref="ns7:MediaServiceOCR" minOccurs="0"/>
                <xsd:element ref="ns7:MediaServiceGenerationTime" minOccurs="0"/>
                <xsd:element ref="ns7:MediaServiceEventHashCode" minOccurs="0"/>
                <xsd:element ref="ns7:MediaServiceDateTaken" minOccurs="0"/>
                <xsd:element ref="ns7:MediaLengthInSeconds" minOccurs="0"/>
                <xsd:element ref="ns7:MediaServiceLocation" minOccurs="0"/>
                <xsd:element ref="ns8:IconOverlay" minOccurs="0"/>
                <xsd:element ref="ns1:_vti_ItemDeclaredRecord" minOccurs="0"/>
                <xsd:element ref="ns1:_vti_ItemHoldRecordStatus"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6" nillable="true" ma:displayName="Declared Record" ma:hidden="true" ma:internalName="_vti_ItemDeclaredRecord" ma:readOnly="true">
      <xsd:simpleType>
        <xsd:restriction base="dms:DateTime"/>
      </xsd:simpleType>
    </xsd:element>
    <xsd:element name="_vti_ItemHoldRecordStatus" ma:index="37" nillable="true" ma:displayName="Hold and Record Status" ma:decimals="0" ma:hidden="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84093c75-0767-40e6-8135-26ed2fb4e2a2"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Steel and Materials|9999c03a-e118-4cce-aa43-7324610fbb7c"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4b083084-1621-4ac9-adf9-a63b0f27027c}" ma:internalName="TaxCatchAll" ma:showField="CatchAllData" ma:web="84093c75-0767-40e6-8135-26ed2fb4e2a2">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b083084-1621-4ac9-adf9-a63b0f27027c}" ma:internalName="TaxCatchAllLabel" ma:readOnly="true" ma:showField="CatchAllDataLabel" ma:web="84093c75-0767-40e6-8135-26ed2fb4e2a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7f928c-a02d-4107-815e-ae2a8adf7695"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LengthInSeconds" ma:index="33" nillable="true" ma:displayName="Length (seconds)" ma:internalName="MediaLengthInSeconds" ma:readOnly="true">
      <xsd:simpleType>
        <xsd:restriction base="dms:Unknown"/>
      </xsd:simpleType>
    </xsd:element>
    <xsd:element name="MediaServiceLocation" ma:index="34" nillable="true" ma:displayName="Location" ma:internalName="MediaServiceLocation" ma:readOnly="true">
      <xsd:simpleType>
        <xsd:restriction base="dms:Text"/>
      </xsd:simpleType>
    </xsd:element>
    <xsd:element name="lcf76f155ced4ddcb4097134ff3c332f" ma:index="39"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2023-01-31T12:09:13+00:00</Date_x0020_Opened>
    <LegacyData xmlns="aaacb922-5235-4a66-b188-303b9b46fbd7" xsi:nil="true"/>
    <Descriptor xmlns="0063f72e-ace3-48fb-9c1f-5b513408b31f" xsi:nil="true"/>
    <TaxCatchAll xmlns="84093c75-0767-40e6-8135-26ed2fb4e2a2">
      <Value>1</Value>
    </TaxCatchAll>
    <IconOverlay xmlns="http://schemas.microsoft.com/sharepoint/v4" xsi:nil="true"/>
    <Security_x0020_Classification xmlns="0063f72e-ace3-48fb-9c1f-5b513408b31f">OFFICIAL</Security_x0020_Classification>
    <lcf76f155ced4ddcb4097134ff3c332f xmlns="1f7f928c-a02d-4107-815e-ae2a8adf7695">
      <Terms xmlns="http://schemas.microsoft.com/office/infopath/2007/PartnerControls"/>
    </lcf76f155ced4ddcb4097134ff3c332f>
    <Retention_x0020_Label xmlns="a8f60570-4bd3-4f2b-950b-a996de8ab151" xsi:nil="true"/>
    <m975189f4ba442ecbf67d4147307b177 xmlns="84093c75-0767-40e6-8135-26ed2fb4e2a2">
      <Terms xmlns="http://schemas.microsoft.com/office/infopath/2007/PartnerControls">
        <TermInfo xmlns="http://schemas.microsoft.com/office/infopath/2007/PartnerControls">
          <TermName xmlns="http://schemas.microsoft.com/office/infopath/2007/PartnerControls">Steel and Materials</TermName>
          <TermId xmlns="http://schemas.microsoft.com/office/infopath/2007/PartnerControls">9999c03a-e118-4cce-aa43-7324610fbb7c</TermId>
        </TermInfo>
      </Terms>
    </m975189f4ba442ecbf67d4147307b177>
    <Date_x0020_Closed xmlns="b413c3fd-5a3b-4239-b985-69032e371c04" xsi:nil="true"/>
    <_dlc_DocId xmlns="84093c75-0767-40e6-8135-26ed2fb4e2a2">PDWHT5SWEPAJ-980870650-390341</_dlc_DocId>
    <_dlc_DocIdUrl xmlns="84093c75-0767-40e6-8135-26ed2fb4e2a2">
      <Url>https://beisgov.sharepoint.com/sites/SteelandMaterials/_layouts/15/DocIdRedir.aspx?ID=PDWHT5SWEPAJ-980870650-390341</Url>
      <Description>PDWHT5SWEPAJ-980870650-390341</Description>
    </_dlc_DocIdUrl>
    <SharedWithUsers xmlns="84093c75-0767-40e6-8135-26ed2fb4e2a2">
      <UserInfo>
        <DisplayName>Houdi, Joseph (Business Sectors - Infrastructure &amp; Materials)</DisplayName>
        <AccountId>566</AccountId>
        <AccountType/>
      </UserInfo>
      <UserInfo>
        <DisplayName>Saman, Saher (Business Sectors - Infrastructure &amp; Materials)</DisplayName>
        <AccountId>18</AccountId>
        <AccountType/>
      </UserInfo>
      <UserInfo>
        <DisplayName>Battipaglia2, Olmina (BEIS)</DisplayName>
        <AccountId>4207</AccountId>
        <AccountType/>
      </UserInfo>
    </SharedWithUsers>
  </documentManagement>
</p:properties>
</file>

<file path=customXml/itemProps1.xml><?xml version="1.0" encoding="utf-8"?>
<ds:datastoreItem xmlns:ds="http://schemas.openxmlformats.org/officeDocument/2006/customXml" ds:itemID="{64E839A7-0627-41B4-9E3A-2A5B09A886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063f72e-ace3-48fb-9c1f-5b513408b31f"/>
    <ds:schemaRef ds:uri="84093c75-0767-40e6-8135-26ed2fb4e2a2"/>
    <ds:schemaRef ds:uri="b413c3fd-5a3b-4239-b985-69032e371c04"/>
    <ds:schemaRef ds:uri="a8f60570-4bd3-4f2b-950b-a996de8ab151"/>
    <ds:schemaRef ds:uri="aaacb922-5235-4a66-b188-303b9b46fbd7"/>
    <ds:schemaRef ds:uri="1f7f928c-a02d-4107-815e-ae2a8adf769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22CA18-6B90-4F2D-B052-D442DCD0A8CD}">
  <ds:schemaRefs>
    <ds:schemaRef ds:uri="http://schemas.microsoft.com/sharepoint/events"/>
  </ds:schemaRefs>
</ds:datastoreItem>
</file>

<file path=customXml/itemProps3.xml><?xml version="1.0" encoding="utf-8"?>
<ds:datastoreItem xmlns:ds="http://schemas.openxmlformats.org/officeDocument/2006/customXml" ds:itemID="{49FB8487-13FE-4330-A95F-15F9B9AE8FDD}">
  <ds:schemaRefs>
    <ds:schemaRef ds:uri="http://schemas.microsoft.com/sharepoint/v3/contenttype/forms"/>
  </ds:schemaRefs>
</ds:datastoreItem>
</file>

<file path=customXml/itemProps4.xml><?xml version="1.0" encoding="utf-8"?>
<ds:datastoreItem xmlns:ds="http://schemas.openxmlformats.org/officeDocument/2006/customXml" ds:itemID="{8A69DA80-C0F2-49E4-83CB-8AA62CFF08FD}">
  <ds:schemaRefs>
    <ds:schemaRef ds:uri="aaacb922-5235-4a66-b188-303b9b46fbd7"/>
    <ds:schemaRef ds:uri="http://purl.org/dc/elements/1.1/"/>
    <ds:schemaRef ds:uri="1f7f928c-a02d-4107-815e-ae2a8adf7695"/>
    <ds:schemaRef ds:uri="http://schemas.microsoft.com/office/2006/documentManagement/types"/>
    <ds:schemaRef ds:uri="http://purl.org/dc/terms/"/>
    <ds:schemaRef ds:uri="b413c3fd-5a3b-4239-b985-69032e371c04"/>
    <ds:schemaRef ds:uri="http://schemas.openxmlformats.org/package/2006/metadata/core-properties"/>
    <ds:schemaRef ds:uri="http://www.w3.org/XML/1998/namespace"/>
    <ds:schemaRef ds:uri="http://schemas.microsoft.com/sharepoint/v3"/>
    <ds:schemaRef ds:uri="http://schemas.microsoft.com/sharepoint/v4"/>
    <ds:schemaRef ds:uri="http://purl.org/dc/dcmitype/"/>
    <ds:schemaRef ds:uri="http://schemas.microsoft.com/office/infopath/2007/PartnerControls"/>
    <ds:schemaRef ds:uri="http://schemas.microsoft.com/office/2006/metadata/properties"/>
    <ds:schemaRef ds:uri="84093c75-0767-40e6-8135-26ed2fb4e2a2"/>
    <ds:schemaRef ds:uri="a8f60570-4bd3-4f2b-950b-a996de8ab151"/>
    <ds:schemaRef ds:uri="0063f72e-ace3-48fb-9c1f-5b513408b31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Title</vt:lpstr>
      <vt:lpstr>DfT</vt:lpstr>
      <vt:lpstr>DESNZ</vt:lpstr>
      <vt:lpstr>UKRI</vt:lpstr>
      <vt:lpstr>Environment Agency</vt:lpstr>
      <vt:lpstr>MoJ</vt:lpstr>
      <vt:lpstr>DfE</vt:lpstr>
      <vt:lpstr>NHS</vt:lpstr>
      <vt:lpstr>MoD</vt:lpstr>
    </vt:vector>
  </TitlesOfParts>
  <Manager/>
  <Company>Department for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Lupsac</dc:creator>
  <cp:keywords/>
  <dc:description/>
  <cp:lastModifiedBy>Julie FENN (TRADE)</cp:lastModifiedBy>
  <cp:revision/>
  <dcterms:created xsi:type="dcterms:W3CDTF">2023-01-10T11:30:48Z</dcterms:created>
  <dcterms:modified xsi:type="dcterms:W3CDTF">2023-07-06T14:53:02Z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0x0101005D497C7D9F8CE748A7CD285E2E148D91</vt:lpwstr>
  </property>
  <property fmtid="{D5CDD505-2E9C-101B-9397-08002B2CF9AE}" pid="3" name="Business Unit">
    <vt:lpwstr>1;#Steel and Materials|9999c03a-e118-4cce-aa43-7324610fbb7c</vt:lpwstr>
  </property>
  <property fmtid="{D5CDD505-2E9C-101B-9397-08002B2CF9AE}" pid="4" name="MediaServiceImageTags">
    <vt:lpwstr/>
  </property>
  <property fmtid="{D5CDD505-2E9C-101B-9397-08002B2CF9AE}" pid="5" name="_dlc_DocIdItemGuid">
    <vt:lpwstr>faeea615-4bc6-445d-9209-07b45ff607cb</vt:lpwstr>
  </property>
  <property fmtid="{D5CDD505-2E9C-101B-9397-08002B2CF9AE}" pid="6" name="MSIP_Label_c76805fe-17ef-4c0c-8b5a-df36f646da4e_Enabled">
    <vt:lpwstr>true</vt:lpwstr>
  </property>
  <property fmtid="{D5CDD505-2E9C-101B-9397-08002B2CF9AE}" pid="7" name="MSIP_Label_c76805fe-17ef-4c0c-8b5a-df36f646da4e_SetDate">
    <vt:lpwstr>2023-07-06T09:24:21Z</vt:lpwstr>
  </property>
  <property fmtid="{D5CDD505-2E9C-101B-9397-08002B2CF9AE}" pid="8" name="MSIP_Label_c76805fe-17ef-4c0c-8b5a-df36f646da4e_Method">
    <vt:lpwstr>Privileged</vt:lpwstr>
  </property>
  <property fmtid="{D5CDD505-2E9C-101B-9397-08002B2CF9AE}" pid="9" name="MSIP_Label_c76805fe-17ef-4c0c-8b5a-df36f646da4e_Name">
    <vt:lpwstr>OS-MARKET</vt:lpwstr>
  </property>
  <property fmtid="{D5CDD505-2E9C-101B-9397-08002B2CF9AE}" pid="10" name="MSIP_Label_c76805fe-17ef-4c0c-8b5a-df36f646da4e_SiteId">
    <vt:lpwstr>cbac7005-02c1-43eb-b497-e6492d1b2dd8</vt:lpwstr>
  </property>
  <property fmtid="{D5CDD505-2E9C-101B-9397-08002B2CF9AE}" pid="11" name="MSIP_Label_c76805fe-17ef-4c0c-8b5a-df36f646da4e_ActionId">
    <vt:lpwstr>f23ea365-6bd5-4f15-aa70-58fa7f145e18</vt:lpwstr>
  </property>
  <property fmtid="{D5CDD505-2E9C-101B-9397-08002B2CF9AE}" pid="12" name="MSIP_Label_c76805fe-17ef-4c0c-8b5a-df36f646da4e_ContentBits">
    <vt:lpwstr>3</vt:lpwstr>
  </property>
  <property fmtid="{D5CDD505-2E9C-101B-9397-08002B2CF9AE}" pid="13" name="MSIP_Label_c1c05e37-788c-4c59-b50e-5c98323c0a70_Enabled">
    <vt:lpwstr>true</vt:lpwstr>
  </property>
  <property fmtid="{D5CDD505-2E9C-101B-9397-08002B2CF9AE}" pid="14" name="MSIP_Label_c1c05e37-788c-4c59-b50e-5c98323c0a70_SetDate">
    <vt:lpwstr>2023-07-06T14:38:04Z</vt:lpwstr>
  </property>
  <property fmtid="{D5CDD505-2E9C-101B-9397-08002B2CF9AE}" pid="15" name="MSIP_Label_c1c05e37-788c-4c59-b50e-5c98323c0a70_Method">
    <vt:lpwstr>Standard</vt:lpwstr>
  </property>
  <property fmtid="{D5CDD505-2E9C-101B-9397-08002B2CF9AE}" pid="16" name="MSIP_Label_c1c05e37-788c-4c59-b50e-5c98323c0a70_Name">
    <vt:lpwstr>OFFICIAL</vt:lpwstr>
  </property>
  <property fmtid="{D5CDD505-2E9C-101B-9397-08002B2CF9AE}" pid="17" name="MSIP_Label_c1c05e37-788c-4c59-b50e-5c98323c0a70_SiteId">
    <vt:lpwstr>8fa217ec-33aa-46fb-ad96-dfe68006bb86</vt:lpwstr>
  </property>
  <property fmtid="{D5CDD505-2E9C-101B-9397-08002B2CF9AE}" pid="18" name="MSIP_Label_c1c05e37-788c-4c59-b50e-5c98323c0a70_ActionId">
    <vt:lpwstr>76897264-d935-460a-babb-ab30fbaf8e70</vt:lpwstr>
  </property>
  <property fmtid="{D5CDD505-2E9C-101B-9397-08002B2CF9AE}" pid="19" name="MSIP_Label_c1c05e37-788c-4c59-b50e-5c98323c0a70_ContentBits">
    <vt:lpwstr>0</vt:lpwstr>
  </property>
</Properties>
</file>