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defaultThemeVersion="124226"/>
  <mc:AlternateContent xmlns:mc="http://schemas.openxmlformats.org/markup-compatibility/2006">
    <mc:Choice Requires="x15">
      <x15ac:absPath xmlns:x15ac="http://schemas.microsoft.com/office/spreadsheetml/2010/11/ac" url="https://beisgov-my.sharepoint.com/personal/rachel_gibson2_beis_gov_uk/Documents/Documents/Publishing/FLOWMIS/"/>
    </mc:Choice>
  </mc:AlternateContent>
  <xr:revisionPtr revIDLastSave="0" documentId="8_{C34DA36D-0FA1-4A24-9D13-76F756B21D19}" xr6:coauthVersionLast="47" xr6:coauthVersionMax="47" xr10:uidLastSave="{00000000-0000-0000-0000-000000000000}"/>
  <bookViews>
    <workbookView xWindow="-108" yWindow="-108" windowWidth="23256" windowHeight="12720" tabRatio="760" firstSheet="1" activeTab="1" xr2:uid="{00000000-000D-0000-FFFF-FFFF00000000}"/>
  </bookViews>
  <sheets>
    <sheet name="Changelog" sheetId="13" state="hidden" r:id="rId1"/>
    <sheet name="GENERAL GUIDANCE" sheetId="14" r:id="rId2"/>
    <sheet name="Index" sheetId="1" r:id="rId3"/>
    <sheet name="Project finance" sheetId="2" r:id="rId4"/>
    <sheet name="On site investments" sheetId="24" r:id="rId5"/>
    <sheet name="Jobs" sheetId="23" r:id="rId6"/>
    <sheet name="TRL&amp;MRL" sheetId="10" state="hidden" r:id="rId7"/>
    <sheet name="Training" sheetId="9" r:id="rId8"/>
    <sheet name="Wider Benefits" sheetId="20" r:id="rId9"/>
    <sheet name="names of lists" sheetId="15" state="hidden" r:id="rId10"/>
    <sheet name="Working" sheetId="18" state="hidden" r:id="rId11"/>
  </sheets>
  <externalReferences>
    <externalReference r:id="rId12"/>
  </externalReferences>
  <definedNames>
    <definedName name="confirmedcb" localSheetId="1">'[1]names of lists'!$D$66:$D$68</definedName>
    <definedName name="confirmedcb" localSheetId="9">'names of lists'!$D$66:$D$68</definedName>
    <definedName name="confirmedcb">'[1]names of lists'!$D$66:$D$68</definedName>
    <definedName name="costorbenefit">'names of lists'!$D$130:$D$131</definedName>
    <definedName name="created_safeguarded">'names of lists'!$D$117:$D$118</definedName>
    <definedName name="direct_indirect">'names of lists'!$D$110:$D$111</definedName>
    <definedName name="firmsize">'names of lists'!$D$31:$D$34</definedName>
    <definedName name="fundingcb" localSheetId="1">'[1]names of lists'!$D$54:$D$62</definedName>
    <definedName name="fundingcb" localSheetId="9">'names of lists'!$D$54:$D$63</definedName>
    <definedName name="fundingcb">'[1]names of lists'!$D$54:$D$62</definedName>
    <definedName name="fundingsource">'names of lists'!$D$43:$D$52</definedName>
    <definedName name="fundingtype">'names of lists'!$D$54:$D$63</definedName>
    <definedName name="gbercb" localSheetId="1">'[1]names of lists'!$D$74:$D$79</definedName>
    <definedName name="gbercb" localSheetId="9">'names of lists'!$D$74:$D$79</definedName>
    <definedName name="gbercb">'[1]names of lists'!$D$74:$D$79</definedName>
    <definedName name="GuidanceIndex">Index!$A$45</definedName>
    <definedName name="GuidanceQ13ART" localSheetId="0">#REF!</definedName>
    <definedName name="GuidanceQ13ART" localSheetId="1">#REF!</definedName>
    <definedName name="GuidanceQ13ART" localSheetId="9">#REF!</definedName>
    <definedName name="GuidanceQ13ART" localSheetId="10">#REF!</definedName>
    <definedName name="GuidanceQ14ART" localSheetId="0">#REF!</definedName>
    <definedName name="GuidanceQ14ART" localSheetId="1">#REF!</definedName>
    <definedName name="GuidanceQ14ART" localSheetId="9">#REF!</definedName>
    <definedName name="GuidanceQ14ART" localSheetId="10">#REF!</definedName>
    <definedName name="GuidanceQ16ART" localSheetId="0">#REF!</definedName>
    <definedName name="GuidanceQ16ART" localSheetId="1">#REF!</definedName>
    <definedName name="GuidanceQ16ART" localSheetId="9">#REF!</definedName>
    <definedName name="GuidanceQ16ART" localSheetId="10">#REF!</definedName>
    <definedName name="inkindcb" localSheetId="1">'[1]names of lists'!$D$70:$D$71</definedName>
    <definedName name="inkindcb" localSheetId="9">'names of lists'!$D$70:$D$71</definedName>
    <definedName name="inkindcb">'[1]names of lists'!$D$70:$D$71</definedName>
    <definedName name="IQ_ADDIN" hidden="1">"AUTO"</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40959.6709953704</definedName>
    <definedName name="IQ_NTM" hidden="1">6000</definedName>
    <definedName name="IQ_TODAY" hidden="1">0</definedName>
    <definedName name="IQ_WEEK" hidden="1">50000</definedName>
    <definedName name="IQ_YTD" hidden="1">3000</definedName>
    <definedName name="IQ_YTDMONTH" hidden="1">130000</definedName>
    <definedName name="LADs" localSheetId="1">'[1]Section B'!$A$11:$A$347</definedName>
    <definedName name="LADs" localSheetId="9">'[1]Section B'!$A$11:$A$347</definedName>
    <definedName name="LADs">'[1]Section B'!$A$11:$A$347</definedName>
    <definedName name="nvq">'names of lists'!$D$35:$D$42</definedName>
    <definedName name="nvqcb" localSheetId="1">'[1]names of lists'!$D$35:$D$42</definedName>
    <definedName name="nvqcb" localSheetId="9">'names of lists'!$D$35:$D$42</definedName>
    <definedName name="nvqcb">'[1]names of lists'!$D$35:$D$42</definedName>
    <definedName name="_xlnm.Print_Area" localSheetId="1">'GENERAL GUIDANCE'!$C$1:$K$27</definedName>
    <definedName name="_xlnm.Print_Area" localSheetId="5">Jobs!$A$2:$AY$176</definedName>
    <definedName name="_xlnm.Print_Area" localSheetId="4">'On site investments'!$A$2:$AN$43</definedName>
    <definedName name="_xlnm.Print_Area" localSheetId="3">'Project finance'!$A$2:$AO$46</definedName>
    <definedName name="_xlnm.Print_Area" localSheetId="7">Training!$A$2:$BC$23</definedName>
    <definedName name="publiccb" localSheetId="1">'[1]names of lists'!$D$85:$D$87</definedName>
    <definedName name="publiccb" localSheetId="9">'names of lists'!$D$85:$D$87</definedName>
    <definedName name="publiccb">'[1]names of lists'!$D$85:$D$87</definedName>
    <definedName name="R_D_details">#REF!</definedName>
    <definedName name="randdcb" localSheetId="1">'[1]names of lists'!$D$81:$D$84</definedName>
    <definedName name="randdcb" localSheetId="9">'names of lists'!$D$81:$D$84</definedName>
    <definedName name="randdcb">'[1]names of lists'!$D$81:$D$84</definedName>
    <definedName name="sectorcb" localSheetId="1">'[1]names of lists'!$D$7:$D$30</definedName>
    <definedName name="sectorcb" localSheetId="9">'names of lists'!$D$7:$D$30</definedName>
    <definedName name="sectorcb">'[1]names of lists'!$D$7:$D$30</definedName>
    <definedName name="sizecb" localSheetId="1">'[1]names of lists'!$D$31:$D$34</definedName>
    <definedName name="sizecb" localSheetId="9">'names of lists'!$D$31:$D$34</definedName>
    <definedName name="sizecb">'[1]names of lists'!$D$31:$D$34</definedName>
    <definedName name="typeofjob">'names of lists'!$D$113:$D$114</definedName>
    <definedName name="Widerbenefits">'Wider Benefits'!$B$3:$AS$36</definedName>
    <definedName name="widerimpacts">'names of lists'!$D$120:$D$124</definedName>
    <definedName name="widerimpactunits">'names of lists'!$D$126:$D$128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3" i="2" l="1"/>
  <c r="F23" i="2"/>
  <c r="I14" i="20"/>
  <c r="I15" i="20"/>
  <c r="I16" i="20"/>
  <c r="I17" i="20"/>
  <c r="I18" i="20"/>
  <c r="I19" i="20"/>
  <c r="I20" i="20"/>
  <c r="I21" i="20"/>
  <c r="I13" i="20"/>
  <c r="R15" i="23"/>
  <c r="S15" i="23"/>
  <c r="T15" i="23"/>
  <c r="U15" i="23"/>
  <c r="V15" i="23"/>
  <c r="W15" i="23"/>
  <c r="X15" i="23"/>
  <c r="Y15" i="23"/>
  <c r="Z15" i="23"/>
  <c r="AA15" i="23"/>
  <c r="AB15" i="23"/>
  <c r="AC15" i="23"/>
  <c r="AD15" i="23"/>
  <c r="AE15" i="23"/>
  <c r="AF15" i="23"/>
  <c r="AG15" i="23"/>
  <c r="AH15" i="23"/>
  <c r="AI15" i="23"/>
  <c r="AJ15" i="23"/>
  <c r="AK15" i="23"/>
  <c r="AL15" i="23"/>
  <c r="AM15" i="23"/>
  <c r="AN15" i="23"/>
  <c r="AO15" i="23"/>
  <c r="AP15" i="23"/>
  <c r="AQ15" i="23"/>
  <c r="AR15" i="23"/>
  <c r="AS15" i="23"/>
  <c r="AT15" i="23"/>
  <c r="R16" i="23"/>
  <c r="S16" i="23"/>
  <c r="T16" i="23"/>
  <c r="U16" i="23"/>
  <c r="V16" i="23"/>
  <c r="W16" i="23"/>
  <c r="X16" i="23"/>
  <c r="Y16" i="23"/>
  <c r="Z16" i="23"/>
  <c r="AA16" i="23"/>
  <c r="AB16" i="23"/>
  <c r="AC16" i="23"/>
  <c r="AD16" i="23"/>
  <c r="AE16" i="23"/>
  <c r="AF16" i="23"/>
  <c r="AG16" i="23"/>
  <c r="AH16" i="23"/>
  <c r="AI16" i="23"/>
  <c r="AJ16" i="23"/>
  <c r="AK16" i="23"/>
  <c r="AL16" i="23"/>
  <c r="AM16" i="23"/>
  <c r="AN16" i="23"/>
  <c r="AO16" i="23"/>
  <c r="AP16" i="23"/>
  <c r="AQ16" i="23"/>
  <c r="AR16" i="23"/>
  <c r="AS16" i="23"/>
  <c r="AT16" i="23"/>
  <c r="Q16" i="23"/>
  <c r="Q15" i="23"/>
  <c r="G13" i="2" l="1"/>
  <c r="H13" i="2"/>
  <c r="I13" i="2"/>
  <c r="J13" i="2"/>
  <c r="K13" i="2"/>
  <c r="L13" i="2"/>
  <c r="M13" i="2"/>
  <c r="N13" i="2"/>
  <c r="O13" i="2"/>
  <c r="P13" i="2"/>
  <c r="Q13" i="2"/>
  <c r="R13" i="2"/>
  <c r="S13" i="2"/>
  <c r="T13" i="2"/>
  <c r="U13" i="2"/>
  <c r="V13" i="2"/>
  <c r="W13" i="2"/>
  <c r="X13" i="2"/>
  <c r="Y13" i="2"/>
  <c r="Z13" i="2"/>
  <c r="AA13" i="2"/>
  <c r="AB13" i="2"/>
  <c r="AC13" i="2"/>
  <c r="AD13" i="2"/>
  <c r="AE13" i="2"/>
  <c r="AF13" i="2"/>
  <c r="AG13" i="2"/>
  <c r="AH13" i="2"/>
  <c r="AI13" i="2"/>
  <c r="G14" i="2"/>
  <c r="H14" i="2"/>
  <c r="I14" i="2"/>
  <c r="J14" i="2"/>
  <c r="K14" i="2"/>
  <c r="L14" i="2"/>
  <c r="M14" i="2"/>
  <c r="N14" i="2"/>
  <c r="O14" i="2"/>
  <c r="P14" i="2"/>
  <c r="Q14" i="2"/>
  <c r="R14" i="2"/>
  <c r="S14" i="2"/>
  <c r="T14" i="2"/>
  <c r="U14" i="2"/>
  <c r="V14" i="2"/>
  <c r="W14" i="2"/>
  <c r="X14" i="2"/>
  <c r="Y14" i="2"/>
  <c r="Z14" i="2"/>
  <c r="AA14" i="2"/>
  <c r="AB14" i="2"/>
  <c r="AC14" i="2"/>
  <c r="AD14" i="2"/>
  <c r="AE14" i="2"/>
  <c r="AF14" i="2"/>
  <c r="AG14" i="2"/>
  <c r="AH14" i="2"/>
  <c r="AI14" i="2"/>
  <c r="G15" i="2"/>
  <c r="H15" i="2"/>
  <c r="I15" i="2"/>
  <c r="J15" i="2"/>
  <c r="K15" i="2"/>
  <c r="L15" i="2"/>
  <c r="M15" i="2"/>
  <c r="N15" i="2"/>
  <c r="O15" i="2"/>
  <c r="P15" i="2"/>
  <c r="Q15" i="2"/>
  <c r="R15" i="2"/>
  <c r="S15" i="2"/>
  <c r="T15" i="2"/>
  <c r="U15" i="2"/>
  <c r="V15" i="2"/>
  <c r="W15" i="2"/>
  <c r="X15" i="2"/>
  <c r="Y15" i="2"/>
  <c r="Z15" i="2"/>
  <c r="AA15" i="2"/>
  <c r="AB15" i="2"/>
  <c r="AC15" i="2"/>
  <c r="AD15" i="2"/>
  <c r="AE15" i="2"/>
  <c r="AF15" i="2"/>
  <c r="AG15" i="2"/>
  <c r="AH15" i="2"/>
  <c r="AI15" i="2"/>
  <c r="F15" i="2"/>
  <c r="F14" i="2"/>
  <c r="G37" i="2"/>
  <c r="H37" i="2"/>
  <c r="I37" i="2"/>
  <c r="J37" i="2"/>
  <c r="K37" i="2"/>
  <c r="L37" i="2"/>
  <c r="M37" i="2"/>
  <c r="N37" i="2"/>
  <c r="O37" i="2"/>
  <c r="P37" i="2"/>
  <c r="Q37" i="2"/>
  <c r="R37" i="2"/>
  <c r="S37" i="2"/>
  <c r="T37" i="2"/>
  <c r="U37" i="2"/>
  <c r="V37" i="2"/>
  <c r="W37" i="2"/>
  <c r="X37" i="2"/>
  <c r="Y37" i="2"/>
  <c r="Z37" i="2"/>
  <c r="AA37" i="2"/>
  <c r="AB37" i="2"/>
  <c r="AC37" i="2"/>
  <c r="AD37" i="2"/>
  <c r="AE37" i="2"/>
  <c r="AF37" i="2"/>
  <c r="AG37" i="2"/>
  <c r="AH37" i="2"/>
  <c r="AI37" i="2"/>
  <c r="F37" i="2"/>
  <c r="AK44" i="2"/>
  <c r="AK35" i="2"/>
  <c r="AK14" i="2" s="1"/>
  <c r="AK36" i="2"/>
  <c r="AK15" i="2" s="1"/>
  <c r="AK34" i="2"/>
  <c r="AK37" i="2" s="1"/>
  <c r="AK28" i="2"/>
  <c r="AK29" i="2"/>
  <c r="AK27" i="2"/>
  <c r="AK22" i="2"/>
  <c r="AG21" i="2"/>
  <c r="AH21" i="2"/>
  <c r="AI21" i="2"/>
  <c r="AG23" i="2"/>
  <c r="AH23" i="2"/>
  <c r="AI23" i="2"/>
  <c r="AG30" i="2"/>
  <c r="AH30" i="2"/>
  <c r="AI30" i="2"/>
  <c r="AQ20" i="9"/>
  <c r="AR37" i="9"/>
  <c r="AS37" i="9"/>
  <c r="AT37" i="9"/>
  <c r="AT32" i="9"/>
  <c r="AS32" i="9"/>
  <c r="AR32" i="9"/>
  <c r="AR20" i="9"/>
  <c r="AS20" i="9"/>
  <c r="AT20" i="9"/>
  <c r="M12" i="9"/>
  <c r="K12" i="9"/>
  <c r="AG17" i="2" l="1"/>
  <c r="AI26" i="2"/>
  <c r="AI33" i="2" s="1"/>
  <c r="AI43" i="2" s="1"/>
  <c r="AH17" i="2"/>
  <c r="AI17" i="2"/>
  <c r="AG26" i="2"/>
  <c r="AG33" i="2" s="1"/>
  <c r="AG43" i="2" s="1"/>
  <c r="AT14" i="23"/>
  <c r="AT22" i="23" s="1"/>
  <c r="AS14" i="23"/>
  <c r="AS22" i="23" s="1"/>
  <c r="AR14" i="23"/>
  <c r="AR22" i="23" s="1"/>
  <c r="AH26" i="2"/>
  <c r="AH33" i="2" s="1"/>
  <c r="AH43" i="2" s="1"/>
  <c r="AS17" i="23"/>
  <c r="AT17" i="23"/>
  <c r="AR17" i="23"/>
  <c r="F14" i="24"/>
  <c r="G14" i="24"/>
  <c r="H14" i="24"/>
  <c r="I14" i="24"/>
  <c r="J14" i="24"/>
  <c r="K14" i="24"/>
  <c r="L14" i="24"/>
  <c r="M14" i="24"/>
  <c r="N14" i="24"/>
  <c r="O14" i="24"/>
  <c r="P14" i="24"/>
  <c r="Q14" i="24"/>
  <c r="R14" i="24"/>
  <c r="S14" i="24"/>
  <c r="T14" i="24"/>
  <c r="U14" i="24"/>
  <c r="V14" i="24"/>
  <c r="W14" i="24"/>
  <c r="X14" i="24"/>
  <c r="Y14" i="24"/>
  <c r="Z14" i="24"/>
  <c r="AA14" i="24"/>
  <c r="AB14" i="24"/>
  <c r="AC14" i="24"/>
  <c r="AD14" i="24"/>
  <c r="AE14" i="24"/>
  <c r="AF14" i="24"/>
  <c r="AG14" i="24"/>
  <c r="AH14" i="24"/>
  <c r="E14" i="24"/>
  <c r="AJ38" i="24"/>
  <c r="AJ34" i="24"/>
  <c r="AJ30" i="24"/>
  <c r="AJ26" i="24"/>
  <c r="AJ22" i="24"/>
  <c r="AJ18" i="24"/>
  <c r="AH13" i="24"/>
  <c r="AH17" i="24" s="1"/>
  <c r="AG13" i="24"/>
  <c r="AG17" i="24" s="1"/>
  <c r="AF13" i="24"/>
  <c r="AF17" i="24" s="1"/>
  <c r="AE13" i="24"/>
  <c r="AE17" i="24" s="1"/>
  <c r="AD13" i="24"/>
  <c r="AD17" i="24" s="1"/>
  <c r="AC13" i="24"/>
  <c r="AC17" i="24" s="1"/>
  <c r="AC21" i="24" s="1"/>
  <c r="AC25" i="24" s="1"/>
  <c r="AC29" i="24" s="1"/>
  <c r="AC33" i="24" s="1"/>
  <c r="AC37" i="24" s="1"/>
  <c r="AB13" i="24"/>
  <c r="AB17" i="24" s="1"/>
  <c r="AA13" i="24"/>
  <c r="AA17" i="24" s="1"/>
  <c r="Z13" i="24"/>
  <c r="Z17" i="24" s="1"/>
  <c r="Y13" i="24"/>
  <c r="Y17" i="24" s="1"/>
  <c r="X13" i="24"/>
  <c r="X17" i="24" s="1"/>
  <c r="W13" i="24"/>
  <c r="W17" i="24" s="1"/>
  <c r="V13" i="24"/>
  <c r="V17" i="24" s="1"/>
  <c r="U13" i="24"/>
  <c r="U17" i="24" s="1"/>
  <c r="T13" i="24"/>
  <c r="T17" i="24" s="1"/>
  <c r="S13" i="24"/>
  <c r="S17" i="24" s="1"/>
  <c r="R13" i="24"/>
  <c r="R17" i="24" s="1"/>
  <c r="Q13" i="24"/>
  <c r="Q17" i="24" s="1"/>
  <c r="P13" i="24"/>
  <c r="P17" i="24" s="1"/>
  <c r="O13" i="24"/>
  <c r="O17" i="24" s="1"/>
  <c r="N13" i="24"/>
  <c r="N17" i="24" s="1"/>
  <c r="M13" i="24"/>
  <c r="M17" i="24" s="1"/>
  <c r="L13" i="24"/>
  <c r="L17" i="24" s="1"/>
  <c r="K13" i="24"/>
  <c r="K17" i="24" s="1"/>
  <c r="J13" i="24"/>
  <c r="J17" i="24" s="1"/>
  <c r="I13" i="24"/>
  <c r="I17" i="24" s="1"/>
  <c r="H13" i="24"/>
  <c r="H17" i="24" s="1"/>
  <c r="G13" i="24"/>
  <c r="G17" i="24" s="1"/>
  <c r="F13" i="24"/>
  <c r="F17" i="24" s="1"/>
  <c r="E13" i="24"/>
  <c r="E17" i="24" s="1"/>
  <c r="AJ14" i="24" l="1"/>
  <c r="M21" i="24"/>
  <c r="M25" i="24" s="1"/>
  <c r="M29" i="24" s="1"/>
  <c r="M33" i="24" s="1"/>
  <c r="M37" i="24" s="1"/>
  <c r="U21" i="24"/>
  <c r="U25" i="24" s="1"/>
  <c r="U29" i="24" s="1"/>
  <c r="U33" i="24" s="1"/>
  <c r="U37" i="24" s="1"/>
  <c r="L21" i="24"/>
  <c r="L25" i="24" s="1"/>
  <c r="L29" i="24" s="1"/>
  <c r="L33" i="24" s="1"/>
  <c r="L37" i="24" s="1"/>
  <c r="T21" i="24"/>
  <c r="T25" i="24" s="1"/>
  <c r="T29" i="24" s="1"/>
  <c r="T33" i="24" s="1"/>
  <c r="T37" i="24" s="1"/>
  <c r="AB21" i="24"/>
  <c r="AB25" i="24" s="1"/>
  <c r="AB29" i="24" s="1"/>
  <c r="AB33" i="24" s="1"/>
  <c r="AB37" i="24" s="1"/>
  <c r="F21" i="24"/>
  <c r="F25" i="24" s="1"/>
  <c r="F29" i="24" s="1"/>
  <c r="F33" i="24" s="1"/>
  <c r="F37" i="24" s="1"/>
  <c r="N21" i="24"/>
  <c r="N25" i="24" s="1"/>
  <c r="N29" i="24" s="1"/>
  <c r="N33" i="24" s="1"/>
  <c r="N37" i="24" s="1"/>
  <c r="V21" i="24"/>
  <c r="V25" i="24" s="1"/>
  <c r="V29" i="24" s="1"/>
  <c r="V33" i="24" s="1"/>
  <c r="V37" i="24" s="1"/>
  <c r="AD21" i="24"/>
  <c r="AD25" i="24" s="1"/>
  <c r="AD29" i="24" s="1"/>
  <c r="AD33" i="24" s="1"/>
  <c r="AD37" i="24" s="1"/>
  <c r="E21" i="24"/>
  <c r="E25" i="24" s="1"/>
  <c r="E29" i="24" s="1"/>
  <c r="E33" i="24" s="1"/>
  <c r="E37" i="24" s="1"/>
  <c r="G21" i="24"/>
  <c r="G25" i="24" s="1"/>
  <c r="G29" i="24" s="1"/>
  <c r="G33" i="24" s="1"/>
  <c r="G37" i="24" s="1"/>
  <c r="O21" i="24"/>
  <c r="O25" i="24" s="1"/>
  <c r="O29" i="24" s="1"/>
  <c r="O33" i="24" s="1"/>
  <c r="O37" i="24" s="1"/>
  <c r="W21" i="24"/>
  <c r="W25" i="24" s="1"/>
  <c r="W29" i="24" s="1"/>
  <c r="W33" i="24" s="1"/>
  <c r="W37" i="24" s="1"/>
  <c r="AE21" i="24"/>
  <c r="AE25" i="24" s="1"/>
  <c r="AE29" i="24" s="1"/>
  <c r="AE33" i="24" s="1"/>
  <c r="AE37" i="24" s="1"/>
  <c r="H21" i="24"/>
  <c r="H25" i="24" s="1"/>
  <c r="H29" i="24" s="1"/>
  <c r="H33" i="24" s="1"/>
  <c r="H37" i="24" s="1"/>
  <c r="P21" i="24"/>
  <c r="P25" i="24" s="1"/>
  <c r="P29" i="24" s="1"/>
  <c r="P33" i="24" s="1"/>
  <c r="P37" i="24" s="1"/>
  <c r="X21" i="24"/>
  <c r="X25" i="24" s="1"/>
  <c r="X29" i="24" s="1"/>
  <c r="X33" i="24" s="1"/>
  <c r="X37" i="24" s="1"/>
  <c r="AF21" i="24"/>
  <c r="AF25" i="24" s="1"/>
  <c r="AF29" i="24" s="1"/>
  <c r="AF33" i="24" s="1"/>
  <c r="AF37" i="24" s="1"/>
  <c r="I21" i="24"/>
  <c r="I25" i="24" s="1"/>
  <c r="I29" i="24" s="1"/>
  <c r="I33" i="24" s="1"/>
  <c r="I37" i="24" s="1"/>
  <c r="Q21" i="24"/>
  <c r="Q25" i="24" s="1"/>
  <c r="Q29" i="24" s="1"/>
  <c r="Q33" i="24" s="1"/>
  <c r="Q37" i="24" s="1"/>
  <c r="Y21" i="24"/>
  <c r="Y25" i="24" s="1"/>
  <c r="Y29" i="24" s="1"/>
  <c r="Y33" i="24" s="1"/>
  <c r="Y37" i="24" s="1"/>
  <c r="AG21" i="24"/>
  <c r="AG25" i="24" s="1"/>
  <c r="AG29" i="24" s="1"/>
  <c r="AG33" i="24" s="1"/>
  <c r="AG37" i="24" s="1"/>
  <c r="J21" i="24"/>
  <c r="J25" i="24" s="1"/>
  <c r="J29" i="24" s="1"/>
  <c r="J33" i="24" s="1"/>
  <c r="J37" i="24" s="1"/>
  <c r="R21" i="24"/>
  <c r="R25" i="24" s="1"/>
  <c r="R29" i="24" s="1"/>
  <c r="R33" i="24" s="1"/>
  <c r="R37" i="24" s="1"/>
  <c r="Z21" i="24"/>
  <c r="Z25" i="24" s="1"/>
  <c r="Z29" i="24" s="1"/>
  <c r="Z33" i="24" s="1"/>
  <c r="Z37" i="24" s="1"/>
  <c r="AH21" i="24"/>
  <c r="AH25" i="24" s="1"/>
  <c r="AH29" i="24" s="1"/>
  <c r="AH33" i="24" s="1"/>
  <c r="AH37" i="24" s="1"/>
  <c r="K21" i="24"/>
  <c r="K25" i="24" s="1"/>
  <c r="K29" i="24" s="1"/>
  <c r="K33" i="24" s="1"/>
  <c r="K37" i="24" s="1"/>
  <c r="S21" i="24"/>
  <c r="S25" i="24" s="1"/>
  <c r="S29" i="24" s="1"/>
  <c r="S33" i="24" s="1"/>
  <c r="S37" i="24" s="1"/>
  <c r="AA21" i="24"/>
  <c r="AA25" i="24" s="1"/>
  <c r="AA29" i="24" s="1"/>
  <c r="AA33" i="24" s="1"/>
  <c r="AA37" i="24" s="1"/>
  <c r="R20" i="9"/>
  <c r="S20" i="9"/>
  <c r="T20" i="9"/>
  <c r="U20" i="9"/>
  <c r="V20" i="9"/>
  <c r="W20" i="9"/>
  <c r="X20" i="9"/>
  <c r="Y20" i="9"/>
  <c r="Z20" i="9"/>
  <c r="AA20" i="9"/>
  <c r="AB20" i="9"/>
  <c r="AC20" i="9"/>
  <c r="AD20" i="9"/>
  <c r="AE20" i="9"/>
  <c r="AF20" i="9"/>
  <c r="AG20" i="9"/>
  <c r="AH20" i="9"/>
  <c r="AI20" i="9"/>
  <c r="AJ20" i="9"/>
  <c r="AK20" i="9"/>
  <c r="AL20" i="9"/>
  <c r="AM20" i="9"/>
  <c r="AN20" i="9"/>
  <c r="AO20" i="9"/>
  <c r="AP20" i="9"/>
  <c r="F30" i="2"/>
  <c r="G30" i="2"/>
  <c r="H30" i="2"/>
  <c r="I30" i="2"/>
  <c r="J30" i="2"/>
  <c r="K30" i="2"/>
  <c r="L30" i="2"/>
  <c r="M30" i="2"/>
  <c r="N30" i="2"/>
  <c r="O30" i="2"/>
  <c r="P30" i="2"/>
  <c r="Q30" i="2"/>
  <c r="R30" i="2"/>
  <c r="S30" i="2"/>
  <c r="T30" i="2"/>
  <c r="U30" i="2"/>
  <c r="V30" i="2"/>
  <c r="W30" i="2"/>
  <c r="X30" i="2"/>
  <c r="Y30" i="2"/>
  <c r="Z30" i="2"/>
  <c r="AA30" i="2"/>
  <c r="AB30" i="2"/>
  <c r="AC30" i="2"/>
  <c r="AD30" i="2"/>
  <c r="AE30" i="2"/>
  <c r="AF30" i="2"/>
  <c r="H23" i="2"/>
  <c r="I23" i="2"/>
  <c r="J23" i="2"/>
  <c r="K23" i="2"/>
  <c r="L23" i="2"/>
  <c r="M23" i="2"/>
  <c r="N23" i="2"/>
  <c r="O23" i="2"/>
  <c r="P23" i="2"/>
  <c r="Q23" i="2"/>
  <c r="R23" i="2"/>
  <c r="S23" i="2"/>
  <c r="T23" i="2"/>
  <c r="U23" i="2"/>
  <c r="V23" i="2"/>
  <c r="W23" i="2"/>
  <c r="X23" i="2"/>
  <c r="Y23" i="2"/>
  <c r="Z23" i="2"/>
  <c r="AA23" i="2"/>
  <c r="AB23" i="2"/>
  <c r="AC23" i="2"/>
  <c r="AD23" i="2"/>
  <c r="AE23" i="2"/>
  <c r="AF23" i="2"/>
  <c r="H21" i="2"/>
  <c r="I21" i="2"/>
  <c r="J21" i="2"/>
  <c r="K21" i="2"/>
  <c r="P21" i="2"/>
  <c r="Q21" i="2"/>
  <c r="R21" i="2"/>
  <c r="S21" i="2"/>
  <c r="X21" i="2"/>
  <c r="Y21" i="2"/>
  <c r="Z21" i="2"/>
  <c r="AA21" i="2"/>
  <c r="AF21" i="2"/>
  <c r="F13" i="2"/>
  <c r="AL17" i="23" l="1"/>
  <c r="AD17" i="23"/>
  <c r="S17" i="23"/>
  <c r="AN17" i="23"/>
  <c r="V17" i="23"/>
  <c r="AF17" i="23"/>
  <c r="U37" i="9"/>
  <c r="U32" i="9"/>
  <c r="AC37" i="9"/>
  <c r="AC32" i="9"/>
  <c r="S37" i="9"/>
  <c r="S32" i="9"/>
  <c r="AK37" i="9"/>
  <c r="AK32" i="9"/>
  <c r="AA17" i="23"/>
  <c r="AK17" i="23"/>
  <c r="AC17" i="23"/>
  <c r="U17" i="23"/>
  <c r="X17" i="23"/>
  <c r="AH17" i="23"/>
  <c r="Z17" i="23"/>
  <c r="R17" i="23"/>
  <c r="AQ17" i="23"/>
  <c r="AI17" i="23"/>
  <c r="AM17" i="23"/>
  <c r="AE17" i="23"/>
  <c r="W17" i="23"/>
  <c r="AJ17" i="23"/>
  <c r="AB17" i="23"/>
  <c r="T17" i="23"/>
  <c r="AO17" i="23"/>
  <c r="AG17" i="23"/>
  <c r="Y17" i="23"/>
  <c r="Q17" i="23"/>
  <c r="AP17" i="23"/>
  <c r="G21" i="2"/>
  <c r="R14" i="23" s="1"/>
  <c r="R22" i="23" s="1"/>
  <c r="F21" i="2"/>
  <c r="F26" i="2" s="1"/>
  <c r="F33" i="2" s="1"/>
  <c r="F43" i="2" s="1"/>
  <c r="AE21" i="2"/>
  <c r="AP14" i="23" s="1"/>
  <c r="AP22" i="23" s="1"/>
  <c r="AD21" i="2"/>
  <c r="W21" i="2"/>
  <c r="AH14" i="23" s="1"/>
  <c r="AH22" i="23" s="1"/>
  <c r="V21" i="2"/>
  <c r="V26" i="2" s="1"/>
  <c r="V33" i="2" s="1"/>
  <c r="V43" i="2" s="1"/>
  <c r="O21" i="2"/>
  <c r="Z14" i="23" s="1"/>
  <c r="Z22" i="23" s="1"/>
  <c r="N21" i="2"/>
  <c r="S14" i="23"/>
  <c r="S22" i="23" s="1"/>
  <c r="H26" i="2"/>
  <c r="H33" i="2" s="1"/>
  <c r="H43" i="2" s="1"/>
  <c r="AQ14" i="23"/>
  <c r="AQ22" i="23" s="1"/>
  <c r="AF26" i="2"/>
  <c r="AF33" i="2" s="1"/>
  <c r="AF43" i="2" s="1"/>
  <c r="K26" i="2"/>
  <c r="K33" i="2" s="1"/>
  <c r="K43" i="2" s="1"/>
  <c r="V14" i="23"/>
  <c r="V22" i="23" s="1"/>
  <c r="AI14" i="23"/>
  <c r="AI22" i="23" s="1"/>
  <c r="X26" i="2"/>
  <c r="X33" i="2" s="1"/>
  <c r="X43" i="2" s="1"/>
  <c r="AA26" i="2"/>
  <c r="AA33" i="2" s="1"/>
  <c r="AA43" i="2" s="1"/>
  <c r="AL14" i="23"/>
  <c r="AL22" i="23" s="1"/>
  <c r="Z26" i="2"/>
  <c r="Z33" i="2" s="1"/>
  <c r="Z43" i="2" s="1"/>
  <c r="AK14" i="23"/>
  <c r="AK22" i="23" s="1"/>
  <c r="J26" i="2"/>
  <c r="J33" i="2" s="1"/>
  <c r="J43" i="2" s="1"/>
  <c r="U14" i="23"/>
  <c r="U22" i="23" s="1"/>
  <c r="P26" i="2"/>
  <c r="P33" i="2" s="1"/>
  <c r="P43" i="2" s="1"/>
  <c r="AA14" i="23"/>
  <c r="AA22" i="23" s="1"/>
  <c r="S26" i="2"/>
  <c r="S33" i="2" s="1"/>
  <c r="S43" i="2" s="1"/>
  <c r="AD14" i="23"/>
  <c r="AD22" i="23" s="1"/>
  <c r="R26" i="2"/>
  <c r="R33" i="2" s="1"/>
  <c r="R43" i="2" s="1"/>
  <c r="AC14" i="23"/>
  <c r="AC22" i="23" s="1"/>
  <c r="AJ14" i="23"/>
  <c r="AJ22" i="23" s="1"/>
  <c r="Y26" i="2"/>
  <c r="Y33" i="2" s="1"/>
  <c r="Y43" i="2" s="1"/>
  <c r="Q26" i="2"/>
  <c r="Q33" i="2" s="1"/>
  <c r="Q43" i="2" s="1"/>
  <c r="AB14" i="23"/>
  <c r="AB22" i="23" s="1"/>
  <c r="T14" i="23"/>
  <c r="T22" i="23" s="1"/>
  <c r="I26" i="2"/>
  <c r="I33" i="2" s="1"/>
  <c r="I43" i="2" s="1"/>
  <c r="AC21" i="2"/>
  <c r="U21" i="2"/>
  <c r="M21" i="2"/>
  <c r="AB21" i="2"/>
  <c r="T21" i="2"/>
  <c r="L21" i="2"/>
  <c r="Z17" i="2"/>
  <c r="J17" i="2"/>
  <c r="R17" i="2"/>
  <c r="AC17" i="2"/>
  <c r="U17" i="2"/>
  <c r="M17" i="2"/>
  <c r="AA17" i="2"/>
  <c r="S17" i="2"/>
  <c r="K17" i="2"/>
  <c r="AF17" i="2"/>
  <c r="X17" i="2"/>
  <c r="P17" i="2"/>
  <c r="H17" i="2"/>
  <c r="AE17" i="2"/>
  <c r="W17" i="2"/>
  <c r="O17" i="2"/>
  <c r="G17" i="2"/>
  <c r="AB17" i="2"/>
  <c r="T17" i="2"/>
  <c r="L17" i="2"/>
  <c r="Y17" i="2"/>
  <c r="Q17" i="2"/>
  <c r="I17" i="2"/>
  <c r="AD17" i="2"/>
  <c r="V17" i="2"/>
  <c r="N17" i="2"/>
  <c r="F17" i="2"/>
  <c r="Y32" i="9" l="1"/>
  <c r="Y37" i="9"/>
  <c r="X32" i="9"/>
  <c r="X37" i="9"/>
  <c r="AF32" i="9"/>
  <c r="AF37" i="9"/>
  <c r="AJ37" i="9"/>
  <c r="AJ32" i="9"/>
  <c r="AM37" i="9"/>
  <c r="AM32" i="9"/>
  <c r="AQ37" i="9"/>
  <c r="AQ32" i="9"/>
  <c r="V37" i="9"/>
  <c r="V32" i="9"/>
  <c r="AD37" i="9"/>
  <c r="AD32" i="9"/>
  <c r="AP32" i="9"/>
  <c r="AP37" i="9"/>
  <c r="T37" i="9"/>
  <c r="T32" i="9"/>
  <c r="AL37" i="9"/>
  <c r="AL32" i="9"/>
  <c r="AA37" i="9"/>
  <c r="AA32" i="9"/>
  <c r="W37" i="9"/>
  <c r="W32" i="9"/>
  <c r="AE37" i="9"/>
  <c r="AE32" i="9"/>
  <c r="AN32" i="9"/>
  <c r="AN37" i="9"/>
  <c r="AI37" i="9"/>
  <c r="AI32" i="9"/>
  <c r="Z32" i="9"/>
  <c r="Z37" i="9"/>
  <c r="AG32" i="9"/>
  <c r="AG37" i="9"/>
  <c r="AB37" i="9"/>
  <c r="AB32" i="9"/>
  <c r="AO32" i="9"/>
  <c r="AO37" i="9"/>
  <c r="R32" i="9"/>
  <c r="R37" i="9"/>
  <c r="AH32" i="9"/>
  <c r="AH37" i="9"/>
  <c r="G26" i="2"/>
  <c r="G33" i="2" s="1"/>
  <c r="G43" i="2" s="1"/>
  <c r="W26" i="2"/>
  <c r="W33" i="2" s="1"/>
  <c r="W43" i="2" s="1"/>
  <c r="Q14" i="23"/>
  <c r="O26" i="2"/>
  <c r="O33" i="2" s="1"/>
  <c r="O43" i="2" s="1"/>
  <c r="AE26" i="2"/>
  <c r="AE33" i="2" s="1"/>
  <c r="AE43" i="2" s="1"/>
  <c r="AG14" i="23"/>
  <c r="AG22" i="23" s="1"/>
  <c r="N26" i="2"/>
  <c r="N33" i="2" s="1"/>
  <c r="N43" i="2" s="1"/>
  <c r="Y14" i="23"/>
  <c r="Y22" i="23" s="1"/>
  <c r="AD26" i="2"/>
  <c r="AD33" i="2" s="1"/>
  <c r="AD43" i="2" s="1"/>
  <c r="AO14" i="23"/>
  <c r="AO22" i="23" s="1"/>
  <c r="L26" i="2"/>
  <c r="L33" i="2" s="1"/>
  <c r="L43" i="2" s="1"/>
  <c r="W14" i="23"/>
  <c r="W22" i="23" s="1"/>
  <c r="AB26" i="2"/>
  <c r="AB33" i="2" s="1"/>
  <c r="AB43" i="2" s="1"/>
  <c r="AM14" i="23"/>
  <c r="AM22" i="23" s="1"/>
  <c r="X14" i="23"/>
  <c r="X22" i="23" s="1"/>
  <c r="M26" i="2"/>
  <c r="M33" i="2" s="1"/>
  <c r="M43" i="2" s="1"/>
  <c r="U26" i="2"/>
  <c r="U33" i="2" s="1"/>
  <c r="U43" i="2" s="1"/>
  <c r="AF14" i="23"/>
  <c r="AF22" i="23" s="1"/>
  <c r="T26" i="2"/>
  <c r="T33" i="2" s="1"/>
  <c r="T43" i="2" s="1"/>
  <c r="AE14" i="23"/>
  <c r="AE22" i="23" s="1"/>
  <c r="AC26" i="2"/>
  <c r="AC33" i="2" s="1"/>
  <c r="AC43" i="2" s="1"/>
  <c r="AN14" i="23"/>
  <c r="AN22" i="23" s="1"/>
  <c r="Q22" i="23" l="1"/>
  <c r="O22" i="23"/>
  <c r="M338" i="18" l="1"/>
  <c r="L338" i="18"/>
  <c r="N338" i="18" s="1"/>
  <c r="J338" i="18"/>
  <c r="I338" i="18"/>
  <c r="G338" i="18"/>
  <c r="F338" i="18"/>
  <c r="H338" i="18" s="1"/>
  <c r="D338" i="18"/>
  <c r="C338" i="18"/>
  <c r="M337" i="18" a="1"/>
  <c r="M337" i="18" s="1"/>
  <c r="L337" i="18" a="1"/>
  <c r="L337" i="18" s="1"/>
  <c r="J337" i="18" a="1"/>
  <c r="J337" i="18" s="1"/>
  <c r="I337" i="18" a="1"/>
  <c r="I337" i="18" s="1"/>
  <c r="G337" i="18" a="1"/>
  <c r="G337" i="18" s="1"/>
  <c r="F337" i="18" a="1"/>
  <c r="F337" i="18" s="1"/>
  <c r="D337" i="18" a="1"/>
  <c r="D337" i="18" s="1"/>
  <c r="C337" i="18" a="1"/>
  <c r="C337" i="18" s="1"/>
  <c r="M336" i="18" a="1"/>
  <c r="M336" i="18" s="1"/>
  <c r="L336" i="18" a="1"/>
  <c r="L336" i="18" s="1"/>
  <c r="J336" i="18" a="1"/>
  <c r="J336" i="18" s="1"/>
  <c r="I336" i="18" a="1"/>
  <c r="I336" i="18" s="1"/>
  <c r="G336" i="18" a="1"/>
  <c r="G336" i="18" s="1"/>
  <c r="F336" i="18" a="1"/>
  <c r="F336" i="18" s="1"/>
  <c r="D336" i="18" a="1"/>
  <c r="D336" i="18" s="1"/>
  <c r="C336" i="18" a="1"/>
  <c r="C336" i="18" s="1"/>
  <c r="M335" i="18" a="1"/>
  <c r="M335" i="18" s="1"/>
  <c r="L335" i="18" a="1"/>
  <c r="L335" i="18" s="1"/>
  <c r="J335" i="18" a="1"/>
  <c r="J335" i="18" s="1"/>
  <c r="I335" i="18" a="1"/>
  <c r="I335" i="18" s="1"/>
  <c r="G335" i="18" a="1"/>
  <c r="G335" i="18" s="1"/>
  <c r="F335" i="18" a="1"/>
  <c r="F335" i="18" s="1"/>
  <c r="D335" i="18" a="1"/>
  <c r="D335" i="18" s="1"/>
  <c r="C335" i="18" a="1"/>
  <c r="C335" i="18" s="1"/>
  <c r="M334" i="18" a="1"/>
  <c r="M334" i="18" s="1"/>
  <c r="L334" i="18" a="1"/>
  <c r="L334" i="18" s="1"/>
  <c r="J334" i="18" a="1"/>
  <c r="J334" i="18" s="1"/>
  <c r="I334" i="18" a="1"/>
  <c r="I334" i="18" s="1"/>
  <c r="G334" i="18" a="1"/>
  <c r="G334" i="18" s="1"/>
  <c r="F334" i="18" a="1"/>
  <c r="F334" i="18" s="1"/>
  <c r="D334" i="18" a="1"/>
  <c r="D334" i="18" s="1"/>
  <c r="C334" i="18" a="1"/>
  <c r="C334" i="18" s="1"/>
  <c r="M333" i="18" a="1"/>
  <c r="M333" i="18" s="1"/>
  <c r="L333" i="18" a="1"/>
  <c r="L333" i="18" s="1"/>
  <c r="N333" i="18" s="1"/>
  <c r="J333" i="18" a="1"/>
  <c r="J333" i="18" s="1"/>
  <c r="I333" i="18" a="1"/>
  <c r="I333" i="18" s="1"/>
  <c r="G333" i="18" a="1"/>
  <c r="G333" i="18" s="1"/>
  <c r="F333" i="18" a="1"/>
  <c r="F333" i="18" s="1"/>
  <c r="D333" i="18" a="1"/>
  <c r="D333" i="18" s="1"/>
  <c r="C333" i="18" a="1"/>
  <c r="C333" i="18" s="1"/>
  <c r="M332" i="18" a="1"/>
  <c r="M332" i="18" s="1"/>
  <c r="L332" i="18" a="1"/>
  <c r="L332" i="18" s="1"/>
  <c r="J332" i="18" a="1"/>
  <c r="J332" i="18" s="1"/>
  <c r="I332" i="18" a="1"/>
  <c r="I332" i="18" s="1"/>
  <c r="G332" i="18" a="1"/>
  <c r="G332" i="18" s="1"/>
  <c r="F332" i="18" a="1"/>
  <c r="F332" i="18" s="1"/>
  <c r="D332" i="18" a="1"/>
  <c r="D332" i="18" s="1"/>
  <c r="C332" i="18" a="1"/>
  <c r="C332" i="18" s="1"/>
  <c r="M331" i="18" a="1"/>
  <c r="M331" i="18" s="1"/>
  <c r="L331" i="18" a="1"/>
  <c r="L331" i="18" s="1"/>
  <c r="J331" i="18" a="1"/>
  <c r="J331" i="18" s="1"/>
  <c r="I331" i="18" a="1"/>
  <c r="I331" i="18" s="1"/>
  <c r="K331" i="18" s="1"/>
  <c r="G331" i="18" a="1"/>
  <c r="G331" i="18" s="1"/>
  <c r="F331" i="18" a="1"/>
  <c r="F331" i="18" s="1"/>
  <c r="D331" i="18" a="1"/>
  <c r="D331" i="18" s="1"/>
  <c r="C331" i="18" a="1"/>
  <c r="C331" i="18" s="1"/>
  <c r="M330" i="18" a="1"/>
  <c r="M330" i="18" s="1"/>
  <c r="L330" i="18" a="1"/>
  <c r="L330" i="18" s="1"/>
  <c r="J330" i="18" a="1"/>
  <c r="J330" i="18" s="1"/>
  <c r="I330" i="18" a="1"/>
  <c r="I330" i="18" s="1"/>
  <c r="G330" i="18" a="1"/>
  <c r="G330" i="18" s="1"/>
  <c r="F330" i="18" a="1"/>
  <c r="F330" i="18" s="1"/>
  <c r="D330" i="18" a="1"/>
  <c r="D330" i="18" s="1"/>
  <c r="C330" i="18" a="1"/>
  <c r="C330" i="18" s="1"/>
  <c r="M329" i="18" a="1"/>
  <c r="M329" i="18" s="1"/>
  <c r="L329" i="18" a="1"/>
  <c r="L329" i="18" s="1"/>
  <c r="N329" i="18" s="1"/>
  <c r="J329" i="18" a="1"/>
  <c r="J329" i="18" s="1"/>
  <c r="I329" i="18" a="1"/>
  <c r="I329" i="18" s="1"/>
  <c r="G329" i="18" a="1"/>
  <c r="G329" i="18" s="1"/>
  <c r="F329" i="18" a="1"/>
  <c r="F329" i="18" s="1"/>
  <c r="D329" i="18" a="1"/>
  <c r="D329" i="18" s="1"/>
  <c r="C329" i="18" a="1"/>
  <c r="C329" i="18" s="1"/>
  <c r="M328" i="18"/>
  <c r="L328" i="18"/>
  <c r="J328" i="18"/>
  <c r="I328" i="18"/>
  <c r="K328" i="18" s="1"/>
  <c r="G328" i="18"/>
  <c r="F328" i="18"/>
  <c r="D328" i="18"/>
  <c r="C328" i="18"/>
  <c r="N327" i="18"/>
  <c r="K327" i="18"/>
  <c r="H327" i="18"/>
  <c r="E327" i="18"/>
  <c r="N326" i="18"/>
  <c r="K326" i="18"/>
  <c r="H326" i="18"/>
  <c r="E326" i="18"/>
  <c r="N325" i="18"/>
  <c r="K325" i="18"/>
  <c r="H325" i="18"/>
  <c r="E325" i="18"/>
  <c r="N324" i="18"/>
  <c r="K324" i="18"/>
  <c r="H324" i="18"/>
  <c r="E324" i="18"/>
  <c r="N323" i="18"/>
  <c r="K323" i="18"/>
  <c r="H323" i="18"/>
  <c r="E323" i="18"/>
  <c r="N322" i="18"/>
  <c r="K322" i="18"/>
  <c r="H322" i="18"/>
  <c r="E322" i="18"/>
  <c r="N321" i="18"/>
  <c r="K321" i="18"/>
  <c r="H321" i="18"/>
  <c r="E321" i="18"/>
  <c r="N320" i="18"/>
  <c r="K320" i="18"/>
  <c r="H320" i="18"/>
  <c r="E320" i="18"/>
  <c r="N319" i="18"/>
  <c r="K319" i="18"/>
  <c r="H319" i="18"/>
  <c r="E319" i="18"/>
  <c r="N318" i="18"/>
  <c r="K318" i="18"/>
  <c r="H318" i="18"/>
  <c r="E318" i="18"/>
  <c r="N317" i="18"/>
  <c r="K317" i="18"/>
  <c r="H317" i="18"/>
  <c r="E317" i="18"/>
  <c r="N316" i="18"/>
  <c r="K316" i="18"/>
  <c r="H316" i="18"/>
  <c r="E316" i="18"/>
  <c r="N315" i="18"/>
  <c r="K315" i="18"/>
  <c r="H315" i="18"/>
  <c r="E315" i="18"/>
  <c r="N314" i="18"/>
  <c r="K314" i="18"/>
  <c r="H314" i="18"/>
  <c r="E314" i="18"/>
  <c r="N313" i="18"/>
  <c r="K313" i="18"/>
  <c r="H313" i="18"/>
  <c r="E313" i="18"/>
  <c r="N312" i="18"/>
  <c r="K312" i="18"/>
  <c r="H312" i="18"/>
  <c r="E312" i="18"/>
  <c r="N311" i="18"/>
  <c r="K311" i="18"/>
  <c r="H311" i="18"/>
  <c r="E311" i="18"/>
  <c r="N310" i="18"/>
  <c r="K310" i="18"/>
  <c r="H310" i="18"/>
  <c r="E310" i="18"/>
  <c r="N309" i="18"/>
  <c r="K309" i="18"/>
  <c r="H309" i="18"/>
  <c r="E309" i="18"/>
  <c r="N308" i="18"/>
  <c r="K308" i="18"/>
  <c r="H308" i="18"/>
  <c r="E308" i="18"/>
  <c r="N307" i="18"/>
  <c r="K307" i="18"/>
  <c r="H307" i="18"/>
  <c r="E307" i="18"/>
  <c r="N306" i="18"/>
  <c r="K306" i="18"/>
  <c r="H306" i="18"/>
  <c r="E306" i="18"/>
  <c r="N305" i="18"/>
  <c r="K305" i="18"/>
  <c r="H305" i="18"/>
  <c r="E305" i="18"/>
  <c r="N304" i="18"/>
  <c r="K304" i="18"/>
  <c r="H304" i="18"/>
  <c r="E304" i="18"/>
  <c r="N303" i="18"/>
  <c r="K303" i="18"/>
  <c r="H303" i="18"/>
  <c r="E303" i="18"/>
  <c r="N302" i="18"/>
  <c r="K302" i="18"/>
  <c r="H302" i="18"/>
  <c r="E302" i="18"/>
  <c r="N301" i="18"/>
  <c r="K301" i="18"/>
  <c r="H301" i="18"/>
  <c r="E301" i="18"/>
  <c r="N300" i="18"/>
  <c r="K300" i="18"/>
  <c r="H300" i="18"/>
  <c r="E300" i="18"/>
  <c r="N299" i="18"/>
  <c r="K299" i="18"/>
  <c r="H299" i="18"/>
  <c r="E299" i="18"/>
  <c r="N298" i="18"/>
  <c r="K298" i="18"/>
  <c r="H298" i="18"/>
  <c r="E298" i="18"/>
  <c r="N297" i="18"/>
  <c r="K297" i="18"/>
  <c r="H297" i="18"/>
  <c r="E297" i="18"/>
  <c r="N296" i="18"/>
  <c r="K296" i="18"/>
  <c r="H296" i="18"/>
  <c r="E296" i="18"/>
  <c r="N295" i="18"/>
  <c r="K295" i="18"/>
  <c r="H295" i="18"/>
  <c r="E295" i="18"/>
  <c r="N294" i="18"/>
  <c r="K294" i="18"/>
  <c r="H294" i="18"/>
  <c r="E294" i="18"/>
  <c r="N293" i="18"/>
  <c r="K293" i="18"/>
  <c r="H293" i="18"/>
  <c r="E293" i="18"/>
  <c r="N292" i="18"/>
  <c r="K292" i="18"/>
  <c r="H292" i="18"/>
  <c r="E292" i="18"/>
  <c r="N291" i="18"/>
  <c r="K291" i="18"/>
  <c r="H291" i="18"/>
  <c r="E291" i="18"/>
  <c r="N290" i="18"/>
  <c r="K290" i="18"/>
  <c r="H290" i="18"/>
  <c r="E290" i="18"/>
  <c r="N289" i="18"/>
  <c r="K289" i="18"/>
  <c r="H289" i="18"/>
  <c r="E289" i="18"/>
  <c r="N288" i="18"/>
  <c r="K288" i="18"/>
  <c r="H288" i="18"/>
  <c r="E288" i="18"/>
  <c r="N287" i="18"/>
  <c r="K287" i="18"/>
  <c r="H287" i="18"/>
  <c r="E287" i="18"/>
  <c r="N286" i="18"/>
  <c r="K286" i="18"/>
  <c r="H286" i="18"/>
  <c r="E286" i="18"/>
  <c r="N285" i="18"/>
  <c r="K285" i="18"/>
  <c r="H285" i="18"/>
  <c r="E285" i="18"/>
  <c r="N284" i="18"/>
  <c r="K284" i="18"/>
  <c r="H284" i="18"/>
  <c r="E284" i="18"/>
  <c r="N283" i="18"/>
  <c r="K283" i="18"/>
  <c r="H283" i="18"/>
  <c r="E283" i="18"/>
  <c r="N282" i="18"/>
  <c r="K282" i="18"/>
  <c r="H282" i="18"/>
  <c r="E282" i="18"/>
  <c r="N281" i="18"/>
  <c r="K281" i="18"/>
  <c r="H281" i="18"/>
  <c r="E281" i="18"/>
  <c r="N280" i="18"/>
  <c r="K280" i="18"/>
  <c r="H280" i="18"/>
  <c r="E280" i="18"/>
  <c r="N279" i="18"/>
  <c r="K279" i="18"/>
  <c r="H279" i="18"/>
  <c r="E279" i="18"/>
  <c r="N278" i="18"/>
  <c r="K278" i="18"/>
  <c r="H278" i="18"/>
  <c r="E278" i="18"/>
  <c r="N277" i="18"/>
  <c r="K277" i="18"/>
  <c r="H277" i="18"/>
  <c r="E277" i="18"/>
  <c r="N276" i="18"/>
  <c r="K276" i="18"/>
  <c r="H276" i="18"/>
  <c r="E276" i="18"/>
  <c r="N275" i="18"/>
  <c r="K275" i="18"/>
  <c r="H275" i="18"/>
  <c r="E275" i="18"/>
  <c r="N274" i="18"/>
  <c r="K274" i="18"/>
  <c r="H274" i="18"/>
  <c r="E274" i="18"/>
  <c r="N273" i="18"/>
  <c r="K273" i="18"/>
  <c r="H273" i="18"/>
  <c r="E273" i="18"/>
  <c r="N272" i="18"/>
  <c r="K272" i="18"/>
  <c r="H272" i="18"/>
  <c r="E272" i="18"/>
  <c r="N271" i="18"/>
  <c r="K271" i="18"/>
  <c r="H271" i="18"/>
  <c r="E271" i="18"/>
  <c r="N270" i="18"/>
  <c r="K270" i="18"/>
  <c r="H270" i="18"/>
  <c r="E270" i="18"/>
  <c r="N269" i="18"/>
  <c r="K269" i="18"/>
  <c r="H269" i="18"/>
  <c r="E269" i="18"/>
  <c r="N268" i="18"/>
  <c r="K268" i="18"/>
  <c r="H268" i="18"/>
  <c r="E268" i="18"/>
  <c r="N267" i="18"/>
  <c r="K267" i="18"/>
  <c r="H267" i="18"/>
  <c r="E267" i="18"/>
  <c r="N266" i="18"/>
  <c r="K266" i="18"/>
  <c r="H266" i="18"/>
  <c r="E266" i="18"/>
  <c r="N265" i="18"/>
  <c r="K265" i="18"/>
  <c r="H265" i="18"/>
  <c r="E265" i="18"/>
  <c r="N264" i="18"/>
  <c r="K264" i="18"/>
  <c r="H264" i="18"/>
  <c r="E264" i="18"/>
  <c r="N263" i="18"/>
  <c r="K263" i="18"/>
  <c r="H263" i="18"/>
  <c r="E263" i="18"/>
  <c r="N262" i="18"/>
  <c r="K262" i="18"/>
  <c r="H262" i="18"/>
  <c r="E262" i="18"/>
  <c r="N261" i="18"/>
  <c r="K261" i="18"/>
  <c r="H261" i="18"/>
  <c r="E261" i="18"/>
  <c r="N260" i="18"/>
  <c r="K260" i="18"/>
  <c r="H260" i="18"/>
  <c r="E260" i="18"/>
  <c r="N259" i="18"/>
  <c r="K259" i="18"/>
  <c r="H259" i="18"/>
  <c r="E259" i="18"/>
  <c r="N258" i="18"/>
  <c r="K258" i="18"/>
  <c r="H258" i="18"/>
  <c r="E258" i="18"/>
  <c r="N257" i="18"/>
  <c r="K257" i="18"/>
  <c r="H257" i="18"/>
  <c r="E257" i="18"/>
  <c r="N256" i="18"/>
  <c r="K256" i="18"/>
  <c r="H256" i="18"/>
  <c r="E256" i="18"/>
  <c r="N255" i="18"/>
  <c r="K255" i="18"/>
  <c r="H255" i="18"/>
  <c r="E255" i="18"/>
  <c r="N254" i="18"/>
  <c r="K254" i="18"/>
  <c r="H254" i="18"/>
  <c r="E254" i="18"/>
  <c r="N253" i="18"/>
  <c r="K253" i="18"/>
  <c r="H253" i="18"/>
  <c r="E253" i="18"/>
  <c r="N252" i="18"/>
  <c r="K252" i="18"/>
  <c r="H252" i="18"/>
  <c r="E252" i="18"/>
  <c r="N251" i="18"/>
  <c r="K251" i="18"/>
  <c r="H251" i="18"/>
  <c r="E251" i="18"/>
  <c r="N250" i="18"/>
  <c r="K250" i="18"/>
  <c r="H250" i="18"/>
  <c r="E250" i="18"/>
  <c r="N249" i="18"/>
  <c r="K249" i="18"/>
  <c r="H249" i="18"/>
  <c r="E249" i="18"/>
  <c r="N248" i="18"/>
  <c r="K248" i="18"/>
  <c r="H248" i="18"/>
  <c r="E248" i="18"/>
  <c r="N247" i="18"/>
  <c r="K247" i="18"/>
  <c r="H247" i="18"/>
  <c r="E247" i="18"/>
  <c r="N246" i="18"/>
  <c r="K246" i="18"/>
  <c r="H246" i="18"/>
  <c r="E246" i="18"/>
  <c r="N245" i="18"/>
  <c r="K245" i="18"/>
  <c r="H245" i="18"/>
  <c r="E245" i="18"/>
  <c r="N244" i="18"/>
  <c r="K244" i="18"/>
  <c r="H244" i="18"/>
  <c r="E244" i="18"/>
  <c r="N243" i="18"/>
  <c r="K243" i="18"/>
  <c r="H243" i="18"/>
  <c r="E243" i="18"/>
  <c r="N242" i="18"/>
  <c r="K242" i="18"/>
  <c r="H242" i="18"/>
  <c r="E242" i="18"/>
  <c r="N241" i="18"/>
  <c r="K241" i="18"/>
  <c r="H241" i="18"/>
  <c r="E241" i="18"/>
  <c r="N240" i="18"/>
  <c r="K240" i="18"/>
  <c r="H240" i="18"/>
  <c r="E240" i="18"/>
  <c r="N239" i="18"/>
  <c r="K239" i="18"/>
  <c r="H239" i="18"/>
  <c r="E239" i="18"/>
  <c r="N238" i="18"/>
  <c r="K238" i="18"/>
  <c r="H238" i="18"/>
  <c r="E238" i="18"/>
  <c r="N237" i="18"/>
  <c r="K237" i="18"/>
  <c r="H237" i="18"/>
  <c r="E237" i="18"/>
  <c r="N236" i="18"/>
  <c r="K236" i="18"/>
  <c r="H236" i="18"/>
  <c r="E236" i="18"/>
  <c r="N235" i="18"/>
  <c r="K235" i="18"/>
  <c r="H235" i="18"/>
  <c r="E235" i="18"/>
  <c r="N234" i="18"/>
  <c r="K234" i="18"/>
  <c r="H234" i="18"/>
  <c r="E234" i="18"/>
  <c r="N233" i="18"/>
  <c r="K233" i="18"/>
  <c r="H233" i="18"/>
  <c r="E233" i="18"/>
  <c r="N232" i="18"/>
  <c r="K232" i="18"/>
  <c r="H232" i="18"/>
  <c r="E232" i="18"/>
  <c r="N231" i="18"/>
  <c r="K231" i="18"/>
  <c r="H231" i="18"/>
  <c r="E231" i="18"/>
  <c r="N230" i="18"/>
  <c r="K230" i="18"/>
  <c r="H230" i="18"/>
  <c r="E230" i="18"/>
  <c r="N229" i="18"/>
  <c r="K229" i="18"/>
  <c r="H229" i="18"/>
  <c r="E229" i="18"/>
  <c r="N228" i="18"/>
  <c r="K228" i="18"/>
  <c r="H228" i="18"/>
  <c r="E228" i="18"/>
  <c r="N227" i="18"/>
  <c r="K227" i="18"/>
  <c r="H227" i="18"/>
  <c r="E227" i="18"/>
  <c r="N226" i="18"/>
  <c r="K226" i="18"/>
  <c r="H226" i="18"/>
  <c r="E226" i="18"/>
  <c r="N225" i="18"/>
  <c r="K225" i="18"/>
  <c r="H225" i="18"/>
  <c r="E225" i="18"/>
  <c r="N224" i="18"/>
  <c r="K224" i="18"/>
  <c r="H224" i="18"/>
  <c r="E224" i="18"/>
  <c r="N223" i="18"/>
  <c r="K223" i="18"/>
  <c r="H223" i="18"/>
  <c r="E223" i="18"/>
  <c r="N222" i="18"/>
  <c r="K222" i="18"/>
  <c r="H222" i="18"/>
  <c r="E222" i="18"/>
  <c r="N221" i="18"/>
  <c r="K221" i="18"/>
  <c r="H221" i="18"/>
  <c r="E221" i="18"/>
  <c r="N220" i="18"/>
  <c r="K220" i="18"/>
  <c r="H220" i="18"/>
  <c r="E220" i="18"/>
  <c r="N219" i="18"/>
  <c r="K219" i="18"/>
  <c r="H219" i="18"/>
  <c r="E219" i="18"/>
  <c r="N218" i="18"/>
  <c r="K218" i="18"/>
  <c r="H218" i="18"/>
  <c r="E218" i="18"/>
  <c r="N217" i="18"/>
  <c r="K217" i="18"/>
  <c r="H217" i="18"/>
  <c r="E217" i="18"/>
  <c r="N216" i="18"/>
  <c r="K216" i="18"/>
  <c r="H216" i="18"/>
  <c r="E216" i="18"/>
  <c r="N215" i="18"/>
  <c r="K215" i="18"/>
  <c r="H215" i="18"/>
  <c r="E215" i="18"/>
  <c r="N214" i="18"/>
  <c r="K214" i="18"/>
  <c r="H214" i="18"/>
  <c r="E214" i="18"/>
  <c r="N213" i="18"/>
  <c r="K213" i="18"/>
  <c r="H213" i="18"/>
  <c r="E213" i="18"/>
  <c r="N212" i="18"/>
  <c r="K212" i="18"/>
  <c r="H212" i="18"/>
  <c r="E212" i="18"/>
  <c r="N211" i="18"/>
  <c r="K211" i="18"/>
  <c r="H211" i="18"/>
  <c r="E211" i="18"/>
  <c r="N210" i="18"/>
  <c r="K210" i="18"/>
  <c r="H210" i="18"/>
  <c r="E210" i="18"/>
  <c r="N209" i="18"/>
  <c r="K209" i="18"/>
  <c r="H209" i="18"/>
  <c r="E209" i="18"/>
  <c r="N208" i="18"/>
  <c r="K208" i="18"/>
  <c r="H208" i="18"/>
  <c r="E208" i="18"/>
  <c r="N207" i="18"/>
  <c r="K207" i="18"/>
  <c r="H207" i="18"/>
  <c r="E207" i="18"/>
  <c r="N206" i="18"/>
  <c r="K206" i="18"/>
  <c r="H206" i="18"/>
  <c r="E206" i="18"/>
  <c r="N205" i="18"/>
  <c r="K205" i="18"/>
  <c r="H205" i="18"/>
  <c r="E205" i="18"/>
  <c r="N204" i="18"/>
  <c r="K204" i="18"/>
  <c r="H204" i="18"/>
  <c r="E204" i="18"/>
  <c r="N203" i="18"/>
  <c r="K203" i="18"/>
  <c r="H203" i="18"/>
  <c r="E203" i="18"/>
  <c r="N202" i="18"/>
  <c r="K202" i="18"/>
  <c r="H202" i="18"/>
  <c r="E202" i="18"/>
  <c r="N201" i="18"/>
  <c r="K201" i="18"/>
  <c r="H201" i="18"/>
  <c r="E201" i="18"/>
  <c r="N200" i="18"/>
  <c r="K200" i="18"/>
  <c r="H200" i="18"/>
  <c r="E200" i="18"/>
  <c r="N199" i="18"/>
  <c r="K199" i="18"/>
  <c r="H199" i="18"/>
  <c r="E199" i="18"/>
  <c r="N198" i="18"/>
  <c r="K198" i="18"/>
  <c r="H198" i="18"/>
  <c r="E198" i="18"/>
  <c r="N197" i="18"/>
  <c r="K197" i="18"/>
  <c r="H197" i="18"/>
  <c r="E197" i="18"/>
  <c r="N196" i="18"/>
  <c r="K196" i="18"/>
  <c r="H196" i="18"/>
  <c r="E196" i="18"/>
  <c r="N195" i="18"/>
  <c r="K195" i="18"/>
  <c r="H195" i="18"/>
  <c r="E195" i="18"/>
  <c r="N194" i="18"/>
  <c r="K194" i="18"/>
  <c r="H194" i="18"/>
  <c r="E194" i="18"/>
  <c r="N193" i="18"/>
  <c r="K193" i="18"/>
  <c r="H193" i="18"/>
  <c r="E193" i="18"/>
  <c r="N192" i="18"/>
  <c r="K192" i="18"/>
  <c r="H192" i="18"/>
  <c r="E192" i="18"/>
  <c r="N191" i="18"/>
  <c r="K191" i="18"/>
  <c r="H191" i="18"/>
  <c r="E191" i="18"/>
  <c r="N190" i="18"/>
  <c r="K190" i="18"/>
  <c r="H190" i="18"/>
  <c r="E190" i="18"/>
  <c r="N189" i="18"/>
  <c r="K189" i="18"/>
  <c r="H189" i="18"/>
  <c r="E189" i="18"/>
  <c r="N188" i="18"/>
  <c r="K188" i="18"/>
  <c r="H188" i="18"/>
  <c r="E188" i="18"/>
  <c r="N187" i="18"/>
  <c r="K187" i="18"/>
  <c r="H187" i="18"/>
  <c r="E187" i="18"/>
  <c r="N186" i="18"/>
  <c r="K186" i="18"/>
  <c r="H186" i="18"/>
  <c r="E186" i="18"/>
  <c r="N185" i="18"/>
  <c r="K185" i="18"/>
  <c r="H185" i="18"/>
  <c r="E185" i="18"/>
  <c r="N184" i="18"/>
  <c r="K184" i="18"/>
  <c r="H184" i="18"/>
  <c r="E184" i="18"/>
  <c r="N183" i="18"/>
  <c r="K183" i="18"/>
  <c r="H183" i="18"/>
  <c r="E183" i="18"/>
  <c r="N182" i="18"/>
  <c r="K182" i="18"/>
  <c r="H182" i="18"/>
  <c r="E182" i="18"/>
  <c r="N181" i="18"/>
  <c r="K181" i="18"/>
  <c r="H181" i="18"/>
  <c r="E181" i="18"/>
  <c r="N180" i="18"/>
  <c r="K180" i="18"/>
  <c r="H180" i="18"/>
  <c r="E180" i="18"/>
  <c r="N179" i="18"/>
  <c r="K179" i="18"/>
  <c r="H179" i="18"/>
  <c r="E179" i="18"/>
  <c r="N178" i="18"/>
  <c r="K178" i="18"/>
  <c r="H178" i="18"/>
  <c r="E178" i="18"/>
  <c r="N177" i="18"/>
  <c r="K177" i="18"/>
  <c r="H177" i="18"/>
  <c r="E177" i="18"/>
  <c r="N176" i="18"/>
  <c r="K176" i="18"/>
  <c r="H176" i="18"/>
  <c r="E176" i="18"/>
  <c r="N175" i="18"/>
  <c r="K175" i="18"/>
  <c r="H175" i="18"/>
  <c r="E175" i="18"/>
  <c r="N174" i="18"/>
  <c r="K174" i="18"/>
  <c r="H174" i="18"/>
  <c r="E174" i="18"/>
  <c r="N173" i="18"/>
  <c r="K173" i="18"/>
  <c r="H173" i="18"/>
  <c r="E173" i="18"/>
  <c r="N172" i="18"/>
  <c r="K172" i="18"/>
  <c r="H172" i="18"/>
  <c r="E172" i="18"/>
  <c r="N171" i="18"/>
  <c r="K171" i="18"/>
  <c r="H171" i="18"/>
  <c r="E171" i="18"/>
  <c r="N170" i="18"/>
  <c r="K170" i="18"/>
  <c r="H170" i="18"/>
  <c r="E170" i="18"/>
  <c r="N169" i="18"/>
  <c r="K169" i="18"/>
  <c r="H169" i="18"/>
  <c r="E169" i="18"/>
  <c r="N168" i="18"/>
  <c r="K168" i="18"/>
  <c r="H168" i="18"/>
  <c r="E168" i="18"/>
  <c r="N167" i="18"/>
  <c r="K167" i="18"/>
  <c r="H167" i="18"/>
  <c r="E167" i="18"/>
  <c r="N166" i="18"/>
  <c r="K166" i="18"/>
  <c r="H166" i="18"/>
  <c r="E166" i="18"/>
  <c r="N165" i="18"/>
  <c r="K165" i="18"/>
  <c r="H165" i="18"/>
  <c r="E165" i="18"/>
  <c r="N164" i="18"/>
  <c r="K164" i="18"/>
  <c r="H164" i="18"/>
  <c r="E164" i="18"/>
  <c r="N163" i="18"/>
  <c r="K163" i="18"/>
  <c r="H163" i="18"/>
  <c r="E163" i="18"/>
  <c r="N162" i="18"/>
  <c r="K162" i="18"/>
  <c r="H162" i="18"/>
  <c r="E162" i="18"/>
  <c r="N161" i="18"/>
  <c r="K161" i="18"/>
  <c r="H161" i="18"/>
  <c r="E161" i="18"/>
  <c r="N160" i="18"/>
  <c r="K160" i="18"/>
  <c r="H160" i="18"/>
  <c r="E160" i="18"/>
  <c r="N159" i="18"/>
  <c r="K159" i="18"/>
  <c r="H159" i="18"/>
  <c r="E159" i="18"/>
  <c r="N158" i="18"/>
  <c r="K158" i="18"/>
  <c r="H158" i="18"/>
  <c r="E158" i="18"/>
  <c r="N157" i="18"/>
  <c r="K157" i="18"/>
  <c r="H157" i="18"/>
  <c r="E157" i="18"/>
  <c r="N156" i="18"/>
  <c r="K156" i="18"/>
  <c r="H156" i="18"/>
  <c r="E156" i="18"/>
  <c r="N155" i="18"/>
  <c r="K155" i="18"/>
  <c r="H155" i="18"/>
  <c r="E155" i="18"/>
  <c r="N154" i="18"/>
  <c r="K154" i="18"/>
  <c r="H154" i="18"/>
  <c r="E154" i="18"/>
  <c r="N153" i="18"/>
  <c r="K153" i="18"/>
  <c r="H153" i="18"/>
  <c r="E153" i="18"/>
  <c r="N152" i="18"/>
  <c r="K152" i="18"/>
  <c r="H152" i="18"/>
  <c r="E152" i="18"/>
  <c r="N151" i="18"/>
  <c r="K151" i="18"/>
  <c r="H151" i="18"/>
  <c r="E151" i="18"/>
  <c r="N150" i="18"/>
  <c r="K150" i="18"/>
  <c r="H150" i="18"/>
  <c r="E150" i="18"/>
  <c r="N149" i="18"/>
  <c r="K149" i="18"/>
  <c r="H149" i="18"/>
  <c r="E149" i="18"/>
  <c r="N148" i="18"/>
  <c r="K148" i="18"/>
  <c r="H148" i="18"/>
  <c r="E148" i="18"/>
  <c r="N147" i="18"/>
  <c r="K147" i="18"/>
  <c r="H147" i="18"/>
  <c r="E147" i="18"/>
  <c r="N146" i="18"/>
  <c r="K146" i="18"/>
  <c r="H146" i="18"/>
  <c r="E146" i="18"/>
  <c r="N145" i="18"/>
  <c r="K145" i="18"/>
  <c r="H145" i="18"/>
  <c r="E145" i="18"/>
  <c r="N144" i="18"/>
  <c r="K144" i="18"/>
  <c r="H144" i="18"/>
  <c r="E144" i="18"/>
  <c r="N143" i="18"/>
  <c r="K143" i="18"/>
  <c r="H143" i="18"/>
  <c r="E143" i="18"/>
  <c r="N142" i="18"/>
  <c r="K142" i="18"/>
  <c r="H142" i="18"/>
  <c r="E142" i="18"/>
  <c r="N141" i="18"/>
  <c r="K141" i="18"/>
  <c r="H141" i="18"/>
  <c r="E141" i="18"/>
  <c r="N140" i="18"/>
  <c r="K140" i="18"/>
  <c r="H140" i="18"/>
  <c r="E140" i="18"/>
  <c r="N139" i="18"/>
  <c r="K139" i="18"/>
  <c r="H139" i="18"/>
  <c r="E139" i="18"/>
  <c r="N138" i="18"/>
  <c r="K138" i="18"/>
  <c r="H138" i="18"/>
  <c r="E138" i="18"/>
  <c r="N137" i="18"/>
  <c r="K137" i="18"/>
  <c r="H137" i="18"/>
  <c r="E137" i="18"/>
  <c r="N136" i="18"/>
  <c r="K136" i="18"/>
  <c r="H136" i="18"/>
  <c r="E136" i="18"/>
  <c r="N135" i="18"/>
  <c r="K135" i="18"/>
  <c r="H135" i="18"/>
  <c r="E135" i="18"/>
  <c r="N134" i="18"/>
  <c r="K134" i="18"/>
  <c r="H134" i="18"/>
  <c r="E134" i="18"/>
  <c r="N133" i="18"/>
  <c r="K133" i="18"/>
  <c r="H133" i="18"/>
  <c r="E133" i="18"/>
  <c r="N132" i="18"/>
  <c r="K132" i="18"/>
  <c r="H132" i="18"/>
  <c r="E132" i="18"/>
  <c r="N131" i="18"/>
  <c r="K131" i="18"/>
  <c r="H131" i="18"/>
  <c r="E131" i="18"/>
  <c r="N130" i="18"/>
  <c r="K130" i="18"/>
  <c r="H130" i="18"/>
  <c r="E130" i="18"/>
  <c r="N129" i="18"/>
  <c r="K129" i="18"/>
  <c r="H129" i="18"/>
  <c r="E129" i="18"/>
  <c r="N128" i="18"/>
  <c r="K128" i="18"/>
  <c r="H128" i="18"/>
  <c r="E128" i="18"/>
  <c r="N127" i="18"/>
  <c r="K127" i="18"/>
  <c r="H127" i="18"/>
  <c r="E127" i="18"/>
  <c r="N126" i="18"/>
  <c r="K126" i="18"/>
  <c r="H126" i="18"/>
  <c r="E126" i="18"/>
  <c r="N125" i="18"/>
  <c r="K125" i="18"/>
  <c r="H125" i="18"/>
  <c r="E125" i="18"/>
  <c r="N124" i="18"/>
  <c r="K124" i="18"/>
  <c r="H124" i="18"/>
  <c r="E124" i="18"/>
  <c r="N123" i="18"/>
  <c r="K123" i="18"/>
  <c r="H123" i="18"/>
  <c r="E123" i="18"/>
  <c r="N122" i="18"/>
  <c r="K122" i="18"/>
  <c r="H122" i="18"/>
  <c r="E122" i="18"/>
  <c r="N121" i="18"/>
  <c r="K121" i="18"/>
  <c r="H121" i="18"/>
  <c r="E121" i="18"/>
  <c r="N120" i="18"/>
  <c r="K120" i="18"/>
  <c r="H120" i="18"/>
  <c r="E120" i="18"/>
  <c r="N119" i="18"/>
  <c r="K119" i="18"/>
  <c r="H119" i="18"/>
  <c r="E119" i="18"/>
  <c r="N118" i="18"/>
  <c r="K118" i="18"/>
  <c r="H118" i="18"/>
  <c r="E118" i="18"/>
  <c r="N117" i="18"/>
  <c r="K117" i="18"/>
  <c r="H117" i="18"/>
  <c r="E117" i="18"/>
  <c r="N116" i="18"/>
  <c r="K116" i="18"/>
  <c r="H116" i="18"/>
  <c r="E116" i="18"/>
  <c r="N115" i="18"/>
  <c r="K115" i="18"/>
  <c r="H115" i="18"/>
  <c r="E115" i="18"/>
  <c r="N114" i="18"/>
  <c r="K114" i="18"/>
  <c r="H114" i="18"/>
  <c r="E114" i="18"/>
  <c r="N113" i="18"/>
  <c r="K113" i="18"/>
  <c r="H113" i="18"/>
  <c r="E113" i="18"/>
  <c r="N112" i="18"/>
  <c r="K112" i="18"/>
  <c r="H112" i="18"/>
  <c r="E112" i="18"/>
  <c r="N111" i="18"/>
  <c r="K111" i="18"/>
  <c r="H111" i="18"/>
  <c r="E111" i="18"/>
  <c r="N110" i="18"/>
  <c r="K110" i="18"/>
  <c r="H110" i="18"/>
  <c r="E110" i="18"/>
  <c r="N109" i="18"/>
  <c r="K109" i="18"/>
  <c r="H109" i="18"/>
  <c r="E109" i="18"/>
  <c r="N108" i="18"/>
  <c r="K108" i="18"/>
  <c r="H108" i="18"/>
  <c r="E108" i="18"/>
  <c r="N107" i="18"/>
  <c r="K107" i="18"/>
  <c r="H107" i="18"/>
  <c r="E107" i="18"/>
  <c r="N106" i="18"/>
  <c r="K106" i="18"/>
  <c r="H106" i="18"/>
  <c r="E106" i="18"/>
  <c r="N105" i="18"/>
  <c r="K105" i="18"/>
  <c r="H105" i="18"/>
  <c r="E105" i="18"/>
  <c r="N104" i="18"/>
  <c r="K104" i="18"/>
  <c r="H104" i="18"/>
  <c r="E104" i="18"/>
  <c r="N103" i="18"/>
  <c r="K103" i="18"/>
  <c r="H103" i="18"/>
  <c r="E103" i="18"/>
  <c r="N102" i="18"/>
  <c r="K102" i="18"/>
  <c r="H102" i="18"/>
  <c r="E102" i="18"/>
  <c r="N101" i="18"/>
  <c r="K101" i="18"/>
  <c r="H101" i="18"/>
  <c r="E101" i="18"/>
  <c r="N100" i="18"/>
  <c r="K100" i="18"/>
  <c r="H100" i="18"/>
  <c r="E100" i="18"/>
  <c r="N99" i="18"/>
  <c r="K99" i="18"/>
  <c r="H99" i="18"/>
  <c r="E99" i="18"/>
  <c r="N98" i="18"/>
  <c r="K98" i="18"/>
  <c r="H98" i="18"/>
  <c r="E98" i="18"/>
  <c r="N97" i="18"/>
  <c r="K97" i="18"/>
  <c r="H97" i="18"/>
  <c r="E97" i="18"/>
  <c r="N96" i="18"/>
  <c r="K96" i="18"/>
  <c r="H96" i="18"/>
  <c r="E96" i="18"/>
  <c r="N95" i="18"/>
  <c r="K95" i="18"/>
  <c r="H95" i="18"/>
  <c r="E95" i="18"/>
  <c r="N94" i="18"/>
  <c r="K94" i="18"/>
  <c r="H94" i="18"/>
  <c r="E94" i="18"/>
  <c r="N93" i="18"/>
  <c r="K93" i="18"/>
  <c r="H93" i="18"/>
  <c r="E93" i="18"/>
  <c r="N92" i="18"/>
  <c r="K92" i="18"/>
  <c r="H92" i="18"/>
  <c r="E92" i="18"/>
  <c r="N91" i="18"/>
  <c r="K91" i="18"/>
  <c r="H91" i="18"/>
  <c r="E91" i="18"/>
  <c r="N90" i="18"/>
  <c r="K90" i="18"/>
  <c r="H90" i="18"/>
  <c r="E90" i="18"/>
  <c r="N89" i="18"/>
  <c r="K89" i="18"/>
  <c r="H89" i="18"/>
  <c r="E89" i="18"/>
  <c r="N88" i="18"/>
  <c r="K88" i="18"/>
  <c r="H88" i="18"/>
  <c r="E88" i="18"/>
  <c r="N87" i="18"/>
  <c r="K87" i="18"/>
  <c r="H87" i="18"/>
  <c r="E87" i="18"/>
  <c r="N86" i="18"/>
  <c r="K86" i="18"/>
  <c r="H86" i="18"/>
  <c r="E86" i="18"/>
  <c r="N85" i="18"/>
  <c r="K85" i="18"/>
  <c r="H85" i="18"/>
  <c r="E85" i="18"/>
  <c r="N84" i="18"/>
  <c r="K84" i="18"/>
  <c r="H84" i="18"/>
  <c r="E84" i="18"/>
  <c r="N83" i="18"/>
  <c r="K83" i="18"/>
  <c r="H83" i="18"/>
  <c r="E83" i="18"/>
  <c r="N82" i="18"/>
  <c r="K82" i="18"/>
  <c r="H82" i="18"/>
  <c r="E82" i="18"/>
  <c r="N81" i="18"/>
  <c r="K81" i="18"/>
  <c r="H81" i="18"/>
  <c r="E81" i="18"/>
  <c r="N80" i="18"/>
  <c r="K80" i="18"/>
  <c r="H80" i="18"/>
  <c r="E80" i="18"/>
  <c r="N79" i="18"/>
  <c r="K79" i="18"/>
  <c r="H79" i="18"/>
  <c r="E79" i="18"/>
  <c r="N78" i="18"/>
  <c r="K78" i="18"/>
  <c r="H78" i="18"/>
  <c r="E78" i="18"/>
  <c r="N77" i="18"/>
  <c r="K77" i="18"/>
  <c r="H77" i="18"/>
  <c r="E77" i="18"/>
  <c r="N76" i="18"/>
  <c r="K76" i="18"/>
  <c r="H76" i="18"/>
  <c r="E76" i="18"/>
  <c r="N75" i="18"/>
  <c r="K75" i="18"/>
  <c r="H75" i="18"/>
  <c r="E75" i="18"/>
  <c r="N74" i="18"/>
  <c r="K74" i="18"/>
  <c r="H74" i="18"/>
  <c r="E74" i="18"/>
  <c r="N73" i="18"/>
  <c r="K73" i="18"/>
  <c r="H73" i="18"/>
  <c r="E73" i="18"/>
  <c r="N72" i="18"/>
  <c r="K72" i="18"/>
  <c r="H72" i="18"/>
  <c r="E72" i="18"/>
  <c r="N71" i="18"/>
  <c r="K71" i="18"/>
  <c r="H71" i="18"/>
  <c r="E71" i="18"/>
  <c r="N70" i="18"/>
  <c r="K70" i="18"/>
  <c r="H70" i="18"/>
  <c r="E70" i="18"/>
  <c r="N69" i="18"/>
  <c r="K69" i="18"/>
  <c r="H69" i="18"/>
  <c r="E69" i="18"/>
  <c r="N68" i="18"/>
  <c r="K68" i="18"/>
  <c r="H68" i="18"/>
  <c r="E68" i="18"/>
  <c r="N67" i="18"/>
  <c r="K67" i="18"/>
  <c r="H67" i="18"/>
  <c r="E67" i="18"/>
  <c r="N66" i="18"/>
  <c r="K66" i="18"/>
  <c r="H66" i="18"/>
  <c r="E66" i="18"/>
  <c r="N65" i="18"/>
  <c r="K65" i="18"/>
  <c r="H65" i="18"/>
  <c r="E65" i="18"/>
  <c r="N64" i="18"/>
  <c r="K64" i="18"/>
  <c r="H64" i="18"/>
  <c r="E64" i="18"/>
  <c r="N63" i="18"/>
  <c r="K63" i="18"/>
  <c r="H63" i="18"/>
  <c r="E63" i="18"/>
  <c r="N62" i="18"/>
  <c r="K62" i="18"/>
  <c r="H62" i="18"/>
  <c r="E62" i="18"/>
  <c r="N61" i="18"/>
  <c r="K61" i="18"/>
  <c r="H61" i="18"/>
  <c r="E61" i="18"/>
  <c r="N60" i="18"/>
  <c r="K60" i="18"/>
  <c r="H60" i="18"/>
  <c r="E60" i="18"/>
  <c r="N59" i="18"/>
  <c r="K59" i="18"/>
  <c r="H59" i="18"/>
  <c r="E59" i="18"/>
  <c r="N58" i="18"/>
  <c r="K58" i="18"/>
  <c r="H58" i="18"/>
  <c r="E58" i="18"/>
  <c r="N57" i="18"/>
  <c r="K57" i="18"/>
  <c r="H57" i="18"/>
  <c r="E57" i="18"/>
  <c r="N56" i="18"/>
  <c r="K56" i="18"/>
  <c r="H56" i="18"/>
  <c r="E56" i="18"/>
  <c r="N55" i="18"/>
  <c r="K55" i="18"/>
  <c r="H55" i="18"/>
  <c r="E55" i="18"/>
  <c r="N54" i="18"/>
  <c r="K54" i="18"/>
  <c r="H54" i="18"/>
  <c r="E54" i="18"/>
  <c r="N53" i="18"/>
  <c r="K53" i="18"/>
  <c r="H53" i="18"/>
  <c r="E53" i="18"/>
  <c r="N52" i="18"/>
  <c r="K52" i="18"/>
  <c r="H52" i="18"/>
  <c r="E52" i="18"/>
  <c r="N51" i="18"/>
  <c r="K51" i="18"/>
  <c r="H51" i="18"/>
  <c r="E51" i="18"/>
  <c r="N50" i="18"/>
  <c r="K50" i="18"/>
  <c r="H50" i="18"/>
  <c r="E50" i="18"/>
  <c r="N49" i="18"/>
  <c r="K49" i="18"/>
  <c r="H49" i="18"/>
  <c r="E49" i="18"/>
  <c r="N48" i="18"/>
  <c r="K48" i="18"/>
  <c r="H48" i="18"/>
  <c r="E48" i="18"/>
  <c r="N47" i="18"/>
  <c r="K47" i="18"/>
  <c r="H47" i="18"/>
  <c r="E47" i="18"/>
  <c r="N46" i="18"/>
  <c r="K46" i="18"/>
  <c r="H46" i="18"/>
  <c r="E46" i="18"/>
  <c r="N45" i="18"/>
  <c r="K45" i="18"/>
  <c r="H45" i="18"/>
  <c r="E45" i="18"/>
  <c r="N44" i="18"/>
  <c r="K44" i="18"/>
  <c r="H44" i="18"/>
  <c r="E44" i="18"/>
  <c r="N43" i="18"/>
  <c r="K43" i="18"/>
  <c r="H43" i="18"/>
  <c r="E43" i="18"/>
  <c r="N42" i="18"/>
  <c r="K42" i="18"/>
  <c r="H42" i="18"/>
  <c r="E42" i="18"/>
  <c r="N41" i="18"/>
  <c r="K41" i="18"/>
  <c r="H41" i="18"/>
  <c r="E41" i="18"/>
  <c r="N40" i="18"/>
  <c r="K40" i="18"/>
  <c r="H40" i="18"/>
  <c r="E40" i="18"/>
  <c r="N39" i="18"/>
  <c r="K39" i="18"/>
  <c r="H39" i="18"/>
  <c r="E39" i="18"/>
  <c r="N38" i="18"/>
  <c r="K38" i="18"/>
  <c r="H38" i="18"/>
  <c r="E38" i="18"/>
  <c r="N37" i="18"/>
  <c r="K37" i="18"/>
  <c r="H37" i="18"/>
  <c r="E37" i="18"/>
  <c r="N36" i="18"/>
  <c r="K36" i="18"/>
  <c r="H36" i="18"/>
  <c r="E36" i="18"/>
  <c r="N35" i="18"/>
  <c r="K35" i="18"/>
  <c r="H35" i="18"/>
  <c r="E35" i="18"/>
  <c r="N34" i="18"/>
  <c r="K34" i="18"/>
  <c r="H34" i="18"/>
  <c r="E34" i="18"/>
  <c r="N33" i="18"/>
  <c r="K33" i="18"/>
  <c r="H33" i="18"/>
  <c r="E33" i="18"/>
  <c r="N32" i="18"/>
  <c r="K32" i="18"/>
  <c r="H32" i="18"/>
  <c r="E32" i="18"/>
  <c r="N31" i="18"/>
  <c r="K31" i="18"/>
  <c r="H31" i="18"/>
  <c r="E31" i="18"/>
  <c r="N30" i="18"/>
  <c r="K30" i="18"/>
  <c r="H30" i="18"/>
  <c r="E30" i="18"/>
  <c r="N29" i="18"/>
  <c r="K29" i="18"/>
  <c r="H29" i="18"/>
  <c r="E29" i="18"/>
  <c r="N28" i="18"/>
  <c r="K28" i="18"/>
  <c r="H28" i="18"/>
  <c r="E28" i="18"/>
  <c r="N27" i="18"/>
  <c r="K27" i="18"/>
  <c r="H27" i="18"/>
  <c r="E27" i="18"/>
  <c r="N26" i="18"/>
  <c r="K26" i="18"/>
  <c r="H26" i="18"/>
  <c r="E26" i="18"/>
  <c r="N25" i="18"/>
  <c r="K25" i="18"/>
  <c r="H25" i="18"/>
  <c r="E25" i="18"/>
  <c r="N24" i="18"/>
  <c r="K24" i="18"/>
  <c r="H24" i="18"/>
  <c r="E24" i="18"/>
  <c r="N23" i="18"/>
  <c r="K23" i="18"/>
  <c r="H23" i="18"/>
  <c r="E23" i="18"/>
  <c r="N22" i="18"/>
  <c r="K22" i="18"/>
  <c r="H22" i="18"/>
  <c r="E22" i="18"/>
  <c r="N21" i="18"/>
  <c r="K21" i="18"/>
  <c r="H21" i="18"/>
  <c r="E21" i="18"/>
  <c r="N20" i="18"/>
  <c r="K20" i="18"/>
  <c r="H20" i="18"/>
  <c r="E20" i="18"/>
  <c r="N19" i="18"/>
  <c r="K19" i="18"/>
  <c r="H19" i="18"/>
  <c r="E19" i="18"/>
  <c r="N18" i="18"/>
  <c r="K18" i="18"/>
  <c r="H18" i="18"/>
  <c r="E18" i="18"/>
  <c r="N17" i="18"/>
  <c r="K17" i="18"/>
  <c r="H17" i="18"/>
  <c r="E17" i="18"/>
  <c r="N16" i="18"/>
  <c r="K16" i="18"/>
  <c r="H16" i="18"/>
  <c r="E16" i="18"/>
  <c r="N15" i="18"/>
  <c r="K15" i="18"/>
  <c r="H15" i="18"/>
  <c r="E15" i="18"/>
  <c r="N14" i="18"/>
  <c r="K14" i="18"/>
  <c r="H14" i="18"/>
  <c r="E14" i="18"/>
  <c r="N13" i="18"/>
  <c r="K13" i="18"/>
  <c r="H13" i="18"/>
  <c r="E13" i="18"/>
  <c r="N12" i="18"/>
  <c r="K12" i="18"/>
  <c r="H12" i="18"/>
  <c r="E12" i="18"/>
  <c r="N11" i="18"/>
  <c r="K11" i="18"/>
  <c r="H11" i="18"/>
  <c r="E11" i="18"/>
  <c r="N10" i="18"/>
  <c r="K10" i="18"/>
  <c r="H10" i="18"/>
  <c r="E10" i="18"/>
  <c r="N9" i="18"/>
  <c r="K9" i="18"/>
  <c r="H9" i="18"/>
  <c r="E9" i="18"/>
  <c r="N8" i="18"/>
  <c r="K8" i="18"/>
  <c r="H8" i="18"/>
  <c r="E8" i="18"/>
  <c r="N7" i="18"/>
  <c r="K7" i="18"/>
  <c r="H7" i="18"/>
  <c r="E7" i="18"/>
  <c r="N6" i="18"/>
  <c r="K6" i="18"/>
  <c r="H6" i="18"/>
  <c r="E6" i="18"/>
  <c r="N5" i="18"/>
  <c r="K5" i="18"/>
  <c r="H5" i="18"/>
  <c r="E5" i="18"/>
  <c r="N4" i="18"/>
  <c r="K4" i="18"/>
  <c r="H4" i="18"/>
  <c r="E4" i="18"/>
  <c r="N3" i="18"/>
  <c r="K3" i="18"/>
  <c r="H3" i="18"/>
  <c r="E3" i="18"/>
  <c r="N2" i="18"/>
  <c r="K2" i="18"/>
  <c r="H2" i="18"/>
  <c r="E2" i="18"/>
  <c r="E333" i="18" s="1" a="1"/>
  <c r="E333" i="18" s="1"/>
  <c r="K337" i="18" l="1"/>
  <c r="H328" i="18"/>
  <c r="N330" i="18"/>
  <c r="K332" i="18"/>
  <c r="K336" i="18"/>
  <c r="K338" i="18"/>
  <c r="N328" i="18"/>
  <c r="H329" i="18"/>
  <c r="K329" i="18"/>
  <c r="N336" i="18"/>
  <c r="H337" i="18"/>
  <c r="H331" i="18"/>
  <c r="N337" i="18"/>
  <c r="H330" i="18"/>
  <c r="N331" i="18"/>
  <c r="N334" i="18"/>
  <c r="K335" i="18"/>
  <c r="H336" i="18"/>
  <c r="H332" i="18"/>
  <c r="N332" i="18"/>
  <c r="H333" i="18"/>
  <c r="K333" i="18"/>
  <c r="H334" i="18"/>
  <c r="H335" i="18"/>
  <c r="N335" i="18"/>
  <c r="K330" i="18"/>
  <c r="K334" i="18"/>
  <c r="E330" i="18" a="1"/>
  <c r="E330" i="18" s="1"/>
  <c r="E335" i="18" a="1"/>
  <c r="E335" i="18" s="1"/>
  <c r="E332" i="18" a="1"/>
  <c r="E332" i="18" s="1"/>
  <c r="E329" i="18" a="1"/>
  <c r="E329" i="18" s="1"/>
  <c r="E337" i="18" a="1"/>
  <c r="E337" i="18" s="1"/>
  <c r="E334" i="18" a="1"/>
  <c r="E334" i="18" s="1"/>
  <c r="E331" i="18" a="1"/>
  <c r="E331" i="18" s="1"/>
  <c r="E328" i="18"/>
  <c r="E336" i="18" a="1"/>
  <c r="E336" i="18" s="1"/>
  <c r="E338" i="18"/>
  <c r="Q20" i="9" l="1"/>
  <c r="AK13" i="2" l="1"/>
  <c r="AK30" i="2"/>
  <c r="AK23" i="2"/>
  <c r="AK17" i="2" l="1"/>
  <c r="Q37" i="9"/>
  <c r="Q32" i="9"/>
</calcChain>
</file>

<file path=xl/sharedStrings.xml><?xml version="1.0" encoding="utf-8"?>
<sst xmlns="http://schemas.openxmlformats.org/spreadsheetml/2006/main" count="1579" uniqueCount="1089">
  <si>
    <t>Sheet</t>
  </si>
  <si>
    <t>Cell/Cell range</t>
  </si>
  <si>
    <t>Change</t>
  </si>
  <si>
    <t>Comment</t>
  </si>
  <si>
    <t>Q11 Project expenditure</t>
  </si>
  <si>
    <t>Change name to Project expenditure</t>
  </si>
  <si>
    <t>Col D</t>
  </si>
  <si>
    <t>Added 'Source of expenditure'</t>
  </si>
  <si>
    <t>Not sure that this is the best approach as inserting this info is awkward</t>
  </si>
  <si>
    <t>Jobs</t>
  </si>
  <si>
    <t>Change name to 'Jobs'</t>
  </si>
  <si>
    <t>Col G</t>
  </si>
  <si>
    <t>changed 'Loation (Post code)' to 'Local Authority District'
Added dropdown menu for NVQ level</t>
  </si>
  <si>
    <t>Q13 APC Vehicle sales'!A1</t>
  </si>
  <si>
    <t>Sheet removed</t>
  </si>
  <si>
    <t>Q14 APC Wider benefits'!A1</t>
  </si>
  <si>
    <t>Wider benefits section too irrelevant for our purposes</t>
  </si>
  <si>
    <t>Training!A1</t>
  </si>
  <si>
    <t>Change name to 'Training'</t>
  </si>
  <si>
    <t>Q16 APC TRL&amp;MRL'!A1</t>
  </si>
  <si>
    <t>Change name to 'TRL&amp;MRL'</t>
  </si>
  <si>
    <t xml:space="preserve">OFFICIAL-SENSITIVE:COMMERCIAL </t>
  </si>
  <si>
    <t>Version Control 2.0 May 2023</t>
  </si>
  <si>
    <t>Floating Offshore Wind Manufacturing Investment Scheme</t>
  </si>
  <si>
    <t>Application Form PART 2: Funding &amp; Economic Impacts template</t>
  </si>
  <si>
    <r>
      <t>Application Form 2 (this Excel workbook) is made up of six sections</t>
    </r>
    <r>
      <rPr>
        <sz val="12"/>
        <color rgb="FFFF0000"/>
        <rFont val="Arial"/>
        <family val="2"/>
      </rPr>
      <t xml:space="preserve"> </t>
    </r>
    <r>
      <rPr>
        <sz val="12"/>
        <rFont val="Arial"/>
        <family val="2"/>
      </rPr>
      <t xml:space="preserve">to capture the key data relating to the project.  </t>
    </r>
    <r>
      <rPr>
        <b/>
        <sz val="12"/>
        <rFont val="Arial"/>
        <family val="2"/>
      </rPr>
      <t>THIS SHOULD BE SUBMITTED IN EXCEL FORMAT ALONGSIDE THE REST OF YOUR APPLICATION AND ACCOMPANYING DOCUMENTATION.</t>
    </r>
  </si>
  <si>
    <t xml:space="preserve">Guidance and examples are provided within this template to help you complete this form correctly.  Please read this information carefully. Applicants must also read the accompanying Guidance before submitting Application Form 2. </t>
  </si>
  <si>
    <t>Please complete these spreadsheets as fully as possible as they form an essential part of the appraisal process. The information you provide will be scrutinised in detail and you should be prepared to explain the basis of their contents should your application progress. It is therefore recommended that all working papers, evidence etc. that relate to the completion of these forms be retained until the process is completed.</t>
  </si>
  <si>
    <t>Any enquiries regarding this publication should be sent to;</t>
  </si>
  <si>
    <t>Floating Offshore Wind Manufacturing Investment Scheme Team</t>
  </si>
  <si>
    <t>Department for Energy Security &amp; Net Zero</t>
  </si>
  <si>
    <t>1 Victoria Street</t>
  </si>
  <si>
    <t>London</t>
  </si>
  <si>
    <t>SW1H 0ET</t>
  </si>
  <si>
    <t>FLOWMIS@Beis.gov.uk</t>
  </si>
  <si>
    <t>Guidance on how to complete each worksheet is included at the bottom of each sheet</t>
  </si>
  <si>
    <t>KEY</t>
  </si>
  <si>
    <t>Data Entry</t>
  </si>
  <si>
    <t>Application Form 2: Pro-forma Spreadsheet</t>
  </si>
  <si>
    <t>Drop down menu</t>
  </si>
  <si>
    <t>Project Name</t>
  </si>
  <si>
    <t>Applicant company</t>
  </si>
  <si>
    <t>Select First Year of Project (Grant funding)</t>
  </si>
  <si>
    <t>Contact email address of person completing this pro-forma</t>
  </si>
  <si>
    <t>2024/25</t>
  </si>
  <si>
    <t>DATA ENTRY</t>
  </si>
  <si>
    <t>Project Finance</t>
  </si>
  <si>
    <t>Internal calculations</t>
  </si>
  <si>
    <t>Please use the text boxes on the right to describe the source / evidence and assumptions for the data provided. The quality of estimates and supporting evidence will form part of the assessment.</t>
  </si>
  <si>
    <t>TOTAL PROJECT EXPENDITURE (£, in current prices)</t>
  </si>
  <si>
    <t>SUMMARY OF PROJECT EXPENDITURE</t>
  </si>
  <si>
    <t>Funding type (where applicable)</t>
  </si>
  <si>
    <t>Funding source (where applicable)</t>
  </si>
  <si>
    <t>2023/24</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</si>
  <si>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</si>
  <si>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</si>
  <si>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</si>
  <si>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</si>
  <si>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</si>
  <si>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</si>
  <si>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</si>
  <si>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</si>
  <si>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</si>
  <si>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</si>
  <si>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</si>
  <si>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</si>
  <si>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</si>
  <si>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</si>
  <si>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</si>
  <si>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</si>
  <si>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</si>
  <si>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</si>
  <si>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</si>
  <si>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</si>
  <si>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</si>
  <si>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</si>
  <si>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</si>
  <si>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</si>
  <si>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</si>
  <si>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</si>
  <si>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</si>
  <si>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</si>
  <si>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TOTAL</t>
  </si>
  <si>
    <t>TOTAL UK Capital Expenditure</t>
  </si>
  <si>
    <t>TOTAL UK Skills &amp; Training Expenditure</t>
  </si>
  <si>
    <t>TOTAL Other non-capital expenduture</t>
  </si>
  <si>
    <t>TOTAL UK Project Expenditure</t>
  </si>
  <si>
    <t>FLOWMIS SCHEME FUNDING REQUESTED FOR THIS PROJECT</t>
  </si>
  <si>
    <t>Source / evidence / assumptions</t>
  </si>
  <si>
    <t>Total Capital Expenditure</t>
  </si>
  <si>
    <t>TOTAL Scheme funding</t>
  </si>
  <si>
    <t>FUNDING FOR THIS PROJECT FROM COMPANY</t>
  </si>
  <si>
    <t>Skills &amp; Training</t>
  </si>
  <si>
    <t>Other non-capital expenditure</t>
  </si>
  <si>
    <t>TOTAL Company funding</t>
  </si>
  <si>
    <t>PREVIOUS OTHER PUBLIC SECTOR FUNDING FOR THIS PROJECT, PROMISED OR RECEIVED</t>
  </si>
  <si>
    <t>TOTAL other public sector funding</t>
  </si>
  <si>
    <t>Total Project revenues (£, in current prices)</t>
  </si>
  <si>
    <t>REVENUE FORECAST FOR THIS PROJECT</t>
  </si>
  <si>
    <t>Total Project Revenues</t>
  </si>
  <si>
    <t>Return to Top of Sheet</t>
  </si>
  <si>
    <r>
      <rPr>
        <b/>
        <sz val="14"/>
        <color rgb="FF000000"/>
        <rFont val="Arial"/>
      </rPr>
      <t xml:space="preserve">Guidance on project expenditure data
</t>
    </r>
    <r>
      <rPr>
        <sz val="12"/>
        <color rgb="FF000000"/>
        <rFont val="Arial"/>
      </rPr>
      <t xml:space="preserve">
The project expenditure worksheet captures the level of expected UK spending on capital expenditure, training and other non-capital items by the applicant. 
Data should be entered for capital expenditure, training and other non-capital expenditure for the following three areas:
-  FLOWMIS Scheme funding requested (only available in years 2024/25 &amp; 2025/26)
-  Funding from company: note that for projects that span multiple countries, this figure should relate only to the part of the project that will take place in the UK
-  Other previous public sector funding promised or received for the project in the last three years regardless of where this came from 
Capital expenditure includes all capital spending for the project which can be capitalised in accordance with International Financial Reporting Standards (IFRS) that will occur if the applicant is awarded grant funding.
Skills and training includes all expenditure on training staff which is specific to and necessary for the project.
Other non-capital expenditure includes any other non-capital costs besides training. These might include for example: severance costs, relocation expenses, utility costs, royalty payments etc.
Spending by entities other than the applicant should be captured in the 'on site investments' tab.</t>
    </r>
  </si>
  <si>
    <t>On site assembly/manufacturing investments</t>
  </si>
  <si>
    <t>Please use the text boxes on the right to describe the source / evidence and assumptions for the data provided. The quality of estimates and supporting evidence will form part of the assessment, including the strength of evidence provided in commercial question D2.1.</t>
  </si>
  <si>
    <t>TOTAL VALUE OF ON SITE INVESTMENTS (£, in current prices)</t>
  </si>
  <si>
    <t>SUMMARY OF ON SITE INVESTMENTS</t>
  </si>
  <si>
    <t>TOTAL Value of On Site Investments</t>
  </si>
  <si>
    <t>ON SITE INVESTMENT 1</t>
  </si>
  <si>
    <t xml:space="preserve">Description </t>
  </si>
  <si>
    <t>Total Value of On Site Investment 1</t>
  </si>
  <si>
    <t>ON SITE INVESTMENT 2</t>
  </si>
  <si>
    <t>Total Value of On Site Investment 2</t>
  </si>
  <si>
    <t>ON SITE INVESTMENT 3</t>
  </si>
  <si>
    <t>Total Value of On Site Investment 3</t>
  </si>
  <si>
    <t>ON SITE INVESTMENT 4</t>
  </si>
  <si>
    <t>Total Value of On Site Investment 4</t>
  </si>
  <si>
    <t>ON SITE INVESTMENT 5</t>
  </si>
  <si>
    <t>Total Value of On Site Investment 5</t>
  </si>
  <si>
    <t>ON SITE INVESTMENT 6</t>
  </si>
  <si>
    <t>Total Value of On Site Investment 6</t>
  </si>
  <si>
    <r>
      <rPr>
        <b/>
        <sz val="12"/>
        <color rgb="FF000000"/>
        <rFont val="Arial"/>
      </rPr>
      <t xml:space="preserve">Guidance On Site Investment Data
</t>
    </r>
    <r>
      <rPr>
        <sz val="12"/>
        <color rgb="FF000000"/>
        <rFont val="Arial"/>
      </rPr>
      <t xml:space="preserve">The on site investment worksheet should be used if your business model includes plans or is dependent on manufacturing or assembly being undertaken at the site by a separate company. 
This includes the total size of the investment, both, privately and publicly funded.
Please provide detail of any public funds used in the source / evidence / assumptions boxes. 
If the applicant intends to deliver any of the activities themselves, this should be recorded as part of the 'project finance' tab. 
Only activities delivered by a separate entity to the applicant should be recorded in this tab.
Only onsite investments associated with the offshore wind / floating offshore wind sector should be included.
</t>
    </r>
  </si>
  <si>
    <t>Number of new and safeguarded jobs</t>
  </si>
  <si>
    <t>Please use the text boxes on the right to describe the source / evidence and assumptions for the data provided. The quality of estimates and supporting evidence which justify the number of jobs and wages paid will form part of the assessment.</t>
  </si>
  <si>
    <t>IMPORTANT: DATA IN THIS SHEET NEEDS TO BE RECORDED AS CUMULATIVE JOBS - see guidance for example</t>
  </si>
  <si>
    <t>TOTAL PROJECT JOBS (SUMMARY)</t>
  </si>
  <si>
    <t>IMPORTANT: Please check that the cumulative totals in this section agree with your total jobs figures</t>
  </si>
  <si>
    <t>New jobs</t>
  </si>
  <si>
    <t>Safeguarded jobs</t>
  </si>
  <si>
    <t>Total direct jobs</t>
  </si>
  <si>
    <t>UNHIDE rows if more space needed</t>
  </si>
  <si>
    <t>New and safeguarded jobs</t>
  </si>
  <si>
    <t>Employer</t>
  </si>
  <si>
    <t>Job title</t>
  </si>
  <si>
    <t>Activity</t>
  </si>
  <si>
    <t>NVQ</t>
  </si>
  <si>
    <t>Location (postcode)</t>
  </si>
  <si>
    <t>Number of jobs in year</t>
  </si>
  <si>
    <t>New / Safeguarded</t>
  </si>
  <si>
    <r>
      <rPr>
        <b/>
        <sz val="12"/>
        <color rgb="FF000000"/>
        <rFont val="Arial"/>
      </rPr>
      <t xml:space="preserve">Guidance On Jobs Data
</t>
    </r>
    <r>
      <rPr>
        <sz val="12"/>
        <color rgb="FF000000"/>
        <rFont val="Arial"/>
      </rPr>
      <t xml:space="preserve">
Please record the number of jobs associated with the project and onsite investments above, including the wages you expect to be paid.
</t>
    </r>
    <r>
      <rPr>
        <b/>
        <sz val="12"/>
        <color rgb="FF000000"/>
        <rFont val="Arial"/>
      </rPr>
      <t>Only jobs that do not exist in your counterfactual should be recorded</t>
    </r>
    <r>
      <rPr>
        <sz val="12"/>
        <color rgb="FF000000"/>
        <rFont val="Arial"/>
      </rPr>
      <t xml:space="preserve"> (evidence and explanation required for counterfactual in question D1.1 of application form 1). For example, if your project with FLOWMIS support is expected to deliver 200 jobs and you have used counterfactual of a smaller investment without government support which would deliver 100 jobs, the above form should report 100 additional jobs overall.
Only include direct jobs which are associated with the operation of the project and onsite investments. Indirect jobs or jobs associated with construction of the project and onsite investments should not be included. 
Please provide an accurate profile of jobs including how long you expect the jobs to be maintained for. 
Jobs should be recorded as cumulative, if you expect to employ and retain 10 people in 2023/24 and expect to employ and retain an additional 50 people in 2024/25, the 2024/25 box should record 60 jobs.
The Department for Energy Security &amp; Net Zero will conduct a wage premium calculation based on the information provided within this worksheet. This will compare the wages paid to jobs associated with your project to estimates of local wages in the region your project will deploy. This will form a key part of the apprasial process, by monetising the wage premium and contributing to the benefit cost ratio of the project. </t>
    </r>
  </si>
  <si>
    <t>Term</t>
  </si>
  <si>
    <t>Definition/guidance</t>
  </si>
  <si>
    <t>Full-time equivalent</t>
  </si>
  <si>
    <t>Equal to one full-time job or two part-time jobs where:
Full-time job = 30 or more hours per week for a full year.
Part-time job = more than 15 hours, but fewer than 30 hours per week for a full year.</t>
  </si>
  <si>
    <t>Direct, Contractable Jobs</t>
  </si>
  <si>
    <t xml:space="preserve">Those employed directly as a result of an investment which you are happy to be contracted for AND those employed directly as a result of on site investments collocating at your site. 
</t>
  </si>
  <si>
    <t xml:space="preserve">Indirect, Non-Contractable Jobs </t>
  </si>
  <si>
    <t xml:space="preserve">Those individuals employed as a result of the project within the supply chain. </t>
  </si>
  <si>
    <t xml:space="preserve">New jobs that will be created as a result of the investment projects supported by the programme (and would not be created in your counterfactual). </t>
  </si>
  <si>
    <t>Jobs that will be maintained as a result of the investment projects supported by the project. Jobs can only be considered safeguarded where there is real threat that they will be lost in the near future if the programme does not proceed and would be negative in your counterfactual. New/safeguarded jobs (even where these have the same job title) should be entered on separate lines.</t>
  </si>
  <si>
    <t>The wider area of activity of the port hub that these jobs will be part of. Some examples could be assembly, marhsalling, manufacturing, installation, logistics or operation. Please tailor these indicators to suit your project proposal.</t>
  </si>
  <si>
    <t>NVQ qualification level</t>
  </si>
  <si>
    <t>See below for guidance.</t>
  </si>
  <si>
    <t>Salary</t>
  </si>
  <si>
    <t>Please provide details of the gross salary paid in current 2023 prices.</t>
  </si>
  <si>
    <t xml:space="preserve">NVQ Level </t>
  </si>
  <si>
    <t xml:space="preserve">Academic NVQ Qualification Name </t>
  </si>
  <si>
    <t xml:space="preserve">Vocational Qualification Name </t>
  </si>
  <si>
    <t>Description</t>
  </si>
  <si>
    <t xml:space="preserve">Level 1 </t>
  </si>
  <si>
    <t xml:space="preserve">●  GCSE/SCE/O-level grades below C (or fewer than 5 at grades A-C) </t>
  </si>
  <si>
    <t xml:space="preserve">●  BTEC/SCOTBTEC/SQA-First Certificate </t>
  </si>
  <si>
    <t>●  Competence that involves the application of knowledge in the performance of a range of varied work activities, most of which are routine and predictable.</t>
  </si>
  <si>
    <t xml:space="preserve">●  BEC/SCOTBEC – General Certificate / Diploma </t>
  </si>
  <si>
    <t xml:space="preserve">●  City &amp; Guilds – Operative Awards </t>
  </si>
  <si>
    <t xml:space="preserve">●  CSE grades below 1 </t>
  </si>
  <si>
    <t xml:space="preserve">●  CPVE- Year 1 (Technician) </t>
  </si>
  <si>
    <t xml:space="preserve">●  1 AS level </t>
  </si>
  <si>
    <t xml:space="preserve">●  LCCI/RSA/PEI – Elementary/ First Level </t>
  </si>
  <si>
    <t xml:space="preserve">●  RSA- Vocational Certificate </t>
  </si>
  <si>
    <t xml:space="preserve">●  Foundation GNVQ/GSVQ </t>
  </si>
  <si>
    <t xml:space="preserve">●  NVQ/SVQ Level 1 </t>
  </si>
  <si>
    <t xml:space="preserve">Level 2 </t>
  </si>
  <si>
    <t xml:space="preserve">●  5 or more GCSE/SCE/O-level grades at A – C </t>
  </si>
  <si>
    <t xml:space="preserve">●  BTEC/SCOTVEC/SQA-First Diploma </t>
  </si>
  <si>
    <t xml:space="preserve">●  Competence that involves the application of knowledge in a significant range of varied work activities, performed in a variety of contexts. </t>
  </si>
  <si>
    <t xml:space="preserve">●  CSE grade 1 </t>
  </si>
  <si>
    <t xml:space="preserve">●  1 A level pass </t>
  </si>
  <si>
    <t xml:space="preserve">●  City &amp; Guilds – Higher Operative / craft </t>
  </si>
  <si>
    <t>●  Collaboration with others, perhaps through membership of a work group or team, is often a requirement.</t>
  </si>
  <si>
    <t xml:space="preserve">●  2 or 3 AS levels </t>
  </si>
  <si>
    <t xml:space="preserve">●  LCCI – Certificate / Second Level </t>
  </si>
  <si>
    <t xml:space="preserve">●   PEI – Stage 2 </t>
  </si>
  <si>
    <t>●  Pitmans – Intermediate Level 2 Diploma Certificate</t>
  </si>
  <si>
    <t xml:space="preserve">●  RSA- Diploma </t>
  </si>
  <si>
    <t xml:space="preserve">●  Intermediate GNVQ/GSVQ </t>
  </si>
  <si>
    <t xml:space="preserve">●  NVQ/SVQ Level 2 </t>
  </si>
  <si>
    <t xml:space="preserve">Level 3 </t>
  </si>
  <si>
    <t xml:space="preserve">●  2 or more A level passes </t>
  </si>
  <si>
    <t xml:space="preserve">●  BEC/SCOTBEC BTEC/SCOTVEC/SQA – National OND </t>
  </si>
  <si>
    <t>●  Competence that involves the application of knowledge in a broad range of varied work activities performed in a wide variety of contexts, most of which are complex and non-routine.</t>
  </si>
  <si>
    <t xml:space="preserve">●  4 or more AS levels </t>
  </si>
  <si>
    <t xml:space="preserve">●  TEC/SCOTEC – Certificate / Diploma </t>
  </si>
  <si>
    <t xml:space="preserve">●  City &amp; Guilds – Advanced Craft </t>
  </si>
  <si>
    <t xml:space="preserve">●  LCCI – Third level Diploma </t>
  </si>
  <si>
    <t>●  There is considerable responsibility and autonomy and control or guidance of others is often required.</t>
  </si>
  <si>
    <t xml:space="preserve">●  Pitmans – Level 3 Advanced Higher Certificate </t>
  </si>
  <si>
    <t xml:space="preserve">●  RSA- Stage 3 Advanced Diploma </t>
  </si>
  <si>
    <t xml:space="preserve">●  Advanced GNVQ/GSVQ </t>
  </si>
  <si>
    <t xml:space="preserve">●  Access to Higher Education Courses </t>
  </si>
  <si>
    <t xml:space="preserve">●  Advanced awards in ESOL and foreign languages </t>
  </si>
  <si>
    <t xml:space="preserve">●  NVQ/SVQ Level 3 </t>
  </si>
  <si>
    <t xml:space="preserve">Level 4 </t>
  </si>
  <si>
    <t xml:space="preserve">●  Teaching qualifications (including PGCE) </t>
  </si>
  <si>
    <t xml:space="preserve">●  BEC/SCOTBEC BTEC/SCOTVEC/SQA – HND / HNC </t>
  </si>
  <si>
    <t>●  Competence that involves the application of knowledge in a broad range of complex, technical or professional work activities performed in a variety of contexts and with a substantial degree of personal responsibility and autonomy.</t>
  </si>
  <si>
    <t xml:space="preserve">●  First degree </t>
  </si>
  <si>
    <t xml:space="preserve">●  TEC/SCOTEC – Higher Certificate / Diploma </t>
  </si>
  <si>
    <t xml:space="preserve">●  LCCI – Advanced level </t>
  </si>
  <si>
    <t xml:space="preserve">●  RSA - Advanced Certificate/ Higher Diploma </t>
  </si>
  <si>
    <t xml:space="preserve">●  Diploma in Higher Education </t>
  </si>
  <si>
    <t>●  Responsibility for the work of others and the allocation of resources is often present.</t>
  </si>
  <si>
    <t xml:space="preserve">●  Nursing (SRN) </t>
  </si>
  <si>
    <t xml:space="preserve">●  Certificate in Higher Education </t>
  </si>
  <si>
    <t xml:space="preserve">●  NVQ/SVQ Level 4 </t>
  </si>
  <si>
    <t xml:space="preserve">Level 5 </t>
  </si>
  <si>
    <t xml:space="preserve">●  Higher degree </t>
  </si>
  <si>
    <t xml:space="preserve">●  Continuing Education Diploma </t>
  </si>
  <si>
    <t>●  Competence that involves the application of a range of fundamental principles across a wide and often unpredictable variety of contexts.</t>
  </si>
  <si>
    <t xml:space="preserve">●  Other high level professional qualification </t>
  </si>
  <si>
    <t>●  Very substantial personal autonomy and often significant responsibility for the work of others and for the allocation of substantial resources features strongly, as do personal accountabilities for analysis, diagnosis, design, planning, execution and evaluation.</t>
  </si>
  <si>
    <t>Technology Readiness Level (TRL) and Manufacturing Readiness Level (MRL) progress through this project</t>
  </si>
  <si>
    <t>Link to Guidance</t>
  </si>
  <si>
    <t>Progress needs to be reported in terms of both TRL and MRL</t>
  </si>
  <si>
    <t>Please provide a description of the project TRL/MRL level broken down by development stages. If necessary insert additional rows.</t>
  </si>
  <si>
    <t>Current Status (INSERT additional rows as required)</t>
  </si>
  <si>
    <t>R&amp;D Project</t>
  </si>
  <si>
    <t>TRL Level</t>
  </si>
  <si>
    <t>MRL Level</t>
  </si>
  <si>
    <t>Please explain why you have assigned this TRL Level</t>
  </si>
  <si>
    <t>Please explain why you have assigned this MRL Level</t>
  </si>
  <si>
    <t>End Status (INSERT additional rows as required)</t>
  </si>
  <si>
    <t>Return to Top of Worksheet</t>
  </si>
  <si>
    <r>
      <rPr>
        <b/>
        <sz val="12"/>
        <color rgb="FF000000"/>
        <rFont val="Arial"/>
        <family val="2"/>
      </rPr>
      <t>Technology Readiness Level (TRL) and Manufacturing Readiness Level (MRL)</t>
    </r>
    <r>
      <rPr>
        <sz val="12"/>
        <color rgb="FF000000"/>
        <rFont val="Arial"/>
        <family val="2"/>
      </rPr>
      <t xml:space="preserve">
TRL is an international standard based on a NASA scale and definition and MRL is a standard that was developed by the US Defence department. Both scales have been adapted and developed under the auspices of the UK Automotive Council for use in the automotive industry. 
The form is split into two sections. The first section covers the current status of the technology to be developed in the project and the second section covers the end state of the technology, after the proposed project has been completed. 
In the first section identify the systems, sub-systems and/or elements that will be progressed with the project and categorise the TRL and MRL levels that they will have achieved before starting the project. 
In the second section identify the end state of each technology.
In both cases, the TRL and MRL levels assigned should be supported by specific justifications in line with the definitions in the Table below (a pdf guide is available on request from the APC).
Additional rows can be inserted into the TRL worksheet where a large number of development stages need to be recorded. To preserve formatting, these should be inserted in the middle of the existing rows of input cells.</t>
    </r>
  </si>
  <si>
    <t>TRL level and technology readiness</t>
  </si>
  <si>
    <t>MRL and manufacturing readiness</t>
  </si>
  <si>
    <t>Basic Principles have been observed and reported.
Scientific research undertaken.
Scientific research is beginning to be translated into applied research and development.
Paper studies and scientific experiments have taken place.
Performance has been predicted.</t>
  </si>
  <si>
    <t>Speculative applications have been identified.
Exploration into key principles is ongoing.
Application specific simulations or experiments have been undertaken.
Performance predictions have been refined.</t>
  </si>
  <si>
    <t>A high level assessment of manufacturing opportunities has been made.</t>
  </si>
  <si>
    <r>
      <rPr>
        <sz val="12"/>
        <rFont val="Arial"/>
        <family val="2"/>
      </rPr>
      <t>  Analytical and experimental assessments have identified critical functionality and/or characteristics.
  Analytical and laboratory studies have physically validated predictions of separate elements of the technology or components that are not yet integrated or representative.
  Performance investigation using analytical experimentation and/or simulations is underway.</t>
    </r>
  </si>
  <si>
    <t>Basic Manufacturing Implications have been identified.
Materials for manufacturing have been characterised and assessed.</t>
  </si>
  <si>
    <t>The technology component and/or basic subsystem have been validated in the laboratory or test house environment.
The basic concept has been observed in other industry sectors (e.g. Space, Aerospace).
Requirements and interactions with relevant vehicle systems have been determined.</t>
  </si>
  <si>
    <t>Manufacturing concepts and feasibility have been determined and processes have been identified.
Producibility assessments are underway and include advanced design for manufacturing considerations.</t>
  </si>
  <si>
    <t>The technology component and/or basic subsystem have been validated in relevant environment, potentially through a mule or adapted current production vehicle.
Basic technological components are integrated with reasonably realistic supporting elements so that the technology can be tested with equipment that can simulate and validate all system specifications within a laboratory, test house or test track setting with integrated components
Design rules have been established.
Performance results demonstrate the viability of the technology and confidence to select it for new
vehicle programme consideration.</t>
  </si>
  <si>
    <t>A manufacturing proof-of-concept has been developed
Analytical or laboratory experiments validate paper studies.
Experimental hardware or processes have been created, but are not yet integrated or representative.
Materials and/or processes have been characterised for manufacturability and availability.
Initial manufacturing cost projections have been made.
Supply chain requirements have been determined.</t>
  </si>
  <si>
    <t>A model or prototype of the technology system or subsystem has been demonstrated as part of a vehicle that can simulate and validate all system specifications within a test house, test track or similar operational environment.
Performance results validate the technology’s viability for a specific vehicle class.</t>
  </si>
  <si>
    <t>Capability exists to produce the technology in a laboratory or prototype environment.
Series production requirements, such as in manufacturing technology development, have been identified.
Processes to ensure manufacturability, producibility and quality are in place and are sufficient to produce demonstrators.
Manufacturing risks have been identified for prototype build.
Cost drivers have been confirmed.
Design concepts have been optimised for production.
APQP processes have been scoped and are initiated.</t>
  </si>
  <si>
    <t>Multiple prototypes have been demonstrated in an operational, on-vehicle environment.
The technology performs as required.
Limit testing and ultimate performance characteristics are now determined.
The technology is suitable to be incorporated into specific vehicle platform development programmes.</t>
  </si>
  <si>
    <t>Capability exists to produce prototype components in a production relevant environment.
Critical technologies and components have been identified.
Prototype materials, tooling and test equipment, as well as personnel skills have been demonstrated with components in a production relevant environment.
FMEA and DFMA have been initiated.</t>
  </si>
  <si>
    <t>Test and demonstration phases have been completed to customer’s satisfaction.
The technology has been proven to work in its final form and under expected conditions.
Performance has been validated, and confirmed.</t>
  </si>
  <si>
    <t>Capability exists to produce integrated system or subsystem in a production relevant environment.
The majority of manufacturing processes have been defined and characterised.
Preliminary design of critical components has been completed.
Prototype materials, tooling and test equipment, as well as personnel skills have been demonstrated on subsystems/ systems in a production relevant environment.
Detailed cost analyses include design trades.
Cost targets are allocated and approved as viable.
Producibility considerations are shaping system development plans.
Long lead and key supply chain elements have been identified.</t>
  </si>
  <si>
    <t>The actual technology system has been qualified through operational experience.
The technology has been applied in its final form and under real-world conditions.
Real-world performance of the technology is a success.
The vehicle or product has been launched into the market place.
Scaled up/down technology is in development for other classes of vehicle.</t>
  </si>
  <si>
    <t>Capability exists to produce systems, subsystems or components in a production representative environment.
Material specifications are approved.
Materials are available to meet planned pilot line build schedule.
Pilot line capability has been demonstrated including run at rate capability.
Unit cost reduction efforts are underway.
Supply chain and supplier Quality Assurances have been assessed.
Long lead procurement plans are in place.
Production tooling and test equipment design &amp; development has been initiated                                                                FMEA and DFMA have been completed.</t>
  </si>
  <si>
    <t>Initial production is underway
Manufacturing and quality processes and procedures have been proven in production environment.
An early supply chain is established and stable.
Manufacturing processes have been validated.</t>
  </si>
  <si>
    <t>Full/volume rate production capability has been demonstrated.
Major system design features are stable and proven in test and evaluation.
Materials are available to meet planned rate production schedules.
Manufacturing processes and procedures are established and controlled to three-sigma or some other appropriate quality level to meet design characteristic tolerances in a low rate production environment.
Manufacturing control processes are validated.
Actual cost model has been developed for full rate production.</t>
  </si>
  <si>
    <t>The technology is successfully in service in multiple application forms, vehicle platforms and geographic regions. In-service and life-time warranty data is available, confirming actual market life, time performance and reliability</t>
  </si>
  <si>
    <t>Full Rate Production is demonstrated
Lean production practices are in place and continuous process improvements are on-going.
Engineering/design changes are limited to quality and cost improvements.
System, components or other items are in rate production and meet all engineering, performance, quality and reliability requirements.
All materials, manufacturing processes and procedures, inspection and test equipment are in production and controlled to six-sigma or some other appropriate quality level.
Unit costs are at target levels and are applicable to multiple markets.
The manufacturing capability is globally deployable.</t>
  </si>
  <si>
    <t>Number of Employees upskilled</t>
  </si>
  <si>
    <t>Number of employees upskilled</t>
  </si>
  <si>
    <t>(INSERT additional rows as required IN THE MIDDLE OF EACH SECTION - DON'T INSERT ROWS AT THE END OF A SECTION)</t>
  </si>
  <si>
    <t>Number of employees upskilled working on project each year</t>
  </si>
  <si>
    <t>New NVQ level</t>
  </si>
  <si>
    <t>Existing Job Title</t>
  </si>
  <si>
    <t>Expected Job Title</t>
  </si>
  <si>
    <t>No. of years of training</t>
  </si>
  <si>
    <t>Source / evidence / assumptions (e.g. pre- and post-traning NVQ, salary, etc.</t>
  </si>
  <si>
    <t>Total</t>
  </si>
  <si>
    <t>Return To Top of Worksheet</t>
  </si>
  <si>
    <r>
      <rPr>
        <b/>
        <sz val="14"/>
        <color rgb="FF000000"/>
        <rFont val="Arial"/>
      </rPr>
      <t xml:space="preserve">Guidance on Training Worksheet
</t>
    </r>
    <r>
      <rPr>
        <sz val="12"/>
        <color rgb="FF000000"/>
        <rFont val="Arial"/>
      </rPr>
      <t xml:space="preserve">
In the training spreadsheet please provide details of the number of employees expected to benefit from training which is specific to or related to this project. This could be within the port project itself, or associated supply chain investments. You should only provide information on upskilling which is likely to add value, such as productivity improvements, bringing technical skills up-to-date or addressing skills gaps. Training that organisations are already required to undertake to meet health and safety or professional membership requirements should not be recorded in the table.
Provide in the narrative box some indication of the duration of training and upskilling acquired.
Report numbers in terms of full-time equivalents (taking account proportion of time spent on project)
</t>
    </r>
    <r>
      <rPr>
        <b/>
        <sz val="12"/>
        <color rgb="FF000000"/>
        <rFont val="Arial"/>
      </rPr>
      <t xml:space="preserve">Only record training which would not have happened in your stated counterfactual.
</t>
    </r>
    <r>
      <rPr>
        <sz val="12"/>
        <color rgb="FF000000"/>
        <rFont val="Arial"/>
      </rPr>
      <t xml:space="preserve">
IMPORTANT: If employees are upskilled and reflected in this sheet, their new salary should not be reflected in the 'Jobs' worksheet.
Example: Employer A employs 100 plant operatives at a salary of £30,000 for the full appraisal duration of 30 years. After 10 years, 10 plant operatives are upskilled to supervisors and will earn £35,000.</t>
    </r>
  </si>
  <si>
    <t>The ' Jobs' worksheet should be completed as follows</t>
  </si>
  <si>
    <t>Job Title</t>
  </si>
  <si>
    <t>Employer A</t>
  </si>
  <si>
    <t>Plant operative</t>
  </si>
  <si>
    <t>The 'Training' worksheet should be completed as follows</t>
  </si>
  <si>
    <t>existing salary £</t>
  </si>
  <si>
    <t>expected new salary £</t>
  </si>
  <si>
    <t>Supervisor</t>
  </si>
  <si>
    <t>OPTIONAL: Wider Benefits</t>
  </si>
  <si>
    <t>If relevant, please use the tables below to set out the wider (i.e. non-employment) costs/benefits associated with the project</t>
  </si>
  <si>
    <t>QUANTIFIED IMPACTS</t>
  </si>
  <si>
    <t>Impact type</t>
  </si>
  <si>
    <t>Unit</t>
  </si>
  <si>
    <t>Supporting analysis, evidence, method and description (e.g. data, survey, research)</t>
  </si>
  <si>
    <t xml:space="preserve"> </t>
  </si>
  <si>
    <t>UNQUANTIFIED IMPACTS</t>
  </si>
  <si>
    <t>When and where?</t>
  </si>
  <si>
    <t>Supporting analysis and evidence (e.g. data, survey, research)</t>
  </si>
  <si>
    <r>
      <rPr>
        <b/>
        <sz val="12"/>
        <color rgb="FF000000"/>
        <rFont val="Arial"/>
      </rPr>
      <t xml:space="preserve">Guidance On Wider Benefits
</t>
    </r>
    <r>
      <rPr>
        <sz val="12"/>
        <color rgb="FF000000"/>
        <rFont val="Arial"/>
      </rPr>
      <t xml:space="preserve">Please record any wider social (i.e. non-employment) benefits associated with the project. These benefits should accrue to entities external of your project and can be thought of as 'spillover' or 'social benefits' which you will not directly benefit from
If your benefits can be monetised, please record the profile of them in the 'quantified impacts' boxes with the expected profile, if they are un-monetised please record them in the 'unquantified impacts section'.
</t>
    </r>
    <r>
      <rPr>
        <b/>
        <sz val="12"/>
        <color rgb="FF000000"/>
        <rFont val="Arial"/>
      </rPr>
      <t>Only record benefits which are additional to your counterfactual.</t>
    </r>
    <r>
      <rPr>
        <sz val="12"/>
        <color rgb="FF000000"/>
        <rFont val="Arial"/>
      </rPr>
      <t xml:space="preserve"> This means the benefits would not occur unless the FLOWMIS intervention goes ahead. If the benefits are likely to occur without FLOWMIS intervention, they should not be included.
The only exception to this is for land value, where the direct private benefit of land value uplift can be recorded alongside any wider public benefits.
Some examples of wider benefits are provided below. You can use the drop-down menu to select a wider benefit or use 'other' to define your own.</t>
    </r>
  </si>
  <si>
    <t>Wider benefits</t>
  </si>
  <si>
    <t>Examples</t>
  </si>
  <si>
    <t>Agglomeration</t>
  </si>
  <si>
    <t xml:space="preserve">Benefits that arise from the clustering of industry closer together. </t>
  </si>
  <si>
    <t>Transport</t>
  </si>
  <si>
    <t>Benefits in terms of utilisation of shared infrastructure: expensive specialist transportation and lifting equipment utilised by multiple manufacturers. Benefits stemming from labour market flexibility and knowledge sharing. Safety enhancements and time savings accruing to other businesses and consumers</t>
  </si>
  <si>
    <t>Environmental</t>
  </si>
  <si>
    <t>Such as changes in GHG emissions, local environmental quality (e.g. air, water, noise), flood risk, green space, biodiversity, and impacts on landscape.</t>
  </si>
  <si>
    <t>Land vale uplift</t>
  </si>
  <si>
    <t>Changes in land values as a result of a change in land-use for a development, reflecting the economic efficiency benefits of converting land into a more productive use. Can also consider local area wider benefits to land values as well.</t>
  </si>
  <si>
    <t>Other (write in)</t>
  </si>
  <si>
    <t>sectorcb</t>
  </si>
  <si>
    <t>Manufacturing – Auto</t>
  </si>
  <si>
    <t>Manufacturing – Aero</t>
  </si>
  <si>
    <t>Manufacturing – Chemicals</t>
  </si>
  <si>
    <t>Manufacturing – Electronics</t>
  </si>
  <si>
    <t>Manufacturing – Food</t>
  </si>
  <si>
    <t>Manufacturing – Waste</t>
  </si>
  <si>
    <t>Manufacturing – Low Carbon/ Renewables/ Energy</t>
  </si>
  <si>
    <t>Manufacturing – Transport/ telecoms/ utilities/ ports/ infrastructure</t>
  </si>
  <si>
    <t>Manufacturing – Materials</t>
  </si>
  <si>
    <t>Manufacturing – Pharma</t>
  </si>
  <si>
    <t>Manufacturing – General/ not specified</t>
  </si>
  <si>
    <t>Services – Media/technology</t>
  </si>
  <si>
    <t>Services – Cultural and recreational activities (including tourism)</t>
  </si>
  <si>
    <t>Services – Financial and business services</t>
  </si>
  <si>
    <t>Services – Accommodation and food retail</t>
  </si>
  <si>
    <t>Services – General/ Not specified</t>
  </si>
  <si>
    <t>Wholesale and retail distribution</t>
  </si>
  <si>
    <t>Development – commercial</t>
  </si>
  <si>
    <t>Development – housing</t>
  </si>
  <si>
    <t>Development – mixed</t>
  </si>
  <si>
    <t>Access to finance</t>
  </si>
  <si>
    <t>Business support</t>
  </si>
  <si>
    <t>Skills</t>
  </si>
  <si>
    <t>Small</t>
  </si>
  <si>
    <t>sizecb</t>
  </si>
  <si>
    <t>Medium</t>
  </si>
  <si>
    <t>Large</t>
  </si>
  <si>
    <t>Varied</t>
  </si>
  <si>
    <t>nvqcb</t>
  </si>
  <si>
    <t>1 to 3</t>
  </si>
  <si>
    <t>4 to 5</t>
  </si>
  <si>
    <t>1 to 5</t>
  </si>
  <si>
    <t>Public funding</t>
  </si>
  <si>
    <t xml:space="preserve">     UK-based funding (please specify in comments box)</t>
  </si>
  <si>
    <t xml:space="preserve">     European Regional Development Fund (ERDF)</t>
  </si>
  <si>
    <t>Private funding</t>
  </si>
  <si>
    <t>fundingsource</t>
  </si>
  <si>
    <t xml:space="preserve">     Company existing funds (including Group Funds)</t>
  </si>
  <si>
    <t xml:space="preserve">     New equity (e.g. shareholder funds)</t>
  </si>
  <si>
    <t xml:space="preserve">     Bank and related financing (including loans, mortgages, overdrafts, other forms of asset financing)</t>
  </si>
  <si>
    <t xml:space="preserve">     Future cash flows</t>
  </si>
  <si>
    <t xml:space="preserve">     In-kind contributions (time and wage costs)</t>
  </si>
  <si>
    <t xml:space="preserve">     Other (please specify)</t>
  </si>
  <si>
    <t>Funding Types</t>
  </si>
  <si>
    <t>RGF</t>
  </si>
  <si>
    <t>Public funding - UK (please specify)</t>
  </si>
  <si>
    <t>Public funding - European (please specify)</t>
  </si>
  <si>
    <t>Private funding - company existing funds (including Group funds)</t>
  </si>
  <si>
    <t>fundingcb</t>
  </si>
  <si>
    <t>Private funding - new equity</t>
  </si>
  <si>
    <t>Private funding - bank and related lending</t>
  </si>
  <si>
    <t>Private funding - future cash flows</t>
  </si>
  <si>
    <t>Private funding - beneficiary match funding</t>
  </si>
  <si>
    <t>Private funding - other (please specify)</t>
  </si>
  <si>
    <t>Is the Funding Confirmed</t>
  </si>
  <si>
    <t>confirmcb</t>
  </si>
  <si>
    <t>Secured already</t>
  </si>
  <si>
    <t>Subject to RGF award</t>
  </si>
  <si>
    <t>Not Confirmed</t>
  </si>
  <si>
    <t>Cash/In-Kind</t>
  </si>
  <si>
    <t>inkindcb</t>
  </si>
  <si>
    <t>Cash</t>
  </si>
  <si>
    <t>In-Kind</t>
  </si>
  <si>
    <t>GBER Categories</t>
  </si>
  <si>
    <t>Regional investment and employment aid</t>
  </si>
  <si>
    <t>SME investment and employment aid</t>
  </si>
  <si>
    <t>gbercb</t>
  </si>
  <si>
    <t>Aid for research, development and innovation</t>
  </si>
  <si>
    <t>Training aid</t>
  </si>
  <si>
    <t>Environmental aid</t>
  </si>
  <si>
    <t>Other GBER categories of aid</t>
  </si>
  <si>
    <t>Types of R&amp;D</t>
  </si>
  <si>
    <t>Fundamental</t>
  </si>
  <si>
    <t>randdcb</t>
  </si>
  <si>
    <t>Industrial</t>
  </si>
  <si>
    <t>Experimental</t>
  </si>
  <si>
    <t>Not R&amp;D</t>
  </si>
  <si>
    <t>publiccb</t>
  </si>
  <si>
    <t>capex</t>
  </si>
  <si>
    <t>Construction of new buildings</t>
  </si>
  <si>
    <t>Upgrade of existing premises</t>
  </si>
  <si>
    <t>Purchase of land</t>
  </si>
  <si>
    <t>Leasing of premises/land</t>
  </si>
  <si>
    <t>Purchase of plant and machinery</t>
  </si>
  <si>
    <t>Lease of plant and machinery</t>
  </si>
  <si>
    <t>Purchase of non-physical assets e.g. software</t>
  </si>
  <si>
    <t xml:space="preserve">Other  </t>
  </si>
  <si>
    <t>RGFuse</t>
  </si>
  <si>
    <t>Fundamental R&amp;D</t>
  </si>
  <si>
    <t>Industrial R&amp;D</t>
  </si>
  <si>
    <t>Experimental R&amp;D</t>
  </si>
  <si>
    <t>General skills and training</t>
  </si>
  <si>
    <t>Specific skills and training</t>
  </si>
  <si>
    <t>direct_indirect</t>
  </si>
  <si>
    <t>Direct</t>
  </si>
  <si>
    <t>Indirect</t>
  </si>
  <si>
    <t>typeofjob</t>
  </si>
  <si>
    <t>R&amp;D</t>
  </si>
  <si>
    <t>Production or Service Delivery</t>
  </si>
  <si>
    <t>created_safeguarded</t>
  </si>
  <si>
    <t>New</t>
  </si>
  <si>
    <t>Safeguarded</t>
  </si>
  <si>
    <t>widerimpacts</t>
  </si>
  <si>
    <t>Other</t>
  </si>
  <si>
    <t>Tonnes of carbon dioxide equivalent (tCO2e)</t>
  </si>
  <si>
    <t>widerimpactunits</t>
  </si>
  <si>
    <t>Quality adjusted life years (QALY)</t>
  </si>
  <si>
    <t>£ value</t>
  </si>
  <si>
    <t>costorbenefit</t>
  </si>
  <si>
    <t>Cost</t>
  </si>
  <si>
    <t>Benefit</t>
  </si>
  <si>
    <t>ONS Code Local Authority Districts (Post 2009 Boundaries)</t>
  </si>
  <si>
    <t>Local Authority Districts (Post-2009 Boundaries)</t>
  </si>
  <si>
    <t>Working age client group : out-of-work benefits : Feb 2015</t>
  </si>
  <si>
    <t>Mid point population (16-64) 2014</t>
  </si>
  <si>
    <t>Proportion of resident population aged 16-64 claiming out of work benefits Feb 2015</t>
  </si>
  <si>
    <t>Public Sector Employees 2013</t>
  </si>
  <si>
    <t>All Employees 2013</t>
  </si>
  <si>
    <t>Public sector employee job share 2013</t>
  </si>
  <si>
    <t>Private sector employees 2009</t>
  </si>
  <si>
    <t>Private sector employees 2013</t>
  </si>
  <si>
    <t>Private sector employee job growth 2009-13</t>
  </si>
  <si>
    <t>Number of active private sector enterprises 2014</t>
  </si>
  <si>
    <t>Mid-year population 2014</t>
  </si>
  <si>
    <t>Number of active enterprises per 1,000 resident population 2014</t>
  </si>
  <si>
    <t>Region</t>
  </si>
  <si>
    <t>E07000223</t>
  </si>
  <si>
    <t>Adur</t>
  </si>
  <si>
    <t>South East</t>
  </si>
  <si>
    <t>E07000026</t>
  </si>
  <si>
    <t>Allerdale</t>
  </si>
  <si>
    <t>North West</t>
  </si>
  <si>
    <t>E07000032</t>
  </si>
  <si>
    <t>Amber Valley</t>
  </si>
  <si>
    <t>East Midlands</t>
  </si>
  <si>
    <t>E07000224</t>
  </si>
  <si>
    <t>Arun</t>
  </si>
  <si>
    <t>E07000170</t>
  </si>
  <si>
    <t>Ashfield</t>
  </si>
  <si>
    <t>E07000105</t>
  </si>
  <si>
    <t>Ashford</t>
  </si>
  <si>
    <t>E07000004</t>
  </si>
  <si>
    <t>Aylesbury Vale</t>
  </si>
  <si>
    <t>E07000200</t>
  </si>
  <si>
    <t>Babergh</t>
  </si>
  <si>
    <t>East of England</t>
  </si>
  <si>
    <t>E09000002</t>
  </si>
  <si>
    <t>Barking and Dagenham</t>
  </si>
  <si>
    <t>E09000003</t>
  </si>
  <si>
    <t>Barnet</t>
  </si>
  <si>
    <t>E08000016</t>
  </si>
  <si>
    <t>Barnsley</t>
  </si>
  <si>
    <t>Yorkshire and The Humber</t>
  </si>
  <si>
    <t>E07000027</t>
  </si>
  <si>
    <t>Barrow-in-Furness</t>
  </si>
  <si>
    <t>E07000066</t>
  </si>
  <si>
    <t>Basildon</t>
  </si>
  <si>
    <t>E07000084</t>
  </si>
  <si>
    <t>Basingstoke and Deane</t>
  </si>
  <si>
    <t>E07000171</t>
  </si>
  <si>
    <t>Bassetlaw</t>
  </si>
  <si>
    <t>E06000022</t>
  </si>
  <si>
    <t>Bath and North East Somerset</t>
  </si>
  <si>
    <t>South West</t>
  </si>
  <si>
    <t>E06000055</t>
  </si>
  <si>
    <t>Bedford</t>
  </si>
  <si>
    <t>E09000004</t>
  </si>
  <si>
    <t>Bexley</t>
  </si>
  <si>
    <t>E08000025</t>
  </si>
  <si>
    <t>Birmingham</t>
  </si>
  <si>
    <t>West Midlands</t>
  </si>
  <si>
    <t>E07000129</t>
  </si>
  <si>
    <t>Blaby</t>
  </si>
  <si>
    <t>E06000008</t>
  </si>
  <si>
    <t>Blackburn with Darwen</t>
  </si>
  <si>
    <t>E06000009</t>
  </si>
  <si>
    <t>Blackpool</t>
  </si>
  <si>
    <t>E07000033</t>
  </si>
  <si>
    <t>Bolsover</t>
  </si>
  <si>
    <t>E08000001</t>
  </si>
  <si>
    <t>Bolton</t>
  </si>
  <si>
    <t>E07000136</t>
  </si>
  <si>
    <t>Boston</t>
  </si>
  <si>
    <t>E06000028</t>
  </si>
  <si>
    <t>Bournemouth</t>
  </si>
  <si>
    <t>E06000036</t>
  </si>
  <si>
    <t>Bracknell Forest</t>
  </si>
  <si>
    <t>E08000032</t>
  </si>
  <si>
    <t>Bradford</t>
  </si>
  <si>
    <t>E07000067</t>
  </si>
  <si>
    <t>Braintree</t>
  </si>
  <si>
    <t>E07000143</t>
  </si>
  <si>
    <t>Breckland</t>
  </si>
  <si>
    <t>E09000005</t>
  </si>
  <si>
    <t>Brent</t>
  </si>
  <si>
    <t>E07000068</t>
  </si>
  <si>
    <t>Brentwood</t>
  </si>
  <si>
    <t>E06000043</t>
  </si>
  <si>
    <t>Brighton and Hove</t>
  </si>
  <si>
    <t>E06000023</t>
  </si>
  <si>
    <t>Bristol, City of</t>
  </si>
  <si>
    <t>E07000144</t>
  </si>
  <si>
    <t>Broadland</t>
  </si>
  <si>
    <t>E09000006</t>
  </si>
  <si>
    <t>Bromley</t>
  </si>
  <si>
    <t>E07000234</t>
  </si>
  <si>
    <t>Bromsgrove</t>
  </si>
  <si>
    <t>E07000095</t>
  </si>
  <si>
    <t>Broxbourne</t>
  </si>
  <si>
    <t>E07000172</t>
  </si>
  <si>
    <t>Broxtowe</t>
  </si>
  <si>
    <t>E07000117</t>
  </si>
  <si>
    <t>Burnley</t>
  </si>
  <si>
    <t>E08000002</t>
  </si>
  <si>
    <t>Bury</t>
  </si>
  <si>
    <t>E08000033</t>
  </si>
  <si>
    <t>Calderdale</t>
  </si>
  <si>
    <t>E07000008</t>
  </si>
  <si>
    <t>Cambridge</t>
  </si>
  <si>
    <t>E09000007</t>
  </si>
  <si>
    <t>Camden</t>
  </si>
  <si>
    <t>E07000192</t>
  </si>
  <si>
    <t>Cannock Chase</t>
  </si>
  <si>
    <t>E07000106</t>
  </si>
  <si>
    <t>Canterbury</t>
  </si>
  <si>
    <t>E07000028</t>
  </si>
  <si>
    <t>Carlisle</t>
  </si>
  <si>
    <t>E07000069</t>
  </si>
  <si>
    <t>Castle Point</t>
  </si>
  <si>
    <t>E06000056</t>
  </si>
  <si>
    <t>Central Bedfordshire</t>
  </si>
  <si>
    <t>E07000130</t>
  </si>
  <si>
    <t>Charnwood</t>
  </si>
  <si>
    <t>E07000070</t>
  </si>
  <si>
    <t>Chelmsford</t>
  </si>
  <si>
    <t>E07000078</t>
  </si>
  <si>
    <t>Cheltenham</t>
  </si>
  <si>
    <t>E07000177</t>
  </si>
  <si>
    <t>Cherwell</t>
  </si>
  <si>
    <t>E06000049</t>
  </si>
  <si>
    <t>Cheshire East</t>
  </si>
  <si>
    <t>E06000050</t>
  </si>
  <si>
    <t>Cheshire West &amp; Chester</t>
  </si>
  <si>
    <t>E07000034</t>
  </si>
  <si>
    <t>Chesterfield</t>
  </si>
  <si>
    <t>E07000225</t>
  </si>
  <si>
    <t>Chichester</t>
  </si>
  <si>
    <t>E07000005</t>
  </si>
  <si>
    <t>Chiltern</t>
  </si>
  <si>
    <t>E07000118</t>
  </si>
  <si>
    <t>Chorley</t>
  </si>
  <si>
    <t>E07000048</t>
  </si>
  <si>
    <t>Christchurch</t>
  </si>
  <si>
    <t>E09000001</t>
  </si>
  <si>
    <t>City of London</t>
  </si>
  <si>
    <t>E07000071</t>
  </si>
  <si>
    <t>Colchester</t>
  </si>
  <si>
    <t>E07000029</t>
  </si>
  <si>
    <t>Copeland</t>
  </si>
  <si>
    <t>E07000150</t>
  </si>
  <si>
    <t>Corby</t>
  </si>
  <si>
    <t>E06000052</t>
  </si>
  <si>
    <t>Cornwall</t>
  </si>
  <si>
    <t>E07000079</t>
  </si>
  <si>
    <t>Cotswold</t>
  </si>
  <si>
    <t>E06000047</t>
  </si>
  <si>
    <t>County Durham</t>
  </si>
  <si>
    <t>North East</t>
  </si>
  <si>
    <t>E08000026</t>
  </si>
  <si>
    <t>Coventry</t>
  </si>
  <si>
    <t>E07000163</t>
  </si>
  <si>
    <t>Craven</t>
  </si>
  <si>
    <t>E07000226</t>
  </si>
  <si>
    <t>Crawley</t>
  </si>
  <si>
    <t>E09000008</t>
  </si>
  <si>
    <t>Croydon</t>
  </si>
  <si>
    <t>E07000096</t>
  </si>
  <si>
    <t>Dacorum</t>
  </si>
  <si>
    <t>E06000005</t>
  </si>
  <si>
    <t>Darlington</t>
  </si>
  <si>
    <t>E07000107</t>
  </si>
  <si>
    <t>Dartford</t>
  </si>
  <si>
    <t>E07000151</t>
  </si>
  <si>
    <t>Daventry</t>
  </si>
  <si>
    <t>E06000015</t>
  </si>
  <si>
    <t>Derby</t>
  </si>
  <si>
    <t>E07000035</t>
  </si>
  <si>
    <t>Derbyshire Dales</t>
  </si>
  <si>
    <t>E08000017</t>
  </si>
  <si>
    <t>Doncaster</t>
  </si>
  <si>
    <t>E07000108</t>
  </si>
  <si>
    <t>Dover</t>
  </si>
  <si>
    <t>E08000027</t>
  </si>
  <si>
    <t>Dudley</t>
  </si>
  <si>
    <t>E09000009</t>
  </si>
  <si>
    <t>Ealing</t>
  </si>
  <si>
    <t>E07000009</t>
  </si>
  <si>
    <t>East Cambridgeshire</t>
  </si>
  <si>
    <t>E07000040</t>
  </si>
  <si>
    <t>East Devon</t>
  </si>
  <si>
    <t>E07000049</t>
  </si>
  <si>
    <t>East Dorset</t>
  </si>
  <si>
    <t>E07000085</t>
  </si>
  <si>
    <t>East Hampshire</t>
  </si>
  <si>
    <t>E07000097</t>
  </si>
  <si>
    <t>East Hertfordshire</t>
  </si>
  <si>
    <t>E07000137</t>
  </si>
  <si>
    <t>East Lindsey</t>
  </si>
  <si>
    <t>E07000152</t>
  </si>
  <si>
    <t>East Northamptonshire</t>
  </si>
  <si>
    <t>E06000011</t>
  </si>
  <si>
    <t>East Riding of Yorkshire</t>
  </si>
  <si>
    <t>E07000193</t>
  </si>
  <si>
    <t>East Staffordshire</t>
  </si>
  <si>
    <t>E07000061</t>
  </si>
  <si>
    <t>Eastbourne</t>
  </si>
  <si>
    <t>E07000086</t>
  </si>
  <si>
    <t>Eastleigh</t>
  </si>
  <si>
    <t>E07000030</t>
  </si>
  <si>
    <t>Eden</t>
  </si>
  <si>
    <t>E07000207</t>
  </si>
  <si>
    <t>Elmbridge</t>
  </si>
  <si>
    <t>E09000010</t>
  </si>
  <si>
    <t>Enfield</t>
  </si>
  <si>
    <t>E07000072</t>
  </si>
  <si>
    <t>Epping Forest</t>
  </si>
  <si>
    <t>E07000208</t>
  </si>
  <si>
    <t>Epsom and Ewell</t>
  </si>
  <si>
    <t>E07000036</t>
  </si>
  <si>
    <t>Erewash</t>
  </si>
  <si>
    <t>E07000041</t>
  </si>
  <si>
    <t>Exeter</t>
  </si>
  <si>
    <t>E07000087</t>
  </si>
  <si>
    <t>Fareham</t>
  </si>
  <si>
    <t>E07000010</t>
  </si>
  <si>
    <t>Fenland</t>
  </si>
  <si>
    <t>E07000201</t>
  </si>
  <si>
    <t>Forest Heath</t>
  </si>
  <si>
    <t>E07000080</t>
  </si>
  <si>
    <t>Forest of Dean</t>
  </si>
  <si>
    <t>E07000119</t>
  </si>
  <si>
    <t>Fylde</t>
  </si>
  <si>
    <t>E08000020</t>
  </si>
  <si>
    <t>Gateshead</t>
  </si>
  <si>
    <t>E07000173</t>
  </si>
  <si>
    <t>Gedling</t>
  </si>
  <si>
    <t>E07000081</t>
  </si>
  <si>
    <t>Gloucester</t>
  </si>
  <si>
    <t>E07000088</t>
  </si>
  <si>
    <t>Gosport</t>
  </si>
  <si>
    <t>E07000109</t>
  </si>
  <si>
    <t>Gravesham</t>
  </si>
  <si>
    <t>E07000145</t>
  </si>
  <si>
    <t>Great Yarmouth</t>
  </si>
  <si>
    <t>E09000011</t>
  </si>
  <si>
    <t>Greenwich</t>
  </si>
  <si>
    <t>E07000209</t>
  </si>
  <si>
    <t>Guildford</t>
  </si>
  <si>
    <t>E09000012</t>
  </si>
  <si>
    <t>Hackney</t>
  </si>
  <si>
    <t>E06000006</t>
  </si>
  <si>
    <t>Halton</t>
  </si>
  <si>
    <t>E07000164</t>
  </si>
  <si>
    <t>Hambleton</t>
  </si>
  <si>
    <t>E09000013</t>
  </si>
  <si>
    <t>Hammersmith and Fulham</t>
  </si>
  <si>
    <t>E07000131</t>
  </si>
  <si>
    <t>Harborough</t>
  </si>
  <si>
    <t>E09000014</t>
  </si>
  <si>
    <t>Haringey</t>
  </si>
  <si>
    <t>E07000073</t>
  </si>
  <si>
    <t>Harlow</t>
  </si>
  <si>
    <t>E07000165</t>
  </si>
  <si>
    <t>Harrogate</t>
  </si>
  <si>
    <t>E09000015</t>
  </si>
  <si>
    <t>Harrow</t>
  </si>
  <si>
    <t>E07000089</t>
  </si>
  <si>
    <t>Hart</t>
  </si>
  <si>
    <t>E06000001</t>
  </si>
  <si>
    <t>Hartlepool</t>
  </si>
  <si>
    <t>E07000062</t>
  </si>
  <si>
    <t>Hastings</t>
  </si>
  <si>
    <t>E07000090</t>
  </si>
  <si>
    <t>Havant</t>
  </si>
  <si>
    <t>E09000016</t>
  </si>
  <si>
    <t>Havering</t>
  </si>
  <si>
    <t>E06000019</t>
  </si>
  <si>
    <t>Herefordshire, County of</t>
  </si>
  <si>
    <t>E07000098</t>
  </si>
  <si>
    <t>Hertsmere</t>
  </si>
  <si>
    <t>E07000037</t>
  </si>
  <si>
    <t>High Peak</t>
  </si>
  <si>
    <t>E09000017</t>
  </si>
  <si>
    <t>Hillingdon</t>
  </si>
  <si>
    <t>E07000132</t>
  </si>
  <si>
    <t>Hinckley and Bosworth</t>
  </si>
  <si>
    <t>E07000227</t>
  </si>
  <si>
    <t>Horsham</t>
  </si>
  <si>
    <t>E09000018</t>
  </si>
  <si>
    <t>Hounslow</t>
  </si>
  <si>
    <t>E07000011</t>
  </si>
  <si>
    <t>Huntingdonshire</t>
  </si>
  <si>
    <t>E07000120</t>
  </si>
  <si>
    <t>Hyndburn</t>
  </si>
  <si>
    <t>E07000202</t>
  </si>
  <si>
    <t>Ipswich</t>
  </si>
  <si>
    <t>E06000046</t>
  </si>
  <si>
    <t>Isle of Wight</t>
  </si>
  <si>
    <t>E06000053</t>
  </si>
  <si>
    <t>Isles of Scilly</t>
  </si>
  <si>
    <t>E09000019</t>
  </si>
  <si>
    <t>Islington</t>
  </si>
  <si>
    <t>E09000020</t>
  </si>
  <si>
    <t>Kensington and Chelsea</t>
  </si>
  <si>
    <t>E07000153</t>
  </si>
  <si>
    <t>Kettering</t>
  </si>
  <si>
    <t>E07000146</t>
  </si>
  <si>
    <t>King`s Lynn and West Norfolk</t>
  </si>
  <si>
    <t>E06000010</t>
  </si>
  <si>
    <t>Kingston upon Hull, City of</t>
  </si>
  <si>
    <t>E09000021</t>
  </si>
  <si>
    <t>Kingston upon Thames</t>
  </si>
  <si>
    <t>E08000034</t>
  </si>
  <si>
    <t>Kirklees</t>
  </si>
  <si>
    <t>E08000011</t>
  </si>
  <si>
    <t>Knowsley</t>
  </si>
  <si>
    <t>E09000022</t>
  </si>
  <si>
    <t>Lambeth</t>
  </si>
  <si>
    <t>E07000121</t>
  </si>
  <si>
    <t>Lancaster</t>
  </si>
  <si>
    <t>E08000035</t>
  </si>
  <si>
    <t>Leeds</t>
  </si>
  <si>
    <t>E06000016</t>
  </si>
  <si>
    <t>Leicester</t>
  </si>
  <si>
    <t>E07000063</t>
  </si>
  <si>
    <t>Lewes</t>
  </si>
  <si>
    <t>E09000023</t>
  </si>
  <si>
    <t>Lewisham</t>
  </si>
  <si>
    <t>E07000194</t>
  </si>
  <si>
    <t>Lichfield</t>
  </si>
  <si>
    <t>E07000138</t>
  </si>
  <si>
    <t>Lincoln</t>
  </si>
  <si>
    <t>E08000012</t>
  </si>
  <si>
    <t>Liverpool</t>
  </si>
  <si>
    <t>E06000032</t>
  </si>
  <si>
    <t>Luton</t>
  </si>
  <si>
    <t>E07000110</t>
  </si>
  <si>
    <t>Maidstone</t>
  </si>
  <si>
    <t>E07000074</t>
  </si>
  <si>
    <t>Maldon</t>
  </si>
  <si>
    <t>E07000235</t>
  </si>
  <si>
    <t>Malvern Hills</t>
  </si>
  <si>
    <t>E08000003</t>
  </si>
  <si>
    <t>Manchester</t>
  </si>
  <si>
    <t>E07000174</t>
  </si>
  <si>
    <t>Mansfield</t>
  </si>
  <si>
    <t>E06000035</t>
  </si>
  <si>
    <t>Medway</t>
  </si>
  <si>
    <t>E07000133</t>
  </si>
  <si>
    <t>Melton</t>
  </si>
  <si>
    <t>E07000187</t>
  </si>
  <si>
    <t>Mendip</t>
  </si>
  <si>
    <t>E09000024</t>
  </si>
  <si>
    <t>Merton</t>
  </si>
  <si>
    <t>E07000042</t>
  </si>
  <si>
    <t>Mid Devon</t>
  </si>
  <si>
    <t>E07000203</t>
  </si>
  <si>
    <t>Mid Suffolk</t>
  </si>
  <si>
    <t>E07000228</t>
  </si>
  <si>
    <t>Mid Sussex</t>
  </si>
  <si>
    <t>E06000002</t>
  </si>
  <si>
    <t>Middlesbrough</t>
  </si>
  <si>
    <t>E06000042</t>
  </si>
  <si>
    <t>Milton Keynes</t>
  </si>
  <si>
    <t>E07000210</t>
  </si>
  <si>
    <t>Mole Valley</t>
  </si>
  <si>
    <t>E07000091</t>
  </si>
  <si>
    <t>New Forest</t>
  </si>
  <si>
    <t>E07000175</t>
  </si>
  <si>
    <t>Newark and Sherwood</t>
  </si>
  <si>
    <t>E08000021</t>
  </si>
  <si>
    <t>Newcastle upon Tyne</t>
  </si>
  <si>
    <t>E07000195</t>
  </si>
  <si>
    <t>Newcastle-under-Lyme</t>
  </si>
  <si>
    <t>E09000025</t>
  </si>
  <si>
    <t>Newham</t>
  </si>
  <si>
    <t>E07000043</t>
  </si>
  <si>
    <t>North Devon</t>
  </si>
  <si>
    <t>E07000050</t>
  </si>
  <si>
    <t>North Dorset</t>
  </si>
  <si>
    <t>E07000038</t>
  </si>
  <si>
    <t>North East Derbyshire</t>
  </si>
  <si>
    <t>E06000012</t>
  </si>
  <si>
    <t>North East Lincolnshire</t>
  </si>
  <si>
    <t>E07000099</t>
  </si>
  <si>
    <t>North Hertfordshire</t>
  </si>
  <si>
    <t>E07000139</t>
  </si>
  <si>
    <t>North Kesteven</t>
  </si>
  <si>
    <t>E06000013</t>
  </si>
  <si>
    <t>North Lincolnshire</t>
  </si>
  <si>
    <t>E07000147</t>
  </si>
  <si>
    <t>North Norfolk</t>
  </si>
  <si>
    <t>E06000024</t>
  </si>
  <si>
    <t>North Somerset</t>
  </si>
  <si>
    <t>E08000022</t>
  </si>
  <si>
    <t>North Tyneside</t>
  </si>
  <si>
    <t>E07000218</t>
  </si>
  <si>
    <t>North Warwickshire</t>
  </si>
  <si>
    <t>E07000134</t>
  </si>
  <si>
    <t>North West Leicestershire</t>
  </si>
  <si>
    <t>E07000154</t>
  </si>
  <si>
    <t>Northampton</t>
  </si>
  <si>
    <t>E06000048</t>
  </si>
  <si>
    <t>Northumberland</t>
  </si>
  <si>
    <t>E07000148</t>
  </si>
  <si>
    <t>Norwich</t>
  </si>
  <si>
    <t>E06000018</t>
  </si>
  <si>
    <t>Nottingham</t>
  </si>
  <si>
    <t>E07000219</t>
  </si>
  <si>
    <t>Nuneaton and Bedworth</t>
  </si>
  <si>
    <t>E07000135</t>
  </si>
  <si>
    <t>Oadby and Wigston</t>
  </si>
  <si>
    <t>E08000004</t>
  </si>
  <si>
    <t>Oldham</t>
  </si>
  <si>
    <t>E07000178</t>
  </si>
  <si>
    <t>Oxford</t>
  </si>
  <si>
    <t>E07000122</t>
  </si>
  <si>
    <t>Pendle</t>
  </si>
  <si>
    <t>E06000031</t>
  </si>
  <si>
    <t>Peterborough</t>
  </si>
  <si>
    <t>E06000026</t>
  </si>
  <si>
    <t>Plymouth</t>
  </si>
  <si>
    <t>E06000029</t>
  </si>
  <si>
    <t>Poole</t>
  </si>
  <si>
    <t>E06000044</t>
  </si>
  <si>
    <t>Portsmouth</t>
  </si>
  <si>
    <t>E07000123</t>
  </si>
  <si>
    <t>Preston</t>
  </si>
  <si>
    <t>E07000051</t>
  </si>
  <si>
    <t>Purbeck</t>
  </si>
  <si>
    <t>E06000038</t>
  </si>
  <si>
    <t>Reading</t>
  </si>
  <si>
    <t>E09000026</t>
  </si>
  <si>
    <t>Redbridge</t>
  </si>
  <si>
    <t>E06000003</t>
  </si>
  <si>
    <t>Redcar and Cleveland</t>
  </si>
  <si>
    <t>E07000236</t>
  </si>
  <si>
    <t>Redditch</t>
  </si>
  <si>
    <t>E07000211</t>
  </si>
  <si>
    <t>Reigate and Banstead</t>
  </si>
  <si>
    <t>E07000124</t>
  </si>
  <si>
    <t>Ribble Valley</t>
  </si>
  <si>
    <t>E09000027</t>
  </si>
  <si>
    <t>Richmond upon Thames</t>
  </si>
  <si>
    <t>E07000166</t>
  </si>
  <si>
    <t>Richmondshire</t>
  </si>
  <si>
    <t>E08000005</t>
  </si>
  <si>
    <t>Rochdale</t>
  </si>
  <si>
    <t>E07000075</t>
  </si>
  <si>
    <t>Rochford</t>
  </si>
  <si>
    <t>E07000125</t>
  </si>
  <si>
    <t>Rossendale</t>
  </si>
  <si>
    <t>E07000064</t>
  </si>
  <si>
    <t>Rother</t>
  </si>
  <si>
    <t>E08000018</t>
  </si>
  <si>
    <t>Rotherham</t>
  </si>
  <si>
    <t>E07000220</t>
  </si>
  <si>
    <t>Rugby</t>
  </si>
  <si>
    <t>E07000212</t>
  </si>
  <si>
    <t>Runnymede</t>
  </si>
  <si>
    <t>E07000176</t>
  </si>
  <si>
    <t>Rushcliffe</t>
  </si>
  <si>
    <t>E07000092</t>
  </si>
  <si>
    <t>Rushmoor</t>
  </si>
  <si>
    <t>E06000017</t>
  </si>
  <si>
    <t>Rutland</t>
  </si>
  <si>
    <t>E07000167</t>
  </si>
  <si>
    <t>Ryedale</t>
  </si>
  <si>
    <t>E08000006</t>
  </si>
  <si>
    <t>Salford</t>
  </si>
  <si>
    <t>E08000028</t>
  </si>
  <si>
    <t>Sandwell</t>
  </si>
  <si>
    <t>E07000168</t>
  </si>
  <si>
    <t>Scarborough</t>
  </si>
  <si>
    <t>E07000188</t>
  </si>
  <si>
    <t>Sedgemoor</t>
  </si>
  <si>
    <t>E08000014</t>
  </si>
  <si>
    <t>Sefton</t>
  </si>
  <si>
    <t>E07000169</t>
  </si>
  <si>
    <t>Selby</t>
  </si>
  <si>
    <t>E07000111</t>
  </si>
  <si>
    <t>Sevenoaks</t>
  </si>
  <si>
    <t>E08000019</t>
  </si>
  <si>
    <t>Sheffield</t>
  </si>
  <si>
    <t>E07000112</t>
  </si>
  <si>
    <t>Shepway</t>
  </si>
  <si>
    <t>E06000051</t>
  </si>
  <si>
    <t>Shropshire</t>
  </si>
  <si>
    <t>E06000039</t>
  </si>
  <si>
    <t>Slough</t>
  </si>
  <si>
    <t>E08000029</t>
  </si>
  <si>
    <t>Solihull</t>
  </si>
  <si>
    <t>E07000006</t>
  </si>
  <si>
    <t>South Bucks</t>
  </si>
  <si>
    <t>E07000012</t>
  </si>
  <si>
    <t>South Cambridgeshire</t>
  </si>
  <si>
    <t>E07000039</t>
  </si>
  <si>
    <t>South Derbyshire</t>
  </si>
  <si>
    <t>E06000025</t>
  </si>
  <si>
    <t>South Gloucestershire</t>
  </si>
  <si>
    <t>E07000044</t>
  </si>
  <si>
    <t>South Hams</t>
  </si>
  <si>
    <t>E07000140</t>
  </si>
  <si>
    <t>South Holland</t>
  </si>
  <si>
    <t>E07000141</t>
  </si>
  <si>
    <t>South Kesteven</t>
  </si>
  <si>
    <t>E07000031</t>
  </si>
  <si>
    <t>South Lakeland</t>
  </si>
  <si>
    <t>E07000149</t>
  </si>
  <si>
    <t>South Norfolk</t>
  </si>
  <si>
    <t>E07000155</t>
  </si>
  <si>
    <t>South Northamptonshire</t>
  </si>
  <si>
    <t>E07000179</t>
  </si>
  <si>
    <t>South Oxfordshire</t>
  </si>
  <si>
    <t>E07000126</t>
  </si>
  <si>
    <t>South Ribble</t>
  </si>
  <si>
    <t>E07000189</t>
  </si>
  <si>
    <t>South Somerset</t>
  </si>
  <si>
    <t>E07000196</t>
  </si>
  <si>
    <t>South Staffordshire</t>
  </si>
  <si>
    <t>E08000023</t>
  </si>
  <si>
    <t>South Tyneside</t>
  </si>
  <si>
    <t>E06000045</t>
  </si>
  <si>
    <t>Southampton</t>
  </si>
  <si>
    <t>E06000033</t>
  </si>
  <si>
    <t>Southend-on-Sea</t>
  </si>
  <si>
    <t>E09000028</t>
  </si>
  <si>
    <t>Southwark</t>
  </si>
  <si>
    <t>E07000213</t>
  </si>
  <si>
    <t>Spelthorne</t>
  </si>
  <si>
    <t>E07000100</t>
  </si>
  <si>
    <t>St Albans</t>
  </si>
  <si>
    <t>E07000204</t>
  </si>
  <si>
    <t>St Edmundsbury</t>
  </si>
  <si>
    <t>E08000013</t>
  </si>
  <si>
    <t>St. Helens</t>
  </si>
  <si>
    <t>E07000197</t>
  </si>
  <si>
    <t>Stafford</t>
  </si>
  <si>
    <t>E07000198</t>
  </si>
  <si>
    <t>Staffordshire Moorlands</t>
  </si>
  <si>
    <t>E07000101</t>
  </si>
  <si>
    <t>Stevenage</t>
  </si>
  <si>
    <t>E08000007</t>
  </si>
  <si>
    <t>Stockport</t>
  </si>
  <si>
    <t>E06000004</t>
  </si>
  <si>
    <t>Stockton-on-Tees</t>
  </si>
  <si>
    <t>E06000021</t>
  </si>
  <si>
    <t>Stoke-on-Trent</t>
  </si>
  <si>
    <t>E07000221</t>
  </si>
  <si>
    <t>Stratford-on-Avon</t>
  </si>
  <si>
    <t>E07000082</t>
  </si>
  <si>
    <t>Stroud</t>
  </si>
  <si>
    <t>E07000205</t>
  </si>
  <si>
    <t>Suffolk Coastal</t>
  </si>
  <si>
    <t>E08000024</t>
  </si>
  <si>
    <t>Sunderland</t>
  </si>
  <si>
    <t>E07000214</t>
  </si>
  <si>
    <t>Surrey Heath</t>
  </si>
  <si>
    <t>E09000029</t>
  </si>
  <si>
    <t>Sutton</t>
  </si>
  <si>
    <t>E07000113</t>
  </si>
  <si>
    <t>Swale</t>
  </si>
  <si>
    <t>E06000030</t>
  </si>
  <si>
    <t>Swindon</t>
  </si>
  <si>
    <t>E08000008</t>
  </si>
  <si>
    <t>Tameside</t>
  </si>
  <si>
    <t>E07000199</t>
  </si>
  <si>
    <t>Tamworth</t>
  </si>
  <si>
    <t>E07000215</t>
  </si>
  <si>
    <t>Tandridge</t>
  </si>
  <si>
    <t>E07000190</t>
  </si>
  <si>
    <t>Taunton Deane</t>
  </si>
  <si>
    <t>E07000045</t>
  </si>
  <si>
    <t>Teignbridge</t>
  </si>
  <si>
    <t>E06000020</t>
  </si>
  <si>
    <t>Telford and Wrekin</t>
  </si>
  <si>
    <t>E07000076</t>
  </si>
  <si>
    <t>Tendring</t>
  </si>
  <si>
    <t>E07000093</t>
  </si>
  <si>
    <t>Test Valley</t>
  </si>
  <si>
    <t>E07000083</t>
  </si>
  <si>
    <t>Tewkesbury</t>
  </si>
  <si>
    <t>E07000114</t>
  </si>
  <si>
    <t>Thanet</t>
  </si>
  <si>
    <t>E07000102</t>
  </si>
  <si>
    <t>Three Rivers</t>
  </si>
  <si>
    <t>E06000034</t>
  </si>
  <si>
    <t>Thurrock</t>
  </si>
  <si>
    <t>E07000115</t>
  </si>
  <si>
    <t>Tonbridge and Malling</t>
  </si>
  <si>
    <t>E06000027</t>
  </si>
  <si>
    <t>Torbay</t>
  </si>
  <si>
    <t>E07000046</t>
  </si>
  <si>
    <t>Torridge</t>
  </si>
  <si>
    <t>E09000030</t>
  </si>
  <si>
    <t>Tower Hamlets</t>
  </si>
  <si>
    <t>E08000009</t>
  </si>
  <si>
    <t>Trafford</t>
  </si>
  <si>
    <t>E07000116</t>
  </si>
  <si>
    <t>Tunbridge Wells</t>
  </si>
  <si>
    <t>E07000077</t>
  </si>
  <si>
    <t>Uttlesford</t>
  </si>
  <si>
    <t>E07000180</t>
  </si>
  <si>
    <t>Vale of White Horse</t>
  </si>
  <si>
    <t>E08000036</t>
  </si>
  <si>
    <t>Wakefield</t>
  </si>
  <si>
    <t>E08000030</t>
  </si>
  <si>
    <t>Walsall</t>
  </si>
  <si>
    <t>E09000031</t>
  </si>
  <si>
    <t>Waltham Forest</t>
  </si>
  <si>
    <t>E09000032</t>
  </si>
  <si>
    <t>Wandsworth</t>
  </si>
  <si>
    <t>E06000007</t>
  </si>
  <si>
    <t>Warrington</t>
  </si>
  <si>
    <t>E07000222</t>
  </si>
  <si>
    <t>Warwick</t>
  </si>
  <si>
    <t>E07000103</t>
  </si>
  <si>
    <t>Watford</t>
  </si>
  <si>
    <t>E07000206</t>
  </si>
  <si>
    <t>Waveney</t>
  </si>
  <si>
    <t>E07000216</t>
  </si>
  <si>
    <t>Waverley</t>
  </si>
  <si>
    <t>E07000065</t>
  </si>
  <si>
    <t>Wealden</t>
  </si>
  <si>
    <t>E07000156</t>
  </si>
  <si>
    <t>Wellingborough</t>
  </si>
  <si>
    <t>E07000104</t>
  </si>
  <si>
    <t>Welwyn Hatfield</t>
  </si>
  <si>
    <t>E06000037</t>
  </si>
  <si>
    <t>West Berkshire</t>
  </si>
  <si>
    <t>E07000047</t>
  </si>
  <si>
    <t>West Devon</t>
  </si>
  <si>
    <t>E07000052</t>
  </si>
  <si>
    <t>West Dorset</t>
  </si>
  <si>
    <t>E07000127</t>
  </si>
  <si>
    <t>West Lancashire</t>
  </si>
  <si>
    <t>E07000142</t>
  </si>
  <si>
    <t>West Lindsey</t>
  </si>
  <si>
    <t>E07000181</t>
  </si>
  <si>
    <t>West Oxfordshire</t>
  </si>
  <si>
    <t>E07000191</t>
  </si>
  <si>
    <t>West Somerset</t>
  </si>
  <si>
    <t>E09000033</t>
  </si>
  <si>
    <t>Westminster</t>
  </si>
  <si>
    <t>E07000053</t>
  </si>
  <si>
    <t>Weymouth and Portland</t>
  </si>
  <si>
    <t>E08000010</t>
  </si>
  <si>
    <t>Wigan</t>
  </si>
  <si>
    <t>E06000054</t>
  </si>
  <si>
    <t>Wiltshire</t>
  </si>
  <si>
    <t>E07000094</t>
  </si>
  <si>
    <t>Winchester</t>
  </si>
  <si>
    <t>E06000040</t>
  </si>
  <si>
    <t>Windsor and Maidenhead</t>
  </si>
  <si>
    <t>E08000015</t>
  </si>
  <si>
    <t>Wirral</t>
  </si>
  <si>
    <t>E07000217</t>
  </si>
  <si>
    <t>Woking</t>
  </si>
  <si>
    <t>E06000041</t>
  </si>
  <si>
    <t>Wokingham</t>
  </si>
  <si>
    <t>E08000031</t>
  </si>
  <si>
    <t>Wolverhampton</t>
  </si>
  <si>
    <t>E07000237</t>
  </si>
  <si>
    <t>Worcester</t>
  </si>
  <si>
    <t>E07000229</t>
  </si>
  <si>
    <t>Worthing</t>
  </si>
  <si>
    <t>E07000238</t>
  </si>
  <si>
    <t>Wychavon</t>
  </si>
  <si>
    <t>E07000007</t>
  </si>
  <si>
    <t>Wycombe</t>
  </si>
  <si>
    <t>E07000128</t>
  </si>
  <si>
    <t>Wyre</t>
  </si>
  <si>
    <t>E07000239</t>
  </si>
  <si>
    <t>Wyre Forest</t>
  </si>
  <si>
    <t>E06000014</t>
  </si>
  <si>
    <t>York</t>
  </si>
  <si>
    <t>-</t>
  </si>
  <si>
    <t>England</t>
  </si>
  <si>
    <t>Unknown districts in England</t>
  </si>
  <si>
    <t>Outside England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</si>
</sst>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164" formatCode="[$£-809]#,##0"/>
    <numFmt numFmtId="165" formatCode="0.0"/>
    <numFmt numFmtId="166" formatCode="&quot; &quot;#,##0.00&quot; &quot;;&quot;-&quot;#,##0.00&quot; &quot;;&quot; -&quot;00&quot; &quot;;&quot; &quot;@&quot; &quot;"/>
    <numFmt numFmtId="167" formatCode="#,##0.0"/>
    <numFmt numFmtId="168" formatCode="&quot;£&quot;#,##0"/>
    <numFmt numFmtId="169" formatCode="_ [$€-2]\ * #,##0_ ;_ [$€-2]\ * \-#,##0_ ;_ [$€-2]\ * &quot;-&quot;??_ ;_ @_ "/>
    <numFmt numFmtId="170" formatCode="&quot;£&quot;#,##0.00"/>
  </numFmts>
  <fonts count="71" x14ac:knownFonts="1">
    <font>
      <sz val="12"/>
      <color rgb="FF000000"/>
      <name val="Arial"/>
      <family val="2"/>
    </font>
    <font>
      <sz val="11"/>
      <color theme="1"/>
      <name val="Calibri"/>
      <family val="2"/>
      <scheme val="minor"/>
    </font>
    <font>
      <sz val="12"/>
      <color rgb="FF000000"/>
      <name val="Arial"/>
      <family val="2"/>
    </font>
    <font>
      <b/>
      <sz val="10"/>
      <color rgb="FF000000"/>
      <name val="Arial"/>
      <family val="2"/>
    </font>
    <font>
      <u/>
      <sz val="12"/>
      <color rgb="FF0000FF"/>
      <name val="Arial"/>
      <family val="2"/>
    </font>
    <font>
      <sz val="10"/>
      <color rgb="FF000000"/>
      <name val="Arial"/>
      <family val="2"/>
    </font>
    <font>
      <b/>
      <sz val="12"/>
      <color rgb="FF000000"/>
      <name val="Arial"/>
      <family val="2"/>
    </font>
    <font>
      <b/>
      <sz val="24"/>
      <color rgb="FF000000"/>
      <name val="Arial"/>
      <family val="2"/>
    </font>
    <font>
      <b/>
      <sz val="14"/>
      <color rgb="FF000000"/>
      <name val="Arial"/>
      <family val="2"/>
    </font>
    <font>
      <b/>
      <sz val="16"/>
      <color rgb="FF003366"/>
      <name val="Arial"/>
      <family val="2"/>
    </font>
    <font>
      <b/>
      <sz val="12"/>
      <color rgb="FF003366"/>
      <name val="Arial"/>
      <family val="2"/>
    </font>
    <font>
      <sz val="11"/>
      <color rgb="FF000000"/>
      <name val="Arial"/>
      <family val="2"/>
    </font>
    <font>
      <b/>
      <u/>
      <sz val="12"/>
      <color rgb="FF0000FF"/>
      <name val="Arial"/>
      <family val="2"/>
    </font>
    <font>
      <b/>
      <sz val="16"/>
      <color rgb="FF333399"/>
      <name val="Arial"/>
      <family val="2"/>
    </font>
    <font>
      <b/>
      <sz val="12"/>
      <color rgb="FF333399"/>
      <name val="Arial"/>
      <family val="2"/>
    </font>
    <font>
      <b/>
      <sz val="11"/>
      <color rgb="FFFFFFFF"/>
      <name val="Arial"/>
      <family val="2"/>
    </font>
    <font>
      <sz val="12"/>
      <color rgb="FFFFFFFF"/>
      <name val="Arial"/>
      <family val="2"/>
    </font>
    <font>
      <b/>
      <sz val="11"/>
      <color rgb="FF000000"/>
      <name val="Arial"/>
      <family val="2"/>
    </font>
    <font>
      <b/>
      <sz val="14"/>
      <color rgb="FF333399"/>
      <name val="Arial"/>
      <family val="2"/>
    </font>
    <font>
      <b/>
      <sz val="11"/>
      <color rgb="FF333399"/>
      <name val="Arial"/>
      <family val="2"/>
    </font>
    <font>
      <sz val="11"/>
      <color rgb="FFFF0000"/>
      <name val="Arial"/>
      <family val="2"/>
    </font>
    <font>
      <b/>
      <sz val="10"/>
      <color rgb="FF000080"/>
      <name val="Arial"/>
      <family val="2"/>
    </font>
    <font>
      <b/>
      <sz val="11"/>
      <color rgb="FF244062"/>
      <name val="Arial"/>
      <family val="2"/>
    </font>
    <font>
      <b/>
      <sz val="11"/>
      <color rgb="FF16365C"/>
      <name val="Arial"/>
      <family val="2"/>
    </font>
    <font>
      <b/>
      <sz val="11"/>
      <color rgb="FF1F497D"/>
      <name val="Arial"/>
      <family val="2"/>
    </font>
    <font>
      <b/>
      <sz val="14"/>
      <color rgb="FF000080"/>
      <name val="Arial"/>
      <family val="2"/>
    </font>
    <font>
      <b/>
      <sz val="16"/>
      <color rgb="FF1F497D"/>
      <name val="Arial"/>
      <family val="2"/>
    </font>
    <font>
      <b/>
      <sz val="16"/>
      <color rgb="FF16365C"/>
      <name val="Arial"/>
      <family val="2"/>
    </font>
    <font>
      <sz val="11"/>
      <color rgb="FF16365C"/>
      <name val="Arial"/>
      <family val="2"/>
    </font>
    <font>
      <sz val="12"/>
      <color rgb="FF16365C"/>
      <name val="Arial"/>
      <family val="2"/>
    </font>
    <font>
      <b/>
      <sz val="12"/>
      <color rgb="FFFF0000"/>
      <name val="Arial"/>
      <family val="2"/>
    </font>
    <font>
      <b/>
      <sz val="11"/>
      <color rgb="FF000080"/>
      <name val="Arial"/>
      <family val="2"/>
    </font>
    <font>
      <sz val="11"/>
      <color rgb="FFFF6600"/>
      <name val="Arial"/>
      <family val="2"/>
    </font>
    <font>
      <b/>
      <sz val="16"/>
      <color rgb="FF000000"/>
      <name val="Arial"/>
      <family val="2"/>
    </font>
    <font>
      <b/>
      <sz val="11"/>
      <color rgb="FF002060"/>
      <name val="Arial"/>
      <family val="2"/>
    </font>
    <font>
      <b/>
      <sz val="12"/>
      <color rgb="FF002060"/>
      <name val="Arial"/>
      <family val="2"/>
    </font>
    <font>
      <b/>
      <u/>
      <sz val="14"/>
      <color rgb="FF0000FF"/>
      <name val="Arial"/>
      <family val="2"/>
    </font>
    <font>
      <b/>
      <u/>
      <sz val="16"/>
      <color rgb="FF0000FF"/>
      <name val="Arial"/>
      <family val="2"/>
    </font>
    <font>
      <b/>
      <sz val="16"/>
      <color rgb="FFFFFFFF"/>
      <name val="Arial"/>
      <family val="2"/>
    </font>
    <font>
      <sz val="12"/>
      <name val="Arial"/>
      <family val="2"/>
    </font>
    <font>
      <sz val="12"/>
      <name val="Arial"/>
      <family val="2"/>
    </font>
    <font>
      <sz val="12"/>
      <name val="Calibri"/>
      <family val="2"/>
    </font>
    <font>
      <b/>
      <sz val="14"/>
      <color theme="0"/>
      <name val="Arial"/>
      <family val="2"/>
    </font>
    <font>
      <sz val="12"/>
      <color rgb="FFFF0000"/>
      <name val="Arial"/>
      <family val="2"/>
    </font>
    <font>
      <b/>
      <sz val="12"/>
      <name val="Arial"/>
      <family val="2"/>
    </font>
    <font>
      <i/>
      <sz val="12"/>
      <name val="Arial"/>
      <family val="2"/>
    </font>
    <font>
      <b/>
      <sz val="10"/>
      <color indexed="8"/>
      <name val="Calibri"/>
      <family val="2"/>
    </font>
    <font>
      <sz val="11"/>
      <color indexed="8"/>
      <name val="Calibri"/>
      <family val="2"/>
    </font>
    <font>
      <b/>
      <sz val="12"/>
      <color indexed="8"/>
      <name val="Calibri"/>
      <family val="2"/>
    </font>
    <font>
      <sz val="12"/>
      <color indexed="8"/>
      <name val="Calibri"/>
      <family val="2"/>
    </font>
    <font>
      <sz val="10"/>
      <color theme="0"/>
      <name val="Arial"/>
      <family val="2"/>
    </font>
    <font>
      <u/>
      <sz val="10"/>
      <color rgb="FF0000FF"/>
      <name val="Arial"/>
      <family val="2"/>
    </font>
    <font>
      <b/>
      <sz val="10"/>
      <name val="Arial"/>
      <family val="2"/>
    </font>
    <font>
      <b/>
      <i/>
      <sz val="10"/>
      <name val="Arial"/>
      <family val="2"/>
    </font>
    <font>
      <sz val="10"/>
      <name val="Arial"/>
      <family val="2"/>
    </font>
    <font>
      <i/>
      <sz val="10"/>
      <name val="Arial"/>
      <family val="2"/>
    </font>
    <font>
      <b/>
      <sz val="10"/>
      <color rgb="FF002060"/>
      <name val="Arial"/>
      <family val="2"/>
    </font>
    <font>
      <b/>
      <sz val="11"/>
      <color indexed="18"/>
      <name val="Arial"/>
      <family val="2"/>
    </font>
    <font>
      <sz val="11"/>
      <name val="Arial"/>
      <family val="2"/>
    </font>
    <font>
      <sz val="11"/>
      <color indexed="53"/>
      <name val="Arial"/>
      <family val="2"/>
    </font>
    <font>
      <sz val="11"/>
      <color indexed="10"/>
      <name val="Arial"/>
      <family val="2"/>
    </font>
    <font>
      <b/>
      <sz val="11"/>
      <name val="Arial"/>
      <family val="2"/>
    </font>
    <font>
      <b/>
      <sz val="10"/>
      <color rgb="FF1F497D"/>
      <name val="Arial"/>
      <family val="2"/>
    </font>
    <font>
      <b/>
      <sz val="12"/>
      <color theme="0"/>
      <name val="Arial"/>
      <family val="2"/>
    </font>
    <font>
      <sz val="16"/>
      <name val="Arial"/>
      <family val="2"/>
    </font>
    <font>
      <b/>
      <sz val="16"/>
      <color rgb="FFFF0000"/>
      <name val="Arial"/>
      <family val="2"/>
    </font>
    <font>
      <sz val="8"/>
      <name val="Arial"/>
      <family val="2"/>
    </font>
    <font>
      <b/>
      <sz val="14"/>
      <color rgb="FF16365C"/>
      <name val="Arial"/>
      <family val="2"/>
    </font>
    <font>
      <b/>
      <sz val="12"/>
      <color rgb="FF000000"/>
      <name val="Arial"/>
    </font>
    <font>
      <sz val="12"/>
      <color rgb="FF000000"/>
      <name val="Arial"/>
    </font>
    <font>
      <b/>
      <sz val="14"/>
      <color rgb="FF000000"/>
      <name val="Arial"/>
    </font>
  </fonts>
  <fills count="26">
    <fill>
      <patternFill patternType="none"/>
    </fill>
    <fill>
      <patternFill patternType="gray125"/>
    </fill>
    <fill>
      <patternFill patternType="solid">
        <fgColor rgb="FFFFFFFF"/>
        <bgColor rgb="FFFFFFFF"/>
      </patternFill>
    </fill>
    <fill>
      <patternFill patternType="solid">
        <fgColor rgb="FFD9D9D9"/>
        <bgColor rgb="FFD9D9D9"/>
      </patternFill>
    </fill>
    <fill>
      <patternFill patternType="solid">
        <fgColor rgb="FFFCD5B4"/>
        <bgColor rgb="FFFCD5B4"/>
      </patternFill>
    </fill>
    <fill>
      <patternFill patternType="solid">
        <fgColor rgb="FFFFFFCC"/>
        <bgColor rgb="FFFFFFCC"/>
      </patternFill>
    </fill>
    <fill>
      <patternFill patternType="solid">
        <fgColor theme="0"/>
        <bgColor indexed="64"/>
      </patternFill>
    </fill>
    <fill>
      <patternFill patternType="solid">
        <fgColor theme="0"/>
        <bgColor rgb="FF000080"/>
      </patternFill>
    </fill>
    <fill>
      <patternFill patternType="solid">
        <fgColor theme="0"/>
        <bgColor rgb="FFD9D9D9"/>
      </patternFill>
    </fill>
    <fill>
      <patternFill patternType="solid">
        <fgColor theme="0"/>
        <bgColor rgb="FFFFFFCC"/>
      </patternFill>
    </fill>
    <fill>
      <patternFill patternType="solid">
        <fgColor theme="0"/>
        <bgColor rgb="FFFFFFFF"/>
      </patternFill>
    </fill>
    <fill>
      <patternFill patternType="solid">
        <fgColor theme="0"/>
        <bgColor rgb="FFDA9694"/>
      </patternFill>
    </fill>
    <fill>
      <patternFill patternType="solid">
        <fgColor theme="1"/>
        <bgColor indexed="64"/>
      </patternFill>
    </fill>
    <fill>
      <patternFill patternType="solid">
        <fgColor rgb="FF000000"/>
        <bgColor indexed="64"/>
      </patternFill>
    </fill>
    <fill>
      <patternFill patternType="solid">
        <fgColor rgb="FF21488A"/>
        <bgColor indexed="64"/>
      </patternFill>
    </fill>
    <fill>
      <patternFill patternType="solid">
        <fgColor indexed="22"/>
        <bgColor indexed="64"/>
      </patternFill>
    </fill>
    <fill>
      <patternFill patternType="solid">
        <fgColor indexed="22"/>
      </patternFill>
    </fill>
    <fill>
      <patternFill patternType="solid">
        <fgColor theme="0" tint="-0.14999847407452621"/>
        <bgColor indexed="64"/>
      </patternFill>
    </fill>
    <fill>
      <patternFill patternType="solid">
        <fgColor rgb="FFFFFFCC"/>
        <bgColor indexed="64"/>
      </patternFill>
    </fill>
    <fill>
      <patternFill patternType="solid">
        <fgColor theme="0" tint="-0.14999847407452621"/>
        <bgColor rgb="FFD9D9D9"/>
      </patternFill>
    </fill>
    <fill>
      <patternFill patternType="solid">
        <fgColor rgb="FF003478"/>
        <bgColor indexed="64"/>
      </patternFill>
    </fill>
    <fill>
      <patternFill patternType="solid">
        <fgColor theme="3"/>
        <bgColor indexed="64"/>
      </patternFill>
    </fill>
    <fill>
      <patternFill patternType="solid">
        <fgColor rgb="FFFFFF00"/>
        <bgColor indexed="64"/>
      </patternFill>
    </fill>
    <fill>
      <patternFill patternType="solid">
        <fgColor theme="0" tint="-0.14999847407452621"/>
        <bgColor rgb="FFFFFFCC"/>
      </patternFill>
    </fill>
    <fill>
      <patternFill patternType="solid">
        <fgColor theme="8" tint="0.39997558519241921"/>
        <bgColor rgb="FFFFFFFF"/>
      </patternFill>
    </fill>
    <fill>
      <patternFill patternType="solid">
        <fgColor rgb="FFFFFFFF"/>
        <bgColor indexed="64"/>
      </patternFill>
    </fill>
  </fills>
  <borders count="171">
    <border>
      <left/>
      <right/>
      <top/>
      <bottom/>
      <diagonal/>
    </border>
    <border>
      <left style="thick">
        <color rgb="FF000080"/>
      </left>
      <right/>
      <top style="thick">
        <color rgb="FF000080"/>
      </top>
      <bottom/>
      <diagonal/>
    </border>
    <border>
      <left/>
      <right/>
      <top style="thick">
        <color rgb="FF000080"/>
      </top>
      <bottom/>
      <diagonal/>
    </border>
    <border>
      <left/>
      <right style="thick">
        <color rgb="FF000080"/>
      </right>
      <top style="thick">
        <color rgb="FF000080"/>
      </top>
      <bottom/>
      <diagonal/>
    </border>
    <border>
      <left style="thick">
        <color rgb="FF000080"/>
      </left>
      <right/>
      <top/>
      <bottom/>
      <diagonal/>
    </border>
    <border>
      <left/>
      <right/>
      <top/>
      <bottom style="thin">
        <color rgb="FF000000"/>
      </bottom>
      <diagonal/>
    </border>
    <border>
      <left/>
      <right style="thick">
        <color rgb="FF000080"/>
      </right>
      <top/>
      <bottom/>
      <diagonal/>
    </border>
    <border>
      <left style="thin">
        <color rgb="FF000000"/>
      </left>
      <right style="thin">
        <color rgb="FF000000"/>
      </right>
      <top style="thin">
        <color rgb="FF000000"/>
      </top>
      <bottom style="thin">
        <color rgb="FF000000"/>
      </bottom>
      <diagonal/>
    </border>
    <border>
      <left style="thick">
        <color rgb="FF000080"/>
      </left>
      <right/>
      <top/>
      <bottom style="thick">
        <color rgb="FF000080"/>
      </bottom>
      <diagonal/>
    </border>
    <border>
      <left/>
      <right/>
      <top/>
      <bottom style="thick">
        <color rgb="FF000080"/>
      </bottom>
      <diagonal/>
    </border>
    <border>
      <left/>
      <right style="thick">
        <color rgb="FF000080"/>
      </right>
      <top/>
      <bottom style="thick">
        <color rgb="FF000080"/>
      </bottom>
      <diagonal/>
    </border>
    <border>
      <left style="medium">
        <color rgb="FF000000"/>
      </left>
      <right style="medium">
        <color rgb="FF000000"/>
      </right>
      <top style="medium">
        <color rgb="FF000000"/>
      </top>
      <bottom style="medium">
        <color rgb="FF000000"/>
      </bottom>
      <diagonal/>
    </border>
    <border>
      <left style="medium">
        <color rgb="FF000080"/>
      </left>
      <right style="thin">
        <color rgb="FF000000"/>
      </right>
      <top style="medium">
        <color rgb="FF000080"/>
      </top>
      <bottom style="medium">
        <color rgb="FF000080"/>
      </bottom>
      <diagonal/>
    </border>
    <border>
      <left/>
      <right/>
      <top/>
      <bottom style="medium">
        <color rgb="FF000000"/>
      </bottom>
      <diagonal/>
    </border>
    <border>
      <left style="medium">
        <color rgb="FF403151"/>
      </left>
      <right style="medium">
        <color rgb="FF403151"/>
      </right>
      <top style="thin">
        <color rgb="FF000000"/>
      </top>
      <bottom/>
      <diagonal/>
    </border>
    <border>
      <left style="medium">
        <color rgb="FF403151"/>
      </left>
      <right style="medium">
        <color rgb="FF403151"/>
      </right>
      <top style="thin">
        <color rgb="FF000000"/>
      </top>
      <bottom style="medium">
        <color rgb="FF403151"/>
      </bottom>
      <diagonal/>
    </border>
    <border>
      <left/>
      <right/>
      <top/>
      <bottom style="medium">
        <color rgb="FFFF0000"/>
      </bottom>
      <diagonal/>
    </border>
    <border>
      <left/>
      <right/>
      <top/>
      <bottom style="medium">
        <color rgb="FF000080"/>
      </bottom>
      <diagonal/>
    </border>
    <border>
      <left style="medium">
        <color rgb="FF000080"/>
      </left>
      <right style="medium">
        <color rgb="FF000080"/>
      </right>
      <top style="medium">
        <color rgb="FF000080"/>
      </top>
      <bottom style="thin">
        <color rgb="FF000000"/>
      </bottom>
      <diagonal/>
    </border>
    <border>
      <left style="medium">
        <color rgb="FF000080"/>
      </left>
      <right style="medium">
        <color rgb="FF000080"/>
      </right>
      <top style="thin">
        <color rgb="FF000000"/>
      </top>
      <bottom style="thin">
        <color rgb="FF000000"/>
      </bottom>
      <diagonal/>
    </border>
    <border>
      <left style="medium">
        <color rgb="FF000080"/>
      </left>
      <right style="medium">
        <color rgb="FF000080"/>
      </right>
      <top/>
      <bottom style="thin">
        <color rgb="FF000000"/>
      </bottom>
      <diagonal/>
    </border>
    <border>
      <left style="medium">
        <color rgb="FF000080"/>
      </left>
      <right style="medium">
        <color rgb="FF000080"/>
      </right>
      <top style="medium">
        <color rgb="FF000080"/>
      </top>
      <bottom/>
      <diagonal/>
    </border>
    <border>
      <left style="medium">
        <color rgb="FF000080"/>
      </left>
      <right style="medium">
        <color rgb="FF000080"/>
      </right>
      <top/>
      <bottom/>
      <diagonal/>
    </border>
    <border>
      <left style="medium">
        <color rgb="FF000080"/>
      </left>
      <right style="medium">
        <color rgb="FF000080"/>
      </right>
      <top/>
      <bottom style="medium">
        <color rgb="FF000080"/>
      </bottom>
      <diagonal/>
    </border>
    <border>
      <left style="medium">
        <color rgb="FF000080"/>
      </left>
      <right style="thin">
        <color rgb="FF000080"/>
      </right>
      <top style="medium">
        <color rgb="FF000080"/>
      </top>
      <bottom style="medium">
        <color rgb="FF000080"/>
      </bottom>
      <diagonal/>
    </border>
    <border>
      <left/>
      <right/>
      <top style="thick">
        <color rgb="FF000080"/>
      </top>
      <bottom style="medium">
        <color rgb="FF00008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style="medium">
        <color indexed="64"/>
      </right>
      <top style="medium">
        <color indexed="64"/>
      </top>
      <bottom style="medium">
        <color indexed="64"/>
      </bottom>
      <diagonal/>
    </border>
    <border>
      <left style="thin">
        <color indexed="9"/>
      </left>
      <right style="thin">
        <color indexed="9"/>
      </right>
      <top style="thin">
        <color indexed="9"/>
      </top>
      <bottom style="thin">
        <color indexed="9"/>
      </bottom>
      <diagonal/>
    </border>
    <border>
      <left style="thin">
        <color indexed="9"/>
      </left>
      <right/>
      <top/>
      <bottom style="thin">
        <color indexed="9"/>
      </bottom>
      <diagonal/>
    </border>
    <border>
      <left/>
      <right style="thin">
        <color indexed="9"/>
      </right>
      <top/>
      <bottom style="thin">
        <color indexed="9"/>
      </bottom>
      <diagonal/>
    </border>
    <border>
      <left/>
      <right/>
      <top/>
      <bottom style="thin">
        <color indexed="9"/>
      </bottom>
      <diagonal/>
    </border>
    <border>
      <left/>
      <right style="thin">
        <color indexed="9"/>
      </right>
      <top/>
      <bottom/>
      <diagonal/>
    </border>
    <border>
      <left style="thin">
        <color indexed="9"/>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rgb="FF000000"/>
      </left>
      <right/>
      <top style="medium">
        <color rgb="FF000000"/>
      </top>
      <bottom style="medium">
        <color rgb="FF000000"/>
      </bottom>
      <diagonal/>
    </border>
    <border>
      <left/>
      <right style="thin">
        <color rgb="FF000000"/>
      </right>
      <top style="medium">
        <color rgb="FF000080"/>
      </top>
      <bottom style="medium">
        <color rgb="FF000080"/>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theme="3"/>
      </left>
      <right style="medium">
        <color theme="3"/>
      </right>
      <top style="medium">
        <color theme="3"/>
      </top>
      <bottom/>
      <diagonal/>
    </border>
    <border>
      <left style="medium">
        <color theme="3"/>
      </left>
      <right style="medium">
        <color theme="3"/>
      </right>
      <top/>
      <bottom/>
      <diagonal/>
    </border>
    <border>
      <left style="medium">
        <color theme="3"/>
      </left>
      <right style="medium">
        <color theme="3"/>
      </right>
      <top/>
      <bottom style="medium">
        <color theme="3"/>
      </bottom>
      <diagonal/>
    </border>
    <border>
      <left/>
      <right/>
      <top style="medium">
        <color theme="3"/>
      </top>
      <bottom/>
      <diagonal/>
    </border>
    <border>
      <left/>
      <right style="medium">
        <color theme="3"/>
      </right>
      <top style="medium">
        <color theme="3"/>
      </top>
      <bottom/>
      <diagonal/>
    </border>
    <border>
      <left/>
      <right style="medium">
        <color theme="3"/>
      </right>
      <top/>
      <bottom/>
      <diagonal/>
    </border>
    <border>
      <left/>
      <right/>
      <top/>
      <bottom style="medium">
        <color theme="3"/>
      </bottom>
      <diagonal/>
    </border>
    <border>
      <left/>
      <right style="medium">
        <color theme="3"/>
      </right>
      <top/>
      <bottom style="medium">
        <color theme="3"/>
      </bottom>
      <diagonal/>
    </border>
    <border>
      <left/>
      <right/>
      <top style="thick">
        <color rgb="FF002060"/>
      </top>
      <bottom/>
      <diagonal/>
    </border>
    <border>
      <left/>
      <right/>
      <top style="thin">
        <color theme="1"/>
      </top>
      <bottom style="thin">
        <color theme="1"/>
      </bottom>
      <diagonal/>
    </border>
    <border>
      <left style="thick">
        <color rgb="FF002060"/>
      </left>
      <right/>
      <top style="thick">
        <color rgb="FF002060"/>
      </top>
      <bottom style="thin">
        <color theme="1"/>
      </bottom>
      <diagonal/>
    </border>
    <border>
      <left/>
      <right/>
      <top style="thick">
        <color rgb="FF002060"/>
      </top>
      <bottom style="thin">
        <color theme="1"/>
      </bottom>
      <diagonal/>
    </border>
    <border>
      <left/>
      <right style="thick">
        <color rgb="FF002060"/>
      </right>
      <top style="thick">
        <color rgb="FF002060"/>
      </top>
      <bottom style="thin">
        <color theme="1"/>
      </bottom>
      <diagonal/>
    </border>
    <border>
      <left style="thick">
        <color rgb="FF002060"/>
      </left>
      <right/>
      <top style="thin">
        <color theme="1"/>
      </top>
      <bottom style="thin">
        <color theme="1"/>
      </bottom>
      <diagonal/>
    </border>
    <border>
      <left/>
      <right style="thick">
        <color rgb="FF002060"/>
      </right>
      <top style="thin">
        <color theme="1"/>
      </top>
      <bottom style="thin">
        <color theme="1"/>
      </bottom>
      <diagonal/>
    </border>
    <border>
      <left style="thick">
        <color rgb="FF002060"/>
      </left>
      <right/>
      <top style="thin">
        <color theme="1"/>
      </top>
      <bottom style="thick">
        <color rgb="FF002060"/>
      </bottom>
      <diagonal/>
    </border>
    <border>
      <left/>
      <right/>
      <top style="thin">
        <color theme="1"/>
      </top>
      <bottom style="thick">
        <color rgb="FF002060"/>
      </bottom>
      <diagonal/>
    </border>
    <border>
      <left/>
      <right style="thick">
        <color rgb="FF002060"/>
      </right>
      <top style="thin">
        <color theme="1"/>
      </top>
      <bottom style="thick">
        <color rgb="FF002060"/>
      </bottom>
      <diagonal/>
    </border>
    <border>
      <left style="medium">
        <color rgb="FF000080"/>
      </left>
      <right style="medium">
        <color rgb="FF000080"/>
      </right>
      <top style="thin">
        <color rgb="FF000000"/>
      </top>
      <bottom style="medium">
        <color rgb="FF000080"/>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medium">
        <color rgb="FF000000"/>
      </bottom>
      <diagonal/>
    </border>
    <border>
      <left style="medium">
        <color indexed="64"/>
      </left>
      <right style="medium">
        <color indexed="64"/>
      </right>
      <top/>
      <bottom style="medium">
        <color rgb="FFFFFFFF"/>
      </bottom>
      <diagonal/>
    </border>
    <border>
      <left style="medium">
        <color indexed="64"/>
      </left>
      <right style="medium">
        <color indexed="64"/>
      </right>
      <top style="medium">
        <color rgb="FF000000"/>
      </top>
      <bottom/>
      <diagonal/>
    </border>
    <border>
      <left/>
      <right/>
      <top style="thin">
        <color rgb="FF002060"/>
      </top>
      <bottom style="thin">
        <color rgb="FF002060"/>
      </bottom>
      <diagonal/>
    </border>
    <border>
      <left style="thick">
        <color theme="3"/>
      </left>
      <right/>
      <top style="thick">
        <color theme="3"/>
      </top>
      <bottom style="thin">
        <color theme="1"/>
      </bottom>
      <diagonal/>
    </border>
    <border>
      <left/>
      <right/>
      <top style="thick">
        <color theme="3"/>
      </top>
      <bottom style="thin">
        <color theme="1"/>
      </bottom>
      <diagonal/>
    </border>
    <border>
      <left/>
      <right style="thick">
        <color theme="3"/>
      </right>
      <top style="thick">
        <color theme="3"/>
      </top>
      <bottom style="thin">
        <color theme="1"/>
      </bottom>
      <diagonal/>
    </border>
    <border>
      <left style="thick">
        <color theme="3"/>
      </left>
      <right/>
      <top style="thin">
        <color theme="1"/>
      </top>
      <bottom style="thin">
        <color theme="1"/>
      </bottom>
      <diagonal/>
    </border>
    <border>
      <left/>
      <right style="thick">
        <color theme="3"/>
      </right>
      <top style="thin">
        <color theme="1"/>
      </top>
      <bottom style="thin">
        <color theme="1"/>
      </bottom>
      <diagonal/>
    </border>
    <border>
      <left style="thick">
        <color theme="3"/>
      </left>
      <right/>
      <top style="thin">
        <color theme="1"/>
      </top>
      <bottom style="thick">
        <color theme="3"/>
      </bottom>
      <diagonal/>
    </border>
    <border>
      <left/>
      <right/>
      <top style="thin">
        <color theme="1"/>
      </top>
      <bottom style="thick">
        <color theme="3"/>
      </bottom>
      <diagonal/>
    </border>
    <border>
      <left/>
      <right style="thick">
        <color theme="3"/>
      </right>
      <top style="thin">
        <color theme="1"/>
      </top>
      <bottom style="thick">
        <color theme="3"/>
      </bottom>
      <diagonal/>
    </border>
    <border>
      <left style="thick">
        <color rgb="FF002060"/>
      </left>
      <right/>
      <top style="thick">
        <color rgb="FF002060"/>
      </top>
      <bottom style="thin">
        <color rgb="FF002060"/>
      </bottom>
      <diagonal/>
    </border>
    <border>
      <left/>
      <right/>
      <top style="thick">
        <color rgb="FF002060"/>
      </top>
      <bottom style="thin">
        <color rgb="FF002060"/>
      </bottom>
      <diagonal/>
    </border>
    <border>
      <left/>
      <right style="thick">
        <color rgb="FF002060"/>
      </right>
      <top style="thick">
        <color rgb="FF002060"/>
      </top>
      <bottom style="thin">
        <color rgb="FF002060"/>
      </bottom>
      <diagonal/>
    </border>
    <border>
      <left style="thick">
        <color rgb="FF002060"/>
      </left>
      <right/>
      <top style="thin">
        <color rgb="FF002060"/>
      </top>
      <bottom style="thin">
        <color rgb="FF002060"/>
      </bottom>
      <diagonal/>
    </border>
    <border>
      <left/>
      <right style="thick">
        <color rgb="FF002060"/>
      </right>
      <top style="thin">
        <color rgb="FF002060"/>
      </top>
      <bottom style="thin">
        <color rgb="FF002060"/>
      </bottom>
      <diagonal/>
    </border>
    <border>
      <left style="thick">
        <color rgb="FF002060"/>
      </left>
      <right/>
      <top style="thin">
        <color rgb="FF002060"/>
      </top>
      <bottom style="thick">
        <color rgb="FF002060"/>
      </bottom>
      <diagonal/>
    </border>
    <border>
      <left/>
      <right/>
      <top style="thin">
        <color rgb="FF002060"/>
      </top>
      <bottom style="thick">
        <color rgb="FF002060"/>
      </bottom>
      <diagonal/>
    </border>
    <border>
      <left/>
      <right style="thick">
        <color rgb="FF002060"/>
      </right>
      <top style="thin">
        <color rgb="FF002060"/>
      </top>
      <bottom style="thick">
        <color rgb="FF002060"/>
      </bottom>
      <diagonal/>
    </border>
    <border>
      <left style="medium">
        <color rgb="FF000080"/>
      </left>
      <right style="medium">
        <color rgb="FF000080"/>
      </right>
      <top style="thin">
        <color rgb="FF000000"/>
      </top>
      <bottom/>
      <diagonal/>
    </border>
    <border>
      <left style="medium">
        <color rgb="FF000080"/>
      </left>
      <right style="medium">
        <color rgb="FF000080"/>
      </right>
      <top style="medium">
        <color rgb="FF000080"/>
      </top>
      <bottom style="thin">
        <color auto="1"/>
      </bottom>
      <diagonal/>
    </border>
    <border>
      <left/>
      <right/>
      <top/>
      <bottom style="thin">
        <color theme="1"/>
      </bottom>
      <diagonal/>
    </border>
    <border>
      <left style="thick">
        <color theme="3"/>
      </left>
      <right/>
      <top/>
      <bottom style="thin">
        <color theme="1"/>
      </bottom>
      <diagonal/>
    </border>
    <border>
      <left/>
      <right style="thick">
        <color theme="3"/>
      </right>
      <top/>
      <bottom style="thin">
        <color theme="1"/>
      </bottom>
      <diagonal/>
    </border>
    <border>
      <left style="thick">
        <color rgb="FF002060"/>
      </left>
      <right/>
      <top/>
      <bottom style="thin">
        <color rgb="FF002060"/>
      </bottom>
      <diagonal/>
    </border>
    <border>
      <left/>
      <right/>
      <top/>
      <bottom style="thin">
        <color rgb="FF002060"/>
      </bottom>
      <diagonal/>
    </border>
    <border>
      <left/>
      <right style="thick">
        <color rgb="FF002060"/>
      </right>
      <top/>
      <bottom style="thin">
        <color rgb="FF002060"/>
      </bottom>
      <diagonal/>
    </border>
    <border>
      <left style="medium">
        <color indexed="64"/>
      </left>
      <right style="medium">
        <color rgb="FF403151"/>
      </right>
      <top style="medium">
        <color indexed="64"/>
      </top>
      <bottom style="medium">
        <color indexed="64"/>
      </bottom>
      <diagonal/>
    </border>
    <border>
      <left style="medium">
        <color rgb="FF403151"/>
      </left>
      <right style="thin">
        <color rgb="FF403151"/>
      </right>
      <top style="medium">
        <color indexed="64"/>
      </top>
      <bottom style="medium">
        <color indexed="64"/>
      </bottom>
      <diagonal/>
    </border>
    <border>
      <left style="medium">
        <color rgb="FF403151"/>
      </left>
      <right style="medium">
        <color rgb="FF403151"/>
      </right>
      <top style="medium">
        <color indexed="64"/>
      </top>
      <bottom style="medium">
        <color indexed="64"/>
      </bottom>
      <diagonal/>
    </border>
    <border>
      <left style="medium">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18"/>
      </left>
      <right style="medium">
        <color indexed="18"/>
      </right>
      <top style="medium">
        <color indexed="18"/>
      </top>
      <bottom style="thin">
        <color indexed="64"/>
      </bottom>
      <diagonal/>
    </border>
    <border>
      <left style="thin">
        <color indexed="9"/>
      </left>
      <right style="thin">
        <color indexed="9"/>
      </right>
      <top style="thin">
        <color indexed="9"/>
      </top>
      <bottom style="thin">
        <color indexed="9"/>
      </bottom>
      <diagonal/>
    </border>
    <border>
      <left style="medium">
        <color rgb="FF403151"/>
      </left>
      <right/>
      <top style="thin">
        <color rgb="FF000000"/>
      </top>
      <bottom/>
      <diagonal/>
    </border>
    <border>
      <left/>
      <right style="medium">
        <color rgb="FF403151"/>
      </right>
      <top style="thin">
        <color rgb="FF000000"/>
      </top>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rgb="FF403151"/>
      </left>
      <right/>
      <top style="thin">
        <color rgb="FF000000"/>
      </top>
      <bottom style="medium">
        <color rgb="FF403151"/>
      </bottom>
      <diagonal/>
    </border>
    <border>
      <left style="medium">
        <color indexed="64"/>
      </left>
      <right style="medium">
        <color indexed="64"/>
      </right>
      <top style="medium">
        <color indexed="64"/>
      </top>
      <bottom style="thin">
        <color auto="1"/>
      </bottom>
      <diagonal/>
    </border>
    <border>
      <left style="thin">
        <color indexed="64"/>
      </left>
      <right style="thin">
        <color indexed="64"/>
      </right>
      <top style="medium">
        <color indexed="64"/>
      </top>
      <bottom style="thin">
        <color indexed="64"/>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medium">
        <color indexed="64"/>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18"/>
      </left>
      <right style="medium">
        <color indexed="18"/>
      </right>
      <top style="thin">
        <color indexed="64"/>
      </top>
      <bottom style="thin">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right style="medium">
        <color rgb="FF403151"/>
      </right>
      <top style="thin">
        <color rgb="FF000000"/>
      </top>
      <bottom style="thin">
        <color rgb="FF000000"/>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medium">
        <color rgb="FF000080"/>
      </left>
      <right style="medium">
        <color rgb="FF000080"/>
      </right>
      <top style="thin">
        <color auto="1"/>
      </top>
      <bottom style="thin">
        <color auto="1"/>
      </bottom>
      <diagonal/>
    </border>
    <border>
      <left style="medium">
        <color rgb="FF000080"/>
      </left>
      <right style="medium">
        <color rgb="FF000080"/>
      </right>
      <top style="thin">
        <color auto="1"/>
      </top>
      <bottom style="thin">
        <color rgb="FF000000"/>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indexed="64"/>
      </right>
      <top style="thin">
        <color auto="1"/>
      </top>
      <bottom style="medium">
        <color indexed="64"/>
      </bottom>
      <diagonal/>
    </border>
    <border>
      <left style="thin">
        <color indexed="64"/>
      </left>
      <right style="thin">
        <color indexed="64"/>
      </right>
      <top style="thin">
        <color indexed="64"/>
      </top>
      <bottom/>
      <diagonal/>
    </border>
  </borders>
  <cellStyleXfs count="30">
    <xf numFmtId="0" fontId="0" fillId="0" borderId="0"/>
    <xf numFmtId="166" fontId="2"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4" fillId="0" borderId="0" applyNumberFormat="0" applyFill="0" applyBorder="0" applyAlignment="0" applyProtection="0"/>
    <xf numFmtId="0" fontId="2" fillId="0" borderId="0" applyNumberFormat="0" applyFont="0" applyBorder="0" applyProtection="0"/>
    <xf numFmtId="0" fontId="2" fillId="0" borderId="0" applyNumberFormat="0" applyFont="0" applyBorder="0" applyProtection="0"/>
    <xf numFmtId="0" fontId="5" fillId="0" borderId="0" applyNumberFormat="0" applyBorder="0" applyProtection="0"/>
    <xf numFmtId="0" fontId="2" fillId="0" borderId="0" applyNumberFormat="0" applyFont="0" applyBorder="0" applyProtection="0"/>
    <xf numFmtId="9" fontId="2" fillId="0" borderId="0" applyFont="0" applyFill="0" applyBorder="0" applyAlignment="0" applyProtection="0"/>
    <xf numFmtId="0" fontId="5" fillId="0" borderId="0" applyNumberFormat="0" applyBorder="0" applyProtection="0">
      <alignment textRotation="90"/>
    </xf>
    <xf numFmtId="0" fontId="5" fillId="0" borderId="0" applyNumberFormat="0" applyBorder="0" applyProtection="0"/>
    <xf numFmtId="0" fontId="5" fillId="0" borderId="0" applyNumberFormat="0" applyBorder="0" applyProtection="0"/>
    <xf numFmtId="0" fontId="6" fillId="0" borderId="0" applyNumberFormat="0" applyBorder="0" applyProtection="0"/>
    <xf numFmtId="0" fontId="3" fillId="0" borderId="0" applyNumberFormat="0" applyBorder="0" applyProtection="0"/>
    <xf numFmtId="0" fontId="3" fillId="0" borderId="0" applyNumberFormat="0" applyBorder="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39" fillId="0" borderId="0"/>
    <xf numFmtId="0" fontId="40" fillId="0" borderId="0"/>
    <xf numFmtId="0" fontId="54" fillId="0" borderId="0"/>
  </cellStyleXfs>
  <cellXfs count="560">
    <xf numFmtId="0" fontId="0" fillId="0" borderId="0" xfId="0"/>
    <xf numFmtId="0" fontId="0" fillId="2" borderId="0" xfId="0" applyFill="1"/>
    <xf numFmtId="0" fontId="7" fillId="2" borderId="0" xfId="0" applyFont="1" applyFill="1"/>
    <xf numFmtId="0" fontId="0" fillId="0" borderId="0" xfId="0" applyProtection="1">
      <protection locked="0"/>
    </xf>
    <xf numFmtId="0" fontId="6" fillId="2" borderId="0" xfId="0" applyFont="1" applyFill="1"/>
    <xf numFmtId="0" fontId="8" fillId="2" borderId="0" xfId="0" applyFont="1" applyFill="1"/>
    <xf numFmtId="0" fontId="8" fillId="3" borderId="0" xfId="0" applyFont="1" applyFill="1"/>
    <xf numFmtId="0" fontId="0" fillId="3" borderId="0" xfId="0" applyFill="1"/>
    <xf numFmtId="0" fontId="9" fillId="0" borderId="0" xfId="0" applyFont="1" applyAlignment="1">
      <alignment vertical="center"/>
    </xf>
    <xf numFmtId="0" fontId="9" fillId="2" borderId="0" xfId="0" applyFont="1" applyFill="1" applyAlignment="1">
      <alignment vertical="center"/>
    </xf>
    <xf numFmtId="0" fontId="8" fillId="4" borderId="0" xfId="0" applyFont="1" applyFill="1"/>
    <xf numFmtId="0" fontId="0" fillId="4" borderId="0" xfId="0" applyFill="1"/>
    <xf numFmtId="0" fontId="0" fillId="2" borderId="1" xfId="0" applyFill="1" applyBorder="1"/>
    <xf numFmtId="0" fontId="0" fillId="2" borderId="2" xfId="0" applyFill="1" applyBorder="1"/>
    <xf numFmtId="0" fontId="0" fillId="0" borderId="2" xfId="0" applyBorder="1"/>
    <xf numFmtId="0" fontId="0" fillId="2" borderId="3" xfId="0" applyFill="1" applyBorder="1"/>
    <xf numFmtId="0" fontId="0" fillId="2" borderId="4" xfId="0" applyFill="1" applyBorder="1"/>
    <xf numFmtId="0" fontId="10" fillId="2" borderId="5" xfId="0" applyFont="1" applyFill="1" applyBorder="1"/>
    <xf numFmtId="0" fontId="0" fillId="2" borderId="6" xfId="0" applyFill="1" applyBorder="1"/>
    <xf numFmtId="0" fontId="8" fillId="0" borderId="0" xfId="0" applyFont="1" applyAlignment="1" applyProtection="1">
      <alignment horizontal="left" wrapText="1"/>
      <protection locked="0"/>
    </xf>
    <xf numFmtId="0" fontId="10" fillId="2" borderId="5" xfId="0" applyFont="1" applyFill="1" applyBorder="1" applyAlignment="1">
      <alignment horizontal="left"/>
    </xf>
    <xf numFmtId="0" fontId="10" fillId="2" borderId="0" xfId="0" applyFont="1" applyFill="1" applyAlignment="1">
      <alignment horizontal="left"/>
    </xf>
    <xf numFmtId="0" fontId="6" fillId="3" borderId="7" xfId="0" applyFont="1" applyFill="1" applyBorder="1" applyAlignment="1" applyProtection="1">
      <alignment horizontal="center" vertical="center"/>
      <protection locked="0"/>
    </xf>
    <xf numFmtId="0" fontId="0" fillId="2" borderId="0" xfId="0" applyFill="1" applyAlignment="1">
      <alignment horizontal="left" vertical="center"/>
    </xf>
    <xf numFmtId="0" fontId="0" fillId="2" borderId="0" xfId="0" applyFill="1" applyAlignment="1">
      <alignment horizontal="right"/>
    </xf>
    <xf numFmtId="0" fontId="0" fillId="2" borderId="4" xfId="0" applyFill="1" applyBorder="1" applyAlignment="1">
      <alignment horizontal="right"/>
    </xf>
    <xf numFmtId="0" fontId="10" fillId="2" borderId="0" xfId="0" applyFont="1" applyFill="1" applyAlignment="1">
      <alignment horizontal="right"/>
    </xf>
    <xf numFmtId="0" fontId="8" fillId="0" borderId="0" xfId="0" applyFont="1" applyAlignment="1" applyProtection="1">
      <alignment horizontal="left"/>
      <protection locked="0"/>
    </xf>
    <xf numFmtId="0" fontId="8" fillId="4" borderId="7" xfId="0" applyFont="1" applyFill="1" applyBorder="1" applyAlignment="1" applyProtection="1">
      <alignment horizontal="center" vertical="center" wrapText="1"/>
      <protection locked="0"/>
    </xf>
    <xf numFmtId="0" fontId="0" fillId="2" borderId="8" xfId="0" applyFill="1" applyBorder="1"/>
    <xf numFmtId="0" fontId="11" fillId="2" borderId="9" xfId="0" applyFont="1" applyFill="1" applyBorder="1"/>
    <xf numFmtId="0" fontId="11" fillId="0" borderId="9" xfId="0" applyFont="1" applyBorder="1"/>
    <xf numFmtId="0" fontId="11" fillId="2" borderId="10" xfId="0" applyFont="1" applyFill="1" applyBorder="1"/>
    <xf numFmtId="0" fontId="11" fillId="0" borderId="0" xfId="0" applyFont="1"/>
    <xf numFmtId="0" fontId="11" fillId="0" borderId="0" xfId="0" applyFont="1" applyProtection="1">
      <protection locked="0"/>
    </xf>
    <xf numFmtId="0" fontId="11" fillId="2" borderId="6" xfId="0" applyFont="1" applyFill="1" applyBorder="1"/>
    <xf numFmtId="0" fontId="11" fillId="2" borderId="0" xfId="0" applyFont="1" applyFill="1"/>
    <xf numFmtId="0" fontId="13" fillId="2" borderId="0" xfId="0" applyFont="1" applyFill="1"/>
    <xf numFmtId="0" fontId="14" fillId="2" borderId="0" xfId="0" applyFont="1" applyFill="1"/>
    <xf numFmtId="0" fontId="17" fillId="2" borderId="0" xfId="0" applyFont="1" applyFill="1"/>
    <xf numFmtId="0" fontId="8" fillId="5" borderId="0" xfId="0" applyFont="1" applyFill="1" applyAlignment="1">
      <alignment horizontal="left"/>
    </xf>
    <xf numFmtId="0" fontId="11" fillId="2" borderId="0" xfId="0" applyFont="1" applyFill="1" applyAlignment="1">
      <alignment horizontal="left" wrapText="1"/>
    </xf>
    <xf numFmtId="0" fontId="5" fillId="2" borderId="0" xfId="0" applyFont="1" applyFill="1" applyAlignment="1">
      <alignment horizontal="left" wrapText="1"/>
    </xf>
    <xf numFmtId="0" fontId="5" fillId="2" borderId="6" xfId="0" applyFont="1" applyFill="1" applyBorder="1" applyAlignment="1">
      <alignment horizontal="left" wrapText="1"/>
    </xf>
    <xf numFmtId="0" fontId="17" fillId="2" borderId="0" xfId="0" applyFont="1" applyFill="1" applyAlignment="1">
      <alignment vertical="center" wrapText="1"/>
    </xf>
    <xf numFmtId="0" fontId="17" fillId="2" borderId="0" xfId="0" applyFont="1" applyFill="1" applyAlignment="1">
      <alignment horizontal="center" vertical="center" wrapText="1"/>
    </xf>
    <xf numFmtId="0" fontId="11" fillId="2" borderId="0" xfId="0" applyFont="1" applyFill="1" applyAlignment="1">
      <alignment horizontal="center" vertical="center" wrapText="1"/>
    </xf>
    <xf numFmtId="0" fontId="17" fillId="2" borderId="0" xfId="0" applyFont="1" applyFill="1" applyAlignment="1">
      <alignment wrapText="1"/>
    </xf>
    <xf numFmtId="0" fontId="21" fillId="2" borderId="0" xfId="0" applyFont="1" applyFill="1" applyAlignment="1">
      <alignment horizontal="center" wrapText="1"/>
    </xf>
    <xf numFmtId="0" fontId="17" fillId="5" borderId="11" xfId="0" applyFont="1" applyFill="1" applyBorder="1" applyAlignment="1">
      <alignment horizontal="left" wrapText="1"/>
    </xf>
    <xf numFmtId="0" fontId="17" fillId="2" borderId="0" xfId="0" applyFont="1" applyFill="1" applyAlignment="1">
      <alignment horizontal="left" wrapText="1"/>
    </xf>
    <xf numFmtId="0" fontId="17" fillId="5" borderId="14" xfId="0" applyFont="1" applyFill="1" applyBorder="1" applyAlignment="1">
      <alignment wrapText="1"/>
    </xf>
    <xf numFmtId="0" fontId="17" fillId="5" borderId="15" xfId="0" applyFont="1" applyFill="1" applyBorder="1" applyAlignment="1">
      <alignment wrapText="1"/>
    </xf>
    <xf numFmtId="0" fontId="24" fillId="2" borderId="0" xfId="0" applyFont="1" applyFill="1" applyAlignment="1">
      <alignment horizontal="right" wrapText="1"/>
    </xf>
    <xf numFmtId="0" fontId="6" fillId="0" borderId="0" xfId="0" applyFont="1"/>
    <xf numFmtId="0" fontId="17" fillId="0" borderId="0" xfId="0" applyFont="1" applyAlignment="1">
      <alignment horizontal="center" vertical="center" wrapText="1"/>
    </xf>
    <xf numFmtId="0" fontId="25" fillId="2" borderId="0" xfId="0" applyFont="1" applyFill="1"/>
    <xf numFmtId="0" fontId="8" fillId="2" borderId="0" xfId="0" applyFont="1" applyFill="1" applyAlignment="1">
      <alignment wrapText="1"/>
    </xf>
    <xf numFmtId="0" fontId="11" fillId="2" borderId="4" xfId="0" applyFont="1" applyFill="1" applyBorder="1"/>
    <xf numFmtId="0" fontId="17" fillId="2" borderId="6" xfId="0" applyFont="1" applyFill="1" applyBorder="1"/>
    <xf numFmtId="0" fontId="17" fillId="2" borderId="4" xfId="0" applyFont="1" applyFill="1" applyBorder="1"/>
    <xf numFmtId="0" fontId="17" fillId="0" borderId="0" xfId="0" applyFont="1"/>
    <xf numFmtId="0" fontId="11" fillId="2" borderId="0" xfId="0" applyFont="1" applyFill="1" applyAlignment="1">
      <alignment wrapText="1"/>
    </xf>
    <xf numFmtId="0" fontId="26" fillId="2" borderId="0" xfId="0" applyFont="1" applyFill="1"/>
    <xf numFmtId="0" fontId="11" fillId="2" borderId="4" xfId="0" applyFont="1" applyFill="1" applyBorder="1" applyAlignment="1">
      <alignment horizontal="left" wrapText="1"/>
    </xf>
    <xf numFmtId="0" fontId="27" fillId="0" borderId="0" xfId="0" applyFont="1"/>
    <xf numFmtId="0" fontId="28" fillId="0" borderId="0" xfId="0" applyFont="1"/>
    <xf numFmtId="0" fontId="29" fillId="0" borderId="0" xfId="0" applyFont="1"/>
    <xf numFmtId="0" fontId="28" fillId="0" borderId="0" xfId="0" applyFont="1" applyAlignment="1">
      <alignment horizontal="left" wrapText="1"/>
    </xf>
    <xf numFmtId="0" fontId="28" fillId="2" borderId="0" xfId="0" applyFont="1" applyFill="1" applyAlignment="1">
      <alignment horizontal="left" wrapText="1"/>
    </xf>
    <xf numFmtId="0" fontId="30" fillId="2" borderId="0" xfId="0" applyFont="1" applyFill="1"/>
    <xf numFmtId="0" fontId="6" fillId="2" borderId="0" xfId="0" applyFont="1" applyFill="1" applyAlignment="1">
      <alignment horizontal="right"/>
    </xf>
    <xf numFmtId="3" fontId="11" fillId="5" borderId="12" xfId="0" applyNumberFormat="1" applyFont="1" applyFill="1" applyBorder="1" applyAlignment="1">
      <alignment horizontal="center" wrapText="1"/>
    </xf>
    <xf numFmtId="0" fontId="20" fillId="2" borderId="0" xfId="0" applyFont="1" applyFill="1" applyAlignment="1">
      <alignment wrapText="1"/>
    </xf>
    <xf numFmtId="0" fontId="8" fillId="2" borderId="0" xfId="0" applyFont="1" applyFill="1" applyAlignment="1">
      <alignment horizontal="left"/>
    </xf>
    <xf numFmtId="0" fontId="31" fillId="2" borderId="0" xfId="0" applyFont="1" applyFill="1" applyAlignment="1">
      <alignment horizontal="center" vertical="top" wrapText="1"/>
    </xf>
    <xf numFmtId="0" fontId="31" fillId="2" borderId="0" xfId="0" applyFont="1" applyFill="1" applyAlignment="1">
      <alignment horizontal="right" wrapText="1"/>
    </xf>
    <xf numFmtId="0" fontId="11" fillId="2" borderId="0" xfId="0" applyFont="1" applyFill="1" applyAlignment="1" applyProtection="1">
      <alignment wrapText="1"/>
      <protection locked="0"/>
    </xf>
    <xf numFmtId="1" fontId="17" fillId="3" borderId="18" xfId="0" applyNumberFormat="1" applyFont="1" applyFill="1" applyBorder="1" applyAlignment="1" applyProtection="1">
      <alignment horizontal="center" vertical="center" wrapText="1"/>
      <protection locked="0"/>
    </xf>
    <xf numFmtId="0" fontId="17" fillId="3" borderId="18" xfId="0" applyFont="1" applyFill="1" applyBorder="1" applyAlignment="1" applyProtection="1">
      <alignment horizontal="center" vertical="center" wrapText="1"/>
      <protection locked="0"/>
    </xf>
    <xf numFmtId="164" fontId="17" fillId="3" borderId="18" xfId="0" applyNumberFormat="1" applyFont="1" applyFill="1" applyBorder="1" applyAlignment="1" applyProtection="1">
      <alignment horizontal="center" vertical="center" wrapText="1"/>
      <protection locked="0"/>
    </xf>
    <xf numFmtId="1" fontId="11" fillId="3" borderId="18" xfId="0" applyNumberFormat="1" applyFont="1" applyFill="1" applyBorder="1" applyAlignment="1" applyProtection="1">
      <alignment horizontal="center" vertical="center" wrapText="1"/>
      <protection locked="0"/>
    </xf>
    <xf numFmtId="0" fontId="20" fillId="2" borderId="6" xfId="0" applyFont="1" applyFill="1" applyBorder="1"/>
    <xf numFmtId="0" fontId="20" fillId="2" borderId="0" xfId="0" applyFont="1" applyFill="1"/>
    <xf numFmtId="0" fontId="20" fillId="0" borderId="0" xfId="0" applyFont="1"/>
    <xf numFmtId="0" fontId="17" fillId="3" borderId="19" xfId="0" applyFont="1" applyFill="1" applyBorder="1" applyAlignment="1" applyProtection="1">
      <alignment horizontal="left" vertical="center" wrapText="1"/>
      <protection locked="0"/>
    </xf>
    <xf numFmtId="1" fontId="17" fillId="3" borderId="19" xfId="0" applyNumberFormat="1" applyFont="1" applyFill="1" applyBorder="1" applyAlignment="1" applyProtection="1">
      <alignment horizontal="center" vertical="center" wrapText="1"/>
      <protection locked="0"/>
    </xf>
    <xf numFmtId="0" fontId="17" fillId="3" borderId="19" xfId="0" applyFont="1" applyFill="1" applyBorder="1" applyAlignment="1" applyProtection="1">
      <alignment horizontal="center" vertical="center" wrapText="1"/>
      <protection locked="0"/>
    </xf>
    <xf numFmtId="164" fontId="17" fillId="3" borderId="19" xfId="0" applyNumberFormat="1" applyFont="1" applyFill="1" applyBorder="1" applyAlignment="1" applyProtection="1">
      <alignment horizontal="center" vertical="center" wrapText="1"/>
      <protection locked="0"/>
    </xf>
    <xf numFmtId="1" fontId="11" fillId="3" borderId="19" xfId="0" applyNumberFormat="1" applyFont="1" applyFill="1" applyBorder="1" applyAlignment="1" applyProtection="1">
      <alignment horizontal="center" vertical="center" wrapText="1"/>
      <protection locked="0"/>
    </xf>
    <xf numFmtId="0" fontId="17" fillId="3" borderId="20" xfId="0" applyFont="1" applyFill="1" applyBorder="1" applyAlignment="1" applyProtection="1">
      <alignment horizontal="left" vertical="center" wrapText="1"/>
      <protection locked="0"/>
    </xf>
    <xf numFmtId="1" fontId="0" fillId="2" borderId="0" xfId="0" applyNumberFormat="1" applyFill="1" applyAlignment="1">
      <alignment horizontal="center" vertical="center"/>
    </xf>
    <xf numFmtId="0" fontId="0" fillId="2" borderId="0" xfId="0" applyFill="1" applyAlignment="1">
      <alignment horizontal="center" vertical="center"/>
    </xf>
    <xf numFmtId="164" fontId="31" fillId="2" borderId="0" xfId="0" applyNumberFormat="1" applyFont="1" applyFill="1" applyAlignment="1">
      <alignment horizontal="center" vertical="center" wrapText="1"/>
    </xf>
    <xf numFmtId="1" fontId="0" fillId="2" borderId="0" xfId="0" applyNumberFormat="1" applyFill="1"/>
    <xf numFmtId="0" fontId="19" fillId="2" borderId="9" xfId="0" applyFont="1" applyFill="1" applyBorder="1"/>
    <xf numFmtId="0" fontId="20" fillId="2" borderId="9" xfId="0" applyFont="1" applyFill="1" applyBorder="1" applyAlignment="1">
      <alignment wrapText="1"/>
    </xf>
    <xf numFmtId="0" fontId="27" fillId="2" borderId="0" xfId="0" applyFont="1" applyFill="1"/>
    <xf numFmtId="0" fontId="33" fillId="2" borderId="0" xfId="0" applyFont="1" applyFill="1"/>
    <xf numFmtId="0" fontId="32" fillId="2" borderId="0" xfId="0" applyFont="1" applyFill="1" applyAlignment="1">
      <alignment wrapText="1"/>
    </xf>
    <xf numFmtId="0" fontId="18" fillId="2" borderId="9" xfId="0" applyFont="1" applyFill="1" applyBorder="1"/>
    <xf numFmtId="0" fontId="13" fillId="2" borderId="0" xfId="0" applyFont="1" applyFill="1" applyAlignment="1">
      <alignment wrapText="1"/>
    </xf>
    <xf numFmtId="1" fontId="11" fillId="5" borderId="24" xfId="0" applyNumberFormat="1" applyFont="1" applyFill="1" applyBorder="1" applyAlignment="1">
      <alignment horizontal="center" wrapText="1"/>
    </xf>
    <xf numFmtId="0" fontId="11" fillId="2" borderId="6" xfId="13" applyFont="1" applyFill="1" applyBorder="1"/>
    <xf numFmtId="0" fontId="11" fillId="2" borderId="0" xfId="13" applyFont="1" applyFill="1"/>
    <xf numFmtId="0" fontId="11" fillId="0" borderId="0" xfId="13" applyFont="1"/>
    <xf numFmtId="0" fontId="13" fillId="2" borderId="0" xfId="13" applyFont="1" applyFill="1"/>
    <xf numFmtId="0" fontId="14" fillId="2" borderId="0" xfId="13" applyFont="1" applyFill="1"/>
    <xf numFmtId="0" fontId="11" fillId="2" borderId="4" xfId="13" applyFont="1" applyFill="1" applyBorder="1"/>
    <xf numFmtId="0" fontId="17" fillId="2" borderId="0" xfId="13" applyFont="1" applyFill="1"/>
    <xf numFmtId="0" fontId="11" fillId="2" borderId="0" xfId="13" applyFont="1" applyFill="1" applyAlignment="1">
      <alignment wrapText="1"/>
    </xf>
    <xf numFmtId="0" fontId="18" fillId="2" borderId="9" xfId="13" applyFont="1" applyFill="1" applyBorder="1"/>
    <xf numFmtId="0" fontId="19" fillId="2" borderId="9" xfId="13" applyFont="1" applyFill="1" applyBorder="1"/>
    <xf numFmtId="0" fontId="11" fillId="2" borderId="4" xfId="13" applyFont="1" applyFill="1" applyBorder="1" applyAlignment="1">
      <alignment horizontal="left" wrapText="1"/>
    </xf>
    <xf numFmtId="0" fontId="17" fillId="2" borderId="0" xfId="13" applyFont="1" applyFill="1" applyAlignment="1">
      <alignment horizontal="left" wrapText="1"/>
    </xf>
    <xf numFmtId="0" fontId="17" fillId="2" borderId="17" xfId="13" applyFont="1" applyFill="1" applyBorder="1" applyAlignment="1">
      <alignment horizontal="left"/>
    </xf>
    <xf numFmtId="0" fontId="11" fillId="2" borderId="0" xfId="13" applyFont="1" applyFill="1" applyAlignment="1">
      <alignment horizontal="left" wrapText="1"/>
    </xf>
    <xf numFmtId="0" fontId="17" fillId="3" borderId="20" xfId="0" applyFont="1" applyFill="1" applyBorder="1" applyAlignment="1" applyProtection="1">
      <alignment horizontal="center" vertical="center" wrapText="1"/>
      <protection locked="0"/>
    </xf>
    <xf numFmtId="0" fontId="17" fillId="3" borderId="23" xfId="0" applyFont="1" applyFill="1" applyBorder="1" applyAlignment="1" applyProtection="1">
      <alignment horizontal="center" vertical="center" wrapText="1"/>
      <protection locked="0"/>
    </xf>
    <xf numFmtId="0" fontId="20" fillId="2" borderId="6" xfId="13" applyFont="1" applyFill="1" applyBorder="1"/>
    <xf numFmtId="0" fontId="20" fillId="2" borderId="0" xfId="13" applyFont="1" applyFill="1"/>
    <xf numFmtId="0" fontId="20" fillId="0" borderId="0" xfId="13" applyFont="1"/>
    <xf numFmtId="0" fontId="19" fillId="2" borderId="10" xfId="13" applyFont="1" applyFill="1" applyBorder="1"/>
    <xf numFmtId="0" fontId="16" fillId="2" borderId="0" xfId="0" applyFont="1" applyFill="1" applyAlignment="1">
      <alignment horizontal="left" wrapText="1" indent="1"/>
    </xf>
    <xf numFmtId="0" fontId="15" fillId="2" borderId="0" xfId="4" applyFont="1" applyFill="1"/>
    <xf numFmtId="0" fontId="8" fillId="2" borderId="0" xfId="0" applyFont="1" applyFill="1" applyAlignment="1">
      <alignment vertical="center" wrapText="1"/>
    </xf>
    <xf numFmtId="0" fontId="22" fillId="2" borderId="0" xfId="0" applyFont="1" applyFill="1" applyAlignment="1">
      <alignment horizontal="right" wrapText="1"/>
    </xf>
    <xf numFmtId="0" fontId="8" fillId="2" borderId="13" xfId="0" applyFont="1" applyFill="1" applyBorder="1" applyAlignment="1">
      <alignment horizontal="left"/>
    </xf>
    <xf numFmtId="164" fontId="11" fillId="2" borderId="0" xfId="0" applyNumberFormat="1" applyFont="1" applyFill="1" applyAlignment="1">
      <alignment horizontal="right" wrapText="1"/>
    </xf>
    <xf numFmtId="164" fontId="17" fillId="2" borderId="0" xfId="0" applyNumberFormat="1" applyFont="1" applyFill="1" applyAlignment="1">
      <alignment wrapText="1"/>
    </xf>
    <xf numFmtId="0" fontId="17" fillId="2" borderId="0" xfId="0" applyFont="1" applyFill="1" applyAlignment="1">
      <alignment horizontal="center" vertical="top" wrapText="1"/>
    </xf>
    <xf numFmtId="0" fontId="0" fillId="6" borderId="0" xfId="0" applyFill="1"/>
    <xf numFmtId="0" fontId="6" fillId="2" borderId="0" xfId="0" applyFont="1" applyFill="1" applyAlignment="1">
      <alignment wrapText="1"/>
    </xf>
    <xf numFmtId="0" fontId="8" fillId="8" borderId="0" xfId="0" applyFont="1" applyFill="1"/>
    <xf numFmtId="0" fontId="17" fillId="6" borderId="0" xfId="0" applyFont="1" applyFill="1"/>
    <xf numFmtId="0" fontId="8" fillId="9" borderId="0" xfId="0" applyFont="1" applyFill="1" applyAlignment="1">
      <alignment horizontal="left"/>
    </xf>
    <xf numFmtId="0" fontId="33" fillId="2" borderId="0" xfId="0" applyFont="1" applyFill="1" applyAlignment="1">
      <alignment wrapText="1"/>
    </xf>
    <xf numFmtId="0" fontId="0" fillId="10" borderId="0" xfId="0" applyFill="1"/>
    <xf numFmtId="0" fontId="38" fillId="7" borderId="0" xfId="0" applyFont="1" applyFill="1" applyAlignment="1">
      <alignment horizontal="left" wrapText="1" indent="1"/>
    </xf>
    <xf numFmtId="0" fontId="36" fillId="0" borderId="0" xfId="12" applyFont="1"/>
    <xf numFmtId="0" fontId="8" fillId="2" borderId="0" xfId="13" applyFont="1" applyFill="1"/>
    <xf numFmtId="164" fontId="17" fillId="3" borderId="20" xfId="0" applyNumberFormat="1" applyFont="1" applyFill="1" applyBorder="1" applyAlignment="1" applyProtection="1">
      <alignment horizontal="center" vertical="center" wrapText="1"/>
      <protection locked="0"/>
    </xf>
    <xf numFmtId="1" fontId="11" fillId="3" borderId="20" xfId="0" applyNumberFormat="1" applyFont="1" applyFill="1" applyBorder="1" applyAlignment="1" applyProtection="1">
      <alignment horizontal="center" vertical="center" wrapText="1"/>
      <protection locked="0"/>
    </xf>
    <xf numFmtId="0" fontId="17" fillId="3" borderId="22" xfId="0" applyFont="1" applyFill="1" applyBorder="1" applyAlignment="1" applyProtection="1">
      <alignment horizontal="center" vertical="center" wrapText="1"/>
      <protection locked="0"/>
    </xf>
    <xf numFmtId="0" fontId="37" fillId="0" borderId="0" xfId="12" applyFont="1"/>
    <xf numFmtId="0" fontId="40" fillId="0" borderId="37" xfId="28" applyBorder="1"/>
    <xf numFmtId="0" fontId="45" fillId="0" borderId="37" xfId="28" applyFont="1" applyBorder="1"/>
    <xf numFmtId="0" fontId="40" fillId="0" borderId="38" xfId="28" applyBorder="1"/>
    <xf numFmtId="0" fontId="0" fillId="2" borderId="0" xfId="0" applyFill="1" applyAlignment="1">
      <alignment wrapText="1"/>
    </xf>
    <xf numFmtId="0" fontId="0" fillId="2" borderId="4" xfId="0" applyFill="1" applyBorder="1" applyAlignment="1">
      <alignment wrapText="1"/>
    </xf>
    <xf numFmtId="0" fontId="0" fillId="2" borderId="0" xfId="0" applyFill="1" applyAlignment="1">
      <alignment horizontal="left" wrapText="1"/>
    </xf>
    <xf numFmtId="0" fontId="0" fillId="0" borderId="0" xfId="0" applyAlignment="1">
      <alignment wrapText="1"/>
    </xf>
    <xf numFmtId="0" fontId="40" fillId="0" borderId="0" xfId="28"/>
    <xf numFmtId="0" fontId="40" fillId="0" borderId="43" xfId="28" applyBorder="1"/>
    <xf numFmtId="0" fontId="40" fillId="0" borderId="44" xfId="28" applyBorder="1"/>
    <xf numFmtId="16" fontId="40" fillId="0" borderId="43" xfId="28" applyNumberFormat="1" applyBorder="1"/>
    <xf numFmtId="0" fontId="40" fillId="0" borderId="45" xfId="28" applyBorder="1"/>
    <xf numFmtId="0" fontId="40" fillId="0" borderId="46" xfId="28" applyBorder="1"/>
    <xf numFmtId="0" fontId="40" fillId="0" borderId="47" xfId="28" applyBorder="1"/>
    <xf numFmtId="0" fontId="40" fillId="0" borderId="48" xfId="28" applyBorder="1"/>
    <xf numFmtId="0" fontId="40" fillId="0" borderId="49" xfId="28" applyBorder="1"/>
    <xf numFmtId="0" fontId="46" fillId="0" borderId="0" xfId="28" applyFont="1"/>
    <xf numFmtId="0" fontId="47" fillId="0" borderId="0" xfId="28" applyFont="1"/>
    <xf numFmtId="0" fontId="49" fillId="0" borderId="43" xfId="28" applyFont="1" applyBorder="1"/>
    <xf numFmtId="0" fontId="49" fillId="0" borderId="44" xfId="28" applyFont="1" applyBorder="1"/>
    <xf numFmtId="0" fontId="40" fillId="0" borderId="50" xfId="28" applyBorder="1"/>
    <xf numFmtId="0" fontId="41" fillId="0" borderId="0" xfId="28" applyFont="1"/>
    <xf numFmtId="49" fontId="40" fillId="0" borderId="45" xfId="28" applyNumberFormat="1" applyBorder="1"/>
    <xf numFmtId="0" fontId="17" fillId="5" borderId="52" xfId="0" applyFont="1" applyFill="1" applyBorder="1" applyAlignment="1">
      <alignment horizontal="left" wrapText="1"/>
    </xf>
    <xf numFmtId="0" fontId="17" fillId="5" borderId="11" xfId="0" applyFont="1" applyFill="1" applyBorder="1" applyAlignment="1">
      <alignment horizontal="left"/>
    </xf>
    <xf numFmtId="0" fontId="17" fillId="2" borderId="0" xfId="0" applyFont="1" applyFill="1" applyAlignment="1">
      <alignment horizontal="center" vertical="center"/>
    </xf>
    <xf numFmtId="0" fontId="51" fillId="0" borderId="0" xfId="12" applyFont="1"/>
    <xf numFmtId="0" fontId="5" fillId="0" borderId="0" xfId="0" applyFont="1"/>
    <xf numFmtId="0" fontId="50" fillId="12" borderId="0" xfId="0" applyFont="1" applyFill="1"/>
    <xf numFmtId="0" fontId="51" fillId="0" borderId="0" xfId="12" quotePrefix="1" applyFont="1"/>
    <xf numFmtId="0" fontId="52" fillId="15" borderId="54" xfId="28" applyFont="1" applyFill="1" applyBorder="1" applyAlignment="1">
      <alignment horizontal="right" vertical="center" wrapText="1"/>
    </xf>
    <xf numFmtId="0" fontId="53" fillId="15" borderId="54" xfId="28" applyFont="1" applyFill="1" applyBorder="1" applyAlignment="1">
      <alignment horizontal="right" vertical="center" wrapText="1"/>
    </xf>
    <xf numFmtId="0" fontId="54" fillId="15" borderId="55" xfId="28" applyFont="1" applyFill="1" applyBorder="1"/>
    <xf numFmtId="3" fontId="54" fillId="0" borderId="0" xfId="28" applyNumberFormat="1" applyFont="1" applyAlignment="1">
      <alignment horizontal="right" vertical="top"/>
    </xf>
    <xf numFmtId="167" fontId="54" fillId="0" borderId="0" xfId="28" applyNumberFormat="1" applyFont="1" applyAlignment="1">
      <alignment horizontal="right" vertical="center"/>
    </xf>
    <xf numFmtId="167" fontId="54" fillId="0" borderId="55" xfId="28" applyNumberFormat="1" applyFont="1" applyBorder="1" applyAlignment="1">
      <alignment horizontal="right" vertical="center"/>
    </xf>
    <xf numFmtId="0" fontId="54" fillId="16" borderId="55" xfId="29" applyFill="1" applyBorder="1" applyAlignment="1">
      <alignment horizontal="left" vertical="center"/>
    </xf>
    <xf numFmtId="165" fontId="54" fillId="0" borderId="55" xfId="28" applyNumberFormat="1" applyFont="1" applyBorder="1"/>
    <xf numFmtId="0" fontId="55" fillId="0" borderId="55" xfId="28" applyFont="1" applyBorder="1"/>
    <xf numFmtId="0" fontId="52" fillId="15" borderId="55" xfId="28" applyFont="1" applyFill="1" applyBorder="1"/>
    <xf numFmtId="0" fontId="54" fillId="0" borderId="55" xfId="29" applyBorder="1" applyAlignment="1">
      <alignment horizontal="left" vertical="center"/>
    </xf>
    <xf numFmtId="0" fontId="40" fillId="0" borderId="55" xfId="28" applyBorder="1"/>
    <xf numFmtId="0" fontId="55" fillId="16" borderId="55" xfId="29" applyFont="1" applyFill="1" applyBorder="1" applyAlignment="1">
      <alignment horizontal="left" vertical="center"/>
    </xf>
    <xf numFmtId="0" fontId="5" fillId="0" borderId="0" xfId="0" applyFont="1" applyAlignment="1">
      <alignment horizontal="left" wrapText="1"/>
    </xf>
    <xf numFmtId="0" fontId="0" fillId="2" borderId="9" xfId="0" applyFill="1" applyBorder="1"/>
    <xf numFmtId="1" fontId="0" fillId="2" borderId="9" xfId="0" applyNumberFormat="1" applyFill="1" applyBorder="1"/>
    <xf numFmtId="164" fontId="0" fillId="2" borderId="9" xfId="0" applyNumberFormat="1" applyFill="1" applyBorder="1"/>
    <xf numFmtId="0" fontId="20" fillId="2" borderId="10" xfId="0" applyFont="1" applyFill="1" applyBorder="1"/>
    <xf numFmtId="0" fontId="0" fillId="6" borderId="0" xfId="0" applyFill="1" applyProtection="1">
      <protection locked="0"/>
    </xf>
    <xf numFmtId="0" fontId="2" fillId="2" borderId="0" xfId="13" applyFill="1"/>
    <xf numFmtId="0" fontId="2" fillId="0" borderId="0" xfId="13"/>
    <xf numFmtId="0" fontId="2" fillId="2" borderId="1" xfId="13" applyFill="1" applyBorder="1"/>
    <xf numFmtId="0" fontId="2" fillId="2" borderId="3" xfId="13" applyFill="1" applyBorder="1"/>
    <xf numFmtId="0" fontId="2" fillId="2" borderId="4" xfId="13" applyFill="1" applyBorder="1"/>
    <xf numFmtId="0" fontId="2" fillId="0" borderId="0" xfId="0" applyFont="1"/>
    <xf numFmtId="0" fontId="2" fillId="2" borderId="6" xfId="13" applyFill="1" applyBorder="1"/>
    <xf numFmtId="0" fontId="2" fillId="2" borderId="0" xfId="13" applyFill="1" applyAlignment="1">
      <alignment wrapText="1"/>
    </xf>
    <xf numFmtId="0" fontId="2" fillId="2" borderId="8" xfId="13" applyFill="1" applyBorder="1"/>
    <xf numFmtId="0" fontId="2" fillId="6" borderId="0" xfId="13" applyFill="1"/>
    <xf numFmtId="0" fontId="44" fillId="0" borderId="45" xfId="28" applyFont="1" applyBorder="1"/>
    <xf numFmtId="0" fontId="40" fillId="0" borderId="56" xfId="28" applyBorder="1"/>
    <xf numFmtId="0" fontId="40" fillId="0" borderId="57" xfId="28" applyBorder="1"/>
    <xf numFmtId="0" fontId="40" fillId="0" borderId="58" xfId="28" applyBorder="1"/>
    <xf numFmtId="0" fontId="40" fillId="0" borderId="59" xfId="28" applyBorder="1"/>
    <xf numFmtId="0" fontId="40" fillId="0" borderId="60" xfId="28" applyBorder="1"/>
    <xf numFmtId="0" fontId="40" fillId="0" borderId="61" xfId="28" applyBorder="1"/>
    <xf numFmtId="0" fontId="40" fillId="0" borderId="62" xfId="28" applyBorder="1"/>
    <xf numFmtId="0" fontId="40" fillId="0" borderId="63" xfId="28" applyBorder="1"/>
    <xf numFmtId="0" fontId="10" fillId="0" borderId="0" xfId="0" applyFont="1" applyAlignment="1">
      <alignment horizontal="left"/>
    </xf>
    <xf numFmtId="0" fontId="34" fillId="2" borderId="0" xfId="0" applyFont="1" applyFill="1"/>
    <xf numFmtId="0" fontId="11" fillId="3" borderId="18" xfId="0" applyFont="1" applyFill="1" applyBorder="1" applyAlignment="1" applyProtection="1">
      <alignment horizontal="center" vertical="center" wrapText="1"/>
      <protection locked="0"/>
    </xf>
    <xf numFmtId="0" fontId="12" fillId="2" borderId="0" xfId="12" applyFont="1" applyFill="1"/>
    <xf numFmtId="0" fontId="13" fillId="2" borderId="0" xfId="13" applyFont="1" applyFill="1" applyAlignment="1">
      <alignment wrapText="1"/>
    </xf>
    <xf numFmtId="0" fontId="2" fillId="2" borderId="64" xfId="13" applyFill="1" applyBorder="1"/>
    <xf numFmtId="0" fontId="8" fillId="2" borderId="64" xfId="0" applyFont="1" applyFill="1" applyBorder="1"/>
    <xf numFmtId="0" fontId="11" fillId="3" borderId="19" xfId="0" applyFont="1" applyFill="1" applyBorder="1" applyAlignment="1" applyProtection="1">
      <alignment horizontal="center" vertical="center" wrapText="1"/>
      <protection locked="0"/>
    </xf>
    <xf numFmtId="0" fontId="11" fillId="3" borderId="74" xfId="0" applyFont="1" applyFill="1" applyBorder="1" applyAlignment="1" applyProtection="1">
      <alignment horizontal="center" vertical="center" wrapText="1"/>
      <protection locked="0"/>
    </xf>
    <xf numFmtId="0" fontId="35" fillId="0" borderId="0" xfId="0" applyFont="1"/>
    <xf numFmtId="0" fontId="0" fillId="0" borderId="0" xfId="0" applyAlignment="1">
      <alignment horizontal="left"/>
    </xf>
    <xf numFmtId="0" fontId="0" fillId="0" borderId="75" xfId="0" applyBorder="1"/>
    <xf numFmtId="0" fontId="0" fillId="0" borderId="76" xfId="0" applyBorder="1"/>
    <xf numFmtId="0" fontId="0" fillId="0" borderId="77" xfId="0" applyBorder="1"/>
    <xf numFmtId="0" fontId="0" fillId="0" borderId="78" xfId="0" applyBorder="1"/>
    <xf numFmtId="0" fontId="0" fillId="0" borderId="79" xfId="0" applyBorder="1"/>
    <xf numFmtId="0" fontId="0" fillId="0" borderId="80" xfId="0" applyBorder="1"/>
    <xf numFmtId="0" fontId="0" fillId="0" borderId="81" xfId="0" applyBorder="1"/>
    <xf numFmtId="0" fontId="0" fillId="0" borderId="82" xfId="0" applyBorder="1"/>
    <xf numFmtId="0" fontId="61" fillId="18" borderId="51" xfId="14" applyFont="1" applyFill="1" applyBorder="1" applyAlignment="1">
      <alignment horizontal="center" wrapText="1"/>
    </xf>
    <xf numFmtId="0" fontId="2" fillId="6" borderId="0" xfId="14" applyFill="1"/>
    <xf numFmtId="0" fontId="57" fillId="6" borderId="0" xfId="14" applyFont="1" applyFill="1" applyAlignment="1">
      <alignment horizontal="center" wrapText="1"/>
    </xf>
    <xf numFmtId="0" fontId="0" fillId="10" borderId="1" xfId="0" applyFill="1" applyBorder="1"/>
    <xf numFmtId="0" fontId="0" fillId="10" borderId="2" xfId="0" applyFill="1" applyBorder="1"/>
    <xf numFmtId="0" fontId="8" fillId="10" borderId="2" xfId="0" applyFont="1" applyFill="1" applyBorder="1"/>
    <xf numFmtId="0" fontId="0" fillId="10" borderId="3" xfId="0" applyFill="1" applyBorder="1"/>
    <xf numFmtId="0" fontId="0" fillId="10" borderId="4" xfId="0" applyFill="1" applyBorder="1"/>
    <xf numFmtId="0" fontId="13" fillId="10" borderId="0" xfId="0" applyFont="1" applyFill="1" applyAlignment="1">
      <alignment wrapText="1"/>
    </xf>
    <xf numFmtId="0" fontId="11" fillId="10" borderId="6" xfId="0" applyFont="1" applyFill="1" applyBorder="1"/>
    <xf numFmtId="0" fontId="11" fillId="10" borderId="0" xfId="0" applyFont="1" applyFill="1"/>
    <xf numFmtId="0" fontId="31" fillId="10" borderId="0" xfId="0" applyFont="1" applyFill="1" applyAlignment="1">
      <alignment wrapText="1"/>
    </xf>
    <xf numFmtId="0" fontId="31" fillId="10" borderId="0" xfId="0" applyFont="1" applyFill="1" applyAlignment="1">
      <alignment horizontal="right" wrapText="1"/>
    </xf>
    <xf numFmtId="0" fontId="8" fillId="10" borderId="0" xfId="0" applyFont="1" applyFill="1" applyAlignment="1">
      <alignment horizontal="left" wrapText="1"/>
    </xf>
    <xf numFmtId="0" fontId="8" fillId="10" borderId="0" xfId="0" applyFont="1" applyFill="1"/>
    <xf numFmtId="0" fontId="31" fillId="10" borderId="0" xfId="0" applyFont="1" applyFill="1" applyAlignment="1">
      <alignment horizontal="center" wrapText="1"/>
    </xf>
    <xf numFmtId="0" fontId="8" fillId="10" borderId="0" xfId="0" applyFont="1" applyFill="1" applyAlignment="1">
      <alignment wrapText="1"/>
    </xf>
    <xf numFmtId="0" fontId="25" fillId="10" borderId="0" xfId="0" applyFont="1" applyFill="1" applyAlignment="1">
      <alignment horizontal="left"/>
    </xf>
    <xf numFmtId="0" fontId="57" fillId="6" borderId="0" xfId="14" applyFont="1" applyFill="1" applyAlignment="1">
      <alignment wrapText="1"/>
    </xf>
    <xf numFmtId="0" fontId="57" fillId="6" borderId="0" xfId="14" applyFont="1" applyFill="1" applyAlignment="1">
      <alignment horizontal="left" wrapText="1"/>
    </xf>
    <xf numFmtId="0" fontId="31" fillId="10" borderId="0" xfId="0" applyFont="1" applyFill="1" applyAlignment="1">
      <alignment horizontal="left" wrapText="1"/>
    </xf>
    <xf numFmtId="0" fontId="31" fillId="10" borderId="0" xfId="0" applyFont="1" applyFill="1" applyAlignment="1">
      <alignment horizontal="left"/>
    </xf>
    <xf numFmtId="0" fontId="21" fillId="10" borderId="0" xfId="0" applyFont="1" applyFill="1" applyAlignment="1">
      <alignment horizontal="center" wrapText="1"/>
    </xf>
    <xf numFmtId="0" fontId="31" fillId="10" borderId="0" xfId="0" applyFont="1" applyFill="1" applyAlignment="1">
      <alignment horizontal="center" vertical="top" wrapText="1"/>
    </xf>
    <xf numFmtId="0" fontId="34" fillId="6" borderId="0" xfId="14" applyFont="1" applyFill="1" applyAlignment="1">
      <alignment wrapText="1"/>
    </xf>
    <xf numFmtId="0" fontId="2" fillId="6" borderId="0" xfId="14" applyFill="1" applyAlignment="1">
      <alignment wrapText="1"/>
    </xf>
    <xf numFmtId="0" fontId="58" fillId="6" borderId="0" xfId="14" applyFont="1" applyFill="1" applyAlignment="1" applyProtection="1">
      <alignment horizontal="center" vertical="center" wrapText="1"/>
      <protection locked="0"/>
    </xf>
    <xf numFmtId="168" fontId="58" fillId="6" borderId="0" xfId="14" applyNumberFormat="1" applyFont="1" applyFill="1" applyAlignment="1" applyProtection="1">
      <alignment horizontal="center" vertical="center" wrapText="1"/>
      <protection locked="0"/>
    </xf>
    <xf numFmtId="0" fontId="59" fillId="6" borderId="0" xfId="14" applyFont="1" applyFill="1" applyAlignment="1" applyProtection="1">
      <alignment horizontal="center" vertical="center" wrapText="1"/>
      <protection locked="0"/>
    </xf>
    <xf numFmtId="0" fontId="11" fillId="10" borderId="0" xfId="0" applyFont="1" applyFill="1" applyAlignment="1">
      <alignment horizontal="center" vertical="center" wrapText="1"/>
    </xf>
    <xf numFmtId="1" fontId="11" fillId="10" borderId="0" xfId="0" applyNumberFormat="1" applyFont="1" applyFill="1" applyAlignment="1">
      <alignment horizontal="center" vertical="center" wrapText="1"/>
    </xf>
    <xf numFmtId="0" fontId="60" fillId="6" borderId="0" xfId="14" applyFont="1" applyFill="1" applyAlignment="1" applyProtection="1">
      <alignment horizontal="center" vertical="center" wrapText="1"/>
      <protection locked="0"/>
    </xf>
    <xf numFmtId="0" fontId="5" fillId="10" borderId="0" xfId="0" applyFont="1" applyFill="1" applyAlignment="1">
      <alignment wrapText="1"/>
    </xf>
    <xf numFmtId="1" fontId="11" fillId="10" borderId="0" xfId="0" applyNumberFormat="1" applyFont="1" applyFill="1" applyAlignment="1">
      <alignment horizontal="center" wrapText="1"/>
    </xf>
    <xf numFmtId="0" fontId="0" fillId="10" borderId="8" xfId="0" applyFill="1" applyBorder="1"/>
    <xf numFmtId="0" fontId="11" fillId="10" borderId="9" xfId="0" applyFont="1" applyFill="1" applyBorder="1"/>
    <xf numFmtId="0" fontId="11" fillId="10" borderId="10" xfId="0" applyFont="1" applyFill="1" applyBorder="1"/>
    <xf numFmtId="1" fontId="11" fillId="19" borderId="18" xfId="0" applyNumberFormat="1" applyFont="1" applyFill="1" applyBorder="1" applyAlignment="1" applyProtection="1">
      <alignment horizontal="center" vertical="center" wrapText="1"/>
      <protection locked="0"/>
    </xf>
    <xf numFmtId="1" fontId="11" fillId="19" borderId="19" xfId="0" applyNumberFormat="1" applyFont="1" applyFill="1" applyBorder="1" applyAlignment="1" applyProtection="1">
      <alignment horizontal="center" vertical="center" wrapText="1"/>
      <protection locked="0"/>
    </xf>
    <xf numFmtId="1" fontId="17" fillId="3" borderId="20" xfId="0" applyNumberFormat="1" applyFont="1" applyFill="1" applyBorder="1" applyAlignment="1" applyProtection="1">
      <alignment horizontal="center" vertical="center" wrapText="1"/>
      <protection locked="0"/>
    </xf>
    <xf numFmtId="0" fontId="56" fillId="2" borderId="0" xfId="0" applyFont="1" applyFill="1" applyAlignment="1">
      <alignment horizontal="center"/>
    </xf>
    <xf numFmtId="0" fontId="62" fillId="2" borderId="16" xfId="0" applyFont="1" applyFill="1" applyBorder="1" applyAlignment="1">
      <alignment horizontal="center" vertical="center" wrapText="1"/>
    </xf>
    <xf numFmtId="0" fontId="34" fillId="2" borderId="0" xfId="0" applyFont="1" applyFill="1" applyAlignment="1">
      <alignment wrapText="1"/>
    </xf>
    <xf numFmtId="0" fontId="5" fillId="0" borderId="0" xfId="0" applyFont="1" applyAlignment="1">
      <alignment vertical="center"/>
    </xf>
    <xf numFmtId="0" fontId="0" fillId="0" borderId="0" xfId="0" applyAlignment="1">
      <alignment vertical="top" wrapText="1"/>
    </xf>
    <xf numFmtId="0" fontId="0" fillId="0" borderId="0" xfId="0" applyAlignment="1">
      <alignment horizontal="left" vertical="top" wrapText="1"/>
    </xf>
    <xf numFmtId="0" fontId="15" fillId="20" borderId="51" xfId="0" applyFont="1" applyFill="1" applyBorder="1" applyAlignment="1">
      <alignment horizontal="left" vertical="top" wrapText="1"/>
    </xf>
    <xf numFmtId="0" fontId="0" fillId="0" borderId="0" xfId="0" applyAlignment="1">
      <alignment horizontal="left" vertical="top"/>
    </xf>
    <xf numFmtId="0" fontId="15" fillId="20" borderId="36" xfId="0" applyFont="1" applyFill="1" applyBorder="1" applyAlignment="1">
      <alignment horizontal="left" vertical="top" wrapText="1"/>
    </xf>
    <xf numFmtId="0" fontId="11" fillId="0" borderId="0" xfId="0" applyFont="1" applyAlignment="1">
      <alignment horizontal="left" vertical="top"/>
    </xf>
    <xf numFmtId="0" fontId="11" fillId="0" borderId="44" xfId="0" applyFont="1" applyBorder="1" applyAlignment="1">
      <alignment horizontal="left" vertical="top" wrapText="1"/>
    </xf>
    <xf numFmtId="0" fontId="15" fillId="0" borderId="0" xfId="0" applyFont="1" applyAlignment="1">
      <alignment vertical="top" wrapText="1"/>
    </xf>
    <xf numFmtId="0" fontId="6" fillId="0" borderId="0" xfId="0" applyFont="1" applyAlignment="1">
      <alignment horizontal="left" vertical="top"/>
    </xf>
    <xf numFmtId="0" fontId="0" fillId="6" borderId="0" xfId="13" applyFont="1" applyFill="1" applyAlignment="1">
      <alignment vertical="center" wrapText="1"/>
    </xf>
    <xf numFmtId="0" fontId="0" fillId="6" borderId="0" xfId="0" applyFill="1" applyAlignment="1">
      <alignment wrapText="1"/>
    </xf>
    <xf numFmtId="0" fontId="11" fillId="3" borderId="107" xfId="0" applyFont="1" applyFill="1" applyBorder="1" applyAlignment="1" applyProtection="1">
      <alignment horizontal="center" vertical="center" wrapText="1"/>
      <protection locked="0"/>
    </xf>
    <xf numFmtId="0" fontId="17" fillId="3" borderId="21" xfId="0" applyFont="1" applyFill="1" applyBorder="1" applyAlignment="1" applyProtection="1">
      <alignment horizontal="center" vertical="center" wrapText="1"/>
      <protection locked="0"/>
    </xf>
    <xf numFmtId="1" fontId="17" fillId="3" borderId="21" xfId="0" applyNumberFormat="1" applyFont="1" applyFill="1" applyBorder="1" applyAlignment="1" applyProtection="1">
      <alignment horizontal="center" vertical="center" wrapText="1"/>
      <protection locked="0"/>
    </xf>
    <xf numFmtId="0" fontId="17" fillId="3" borderId="108" xfId="0" applyFont="1" applyFill="1" applyBorder="1" applyAlignment="1" applyProtection="1">
      <alignment horizontal="left" vertical="center" wrapText="1"/>
      <protection locked="0"/>
    </xf>
    <xf numFmtId="169" fontId="6" fillId="2" borderId="0" xfId="0" applyNumberFormat="1" applyFont="1" applyFill="1"/>
    <xf numFmtId="169" fontId="11" fillId="2" borderId="0" xfId="0" applyNumberFormat="1" applyFont="1" applyFill="1" applyAlignment="1">
      <alignment horizontal="center" vertical="center" wrapText="1"/>
    </xf>
    <xf numFmtId="169" fontId="17" fillId="2" borderId="0" xfId="0" applyNumberFormat="1" applyFont="1" applyFill="1" applyAlignment="1">
      <alignment wrapText="1"/>
    </xf>
    <xf numFmtId="169" fontId="17" fillId="2" borderId="0" xfId="0" applyNumberFormat="1" applyFont="1" applyFill="1"/>
    <xf numFmtId="169" fontId="21" fillId="2" borderId="0" xfId="0" applyNumberFormat="1" applyFont="1" applyFill="1" applyAlignment="1">
      <alignment horizontal="center" wrapText="1"/>
    </xf>
    <xf numFmtId="169" fontId="23" fillId="2" borderId="0" xfId="0" applyNumberFormat="1" applyFont="1" applyFill="1" applyAlignment="1">
      <alignment horizontal="right" wrapText="1"/>
    </xf>
    <xf numFmtId="169" fontId="11" fillId="2" borderId="0" xfId="0" applyNumberFormat="1" applyFont="1" applyFill="1" applyAlignment="1">
      <alignment horizontal="right" vertical="center" wrapText="1"/>
    </xf>
    <xf numFmtId="169" fontId="24" fillId="2" borderId="0" xfId="0" applyNumberFormat="1" applyFont="1" applyFill="1" applyAlignment="1">
      <alignment horizontal="right" wrapText="1"/>
    </xf>
    <xf numFmtId="0" fontId="11" fillId="0" borderId="0" xfId="0" applyFont="1" applyAlignment="1">
      <alignment horizontal="left" vertical="top" wrapText="1"/>
    </xf>
    <xf numFmtId="0" fontId="11" fillId="3" borderId="109" xfId="0" applyFont="1" applyFill="1" applyBorder="1" applyAlignment="1" applyProtection="1">
      <alignment horizontal="left" vertical="center" wrapText="1"/>
      <protection locked="0"/>
    </xf>
    <xf numFmtId="0" fontId="11" fillId="3" borderId="110" xfId="0" applyFont="1" applyFill="1" applyBorder="1" applyAlignment="1" applyProtection="1">
      <alignment horizontal="left" vertical="center" wrapText="1"/>
      <protection locked="0"/>
    </xf>
    <xf numFmtId="0" fontId="11" fillId="3" borderId="111" xfId="0" applyFont="1" applyFill="1" applyBorder="1" applyAlignment="1" applyProtection="1">
      <alignment horizontal="left" vertical="center" wrapText="1"/>
      <protection locked="0"/>
    </xf>
    <xf numFmtId="0" fontId="17" fillId="5" borderId="115" xfId="0" applyFont="1" applyFill="1" applyBorder="1" applyAlignment="1">
      <alignment wrapText="1"/>
    </xf>
    <xf numFmtId="169" fontId="17" fillId="3" borderId="117" xfId="0" applyNumberFormat="1" applyFont="1" applyFill="1" applyBorder="1" applyAlignment="1" applyProtection="1">
      <alignment wrapText="1"/>
      <protection locked="0"/>
    </xf>
    <xf numFmtId="0" fontId="17" fillId="23" borderId="116" xfId="0" applyFont="1" applyFill="1" applyBorder="1"/>
    <xf numFmtId="0" fontId="6" fillId="3" borderId="51" xfId="0" applyFont="1" applyFill="1" applyBorder="1" applyAlignment="1" applyProtection="1">
      <alignment vertical="center" wrapText="1"/>
      <protection locked="0"/>
    </xf>
    <xf numFmtId="0" fontId="6" fillId="6" borderId="0" xfId="0" applyFont="1" applyFill="1"/>
    <xf numFmtId="44" fontId="11" fillId="5" borderId="12" xfId="0" applyNumberFormat="1" applyFont="1" applyFill="1" applyBorder="1" applyAlignment="1">
      <alignment horizontal="right" wrapText="1"/>
    </xf>
    <xf numFmtId="44" fontId="17" fillId="5" borderId="11" xfId="0" applyNumberFormat="1" applyFont="1" applyFill="1" applyBorder="1" applyAlignment="1">
      <alignment wrapText="1"/>
    </xf>
    <xf numFmtId="44" fontId="17" fillId="5" borderId="14" xfId="0" applyNumberFormat="1" applyFont="1" applyFill="1" applyBorder="1" applyAlignment="1">
      <alignment wrapText="1"/>
    </xf>
    <xf numFmtId="44" fontId="11" fillId="5" borderId="53" xfId="0" applyNumberFormat="1" applyFont="1" applyFill="1" applyBorder="1" applyAlignment="1">
      <alignment horizontal="right" wrapText="1"/>
    </xf>
    <xf numFmtId="44" fontId="17" fillId="5" borderId="51" xfId="0" applyNumberFormat="1" applyFont="1" applyFill="1" applyBorder="1" applyAlignment="1">
      <alignment wrapText="1"/>
    </xf>
    <xf numFmtId="0" fontId="0" fillId="6" borderId="0" xfId="0" applyFill="1" applyAlignment="1">
      <alignment horizontal="left" vertical="top" wrapText="1"/>
    </xf>
    <xf numFmtId="0" fontId="12" fillId="0" borderId="0" xfId="12" applyFont="1"/>
    <xf numFmtId="0" fontId="15" fillId="20" borderId="0" xfId="0" applyFont="1" applyFill="1" applyAlignment="1">
      <alignment horizontal="left" vertical="top" wrapText="1"/>
    </xf>
    <xf numFmtId="0" fontId="11" fillId="0" borderId="45" xfId="0" applyFont="1" applyBorder="1" applyAlignment="1">
      <alignment vertical="top" wrapText="1"/>
    </xf>
    <xf numFmtId="0" fontId="11" fillId="0" borderId="0" xfId="0" applyFont="1" applyAlignment="1">
      <alignment vertical="top" wrapText="1"/>
    </xf>
    <xf numFmtId="0" fontId="11" fillId="0" borderId="43" xfId="0" applyFont="1" applyBorder="1" applyAlignment="1">
      <alignment horizontal="left" vertical="top" wrapText="1"/>
    </xf>
    <xf numFmtId="0" fontId="11" fillId="0" borderId="88" xfId="0" applyFont="1" applyBorder="1" applyAlignment="1">
      <alignment horizontal="left" vertical="top" wrapText="1"/>
    </xf>
    <xf numFmtId="0" fontId="34" fillId="2" borderId="0" xfId="0" applyFont="1" applyFill="1" applyAlignment="1">
      <alignment horizontal="center" wrapText="1"/>
    </xf>
    <xf numFmtId="0" fontId="4" fillId="6" borderId="0" xfId="12" applyFill="1"/>
    <xf numFmtId="0" fontId="13" fillId="10" borderId="0" xfId="0" applyFont="1" applyFill="1" applyAlignment="1">
      <alignment horizontal="left" wrapText="1"/>
    </xf>
    <xf numFmtId="0" fontId="6" fillId="10" borderId="0" xfId="0" applyFont="1" applyFill="1" applyAlignment="1">
      <alignment horizontal="left" wrapText="1"/>
    </xf>
    <xf numFmtId="0" fontId="11" fillId="0" borderId="118" xfId="0" applyFont="1" applyBorder="1" applyAlignment="1">
      <alignment horizontal="left" vertical="top" wrapText="1"/>
    </xf>
    <xf numFmtId="0" fontId="58" fillId="17" borderId="122" xfId="14" applyFont="1" applyFill="1" applyBorder="1" applyAlignment="1" applyProtection="1">
      <alignment horizontal="center" vertical="center" wrapText="1"/>
      <protection locked="0"/>
    </xf>
    <xf numFmtId="168" fontId="58" fillId="17" borderId="122" xfId="14" applyNumberFormat="1" applyFont="1" applyFill="1" applyBorder="1" applyAlignment="1" applyProtection="1">
      <alignment horizontal="center" vertical="center" wrapText="1"/>
      <protection locked="0"/>
    </xf>
    <xf numFmtId="0" fontId="40" fillId="0" borderId="118" xfId="28" applyBorder="1"/>
    <xf numFmtId="0" fontId="44" fillId="0" borderId="120" xfId="28" applyFont="1" applyBorder="1"/>
    <xf numFmtId="0" fontId="40" fillId="0" borderId="121" xfId="28" applyBorder="1"/>
    <xf numFmtId="0" fontId="44" fillId="0" borderId="118" xfId="28" applyFont="1" applyBorder="1"/>
    <xf numFmtId="0" fontId="48" fillId="0" borderId="118" xfId="28" applyFont="1" applyBorder="1"/>
    <xf numFmtId="0" fontId="8" fillId="2" borderId="0" xfId="0" applyFont="1" applyFill="1" applyAlignment="1">
      <alignment horizontal="left" wrapText="1"/>
    </xf>
    <xf numFmtId="0" fontId="34" fillId="2" borderId="0" xfId="0" applyFont="1" applyFill="1" applyAlignment="1">
      <alignment horizontal="left" vertical="center" wrapText="1"/>
    </xf>
    <xf numFmtId="0" fontId="6" fillId="10" borderId="0" xfId="0" applyFont="1" applyFill="1" applyAlignment="1">
      <alignment horizontal="left"/>
    </xf>
    <xf numFmtId="0" fontId="39" fillId="0" borderId="118" xfId="28" applyFont="1" applyBorder="1"/>
    <xf numFmtId="0" fontId="39" fillId="0" borderId="43" xfId="28" applyFont="1" applyBorder="1"/>
    <xf numFmtId="0" fontId="39" fillId="0" borderId="0" xfId="28" applyFont="1"/>
    <xf numFmtId="0" fontId="45" fillId="0" borderId="123" xfId="28" applyFont="1" applyBorder="1"/>
    <xf numFmtId="0" fontId="17" fillId="5" borderId="124" xfId="0" applyFont="1" applyFill="1" applyBorder="1" applyAlignment="1">
      <alignment wrapText="1"/>
    </xf>
    <xf numFmtId="0" fontId="17" fillId="5" borderId="130" xfId="0" applyFont="1" applyFill="1" applyBorder="1" applyAlignment="1">
      <alignment wrapText="1"/>
    </xf>
    <xf numFmtId="0" fontId="0" fillId="4" borderId="126" xfId="0" applyFill="1" applyBorder="1"/>
    <xf numFmtId="0" fontId="0" fillId="4" borderId="127" xfId="0" applyFill="1" applyBorder="1"/>
    <xf numFmtId="0" fontId="0" fillId="4" borderId="128" xfId="0" applyFill="1" applyBorder="1"/>
    <xf numFmtId="0" fontId="0" fillId="4" borderId="129" xfId="0" applyFill="1" applyBorder="1"/>
    <xf numFmtId="0" fontId="0" fillId="4" borderId="131" xfId="0" applyFill="1" applyBorder="1"/>
    <xf numFmtId="0" fontId="11" fillId="3" borderId="126" xfId="0" applyFont="1" applyFill="1" applyBorder="1" applyAlignment="1" applyProtection="1">
      <alignment vertical="center" wrapText="1"/>
      <protection locked="0"/>
    </xf>
    <xf numFmtId="0" fontId="0" fillId="3" borderId="112" xfId="0" applyFill="1" applyBorder="1" applyAlignment="1" applyProtection="1">
      <alignment horizontal="left" vertical="center"/>
      <protection locked="0"/>
    </xf>
    <xf numFmtId="0" fontId="0" fillId="3" borderId="113" xfId="0" applyFill="1" applyBorder="1" applyAlignment="1" applyProtection="1">
      <alignment horizontal="left" vertical="center"/>
      <protection locked="0"/>
    </xf>
    <xf numFmtId="0" fontId="0" fillId="3" borderId="114" xfId="0" applyFill="1" applyBorder="1" applyAlignment="1" applyProtection="1">
      <alignment horizontal="left" vertical="center"/>
      <protection locked="0"/>
    </xf>
    <xf numFmtId="0" fontId="67" fillId="2" borderId="0" xfId="0" applyFont="1" applyFill="1"/>
    <xf numFmtId="0" fontId="0" fillId="3" borderId="21" xfId="0" applyFill="1" applyBorder="1" applyAlignment="1" applyProtection="1">
      <alignment vertical="center"/>
      <protection locked="0"/>
    </xf>
    <xf numFmtId="0" fontId="0" fillId="3" borderId="22" xfId="0" applyFill="1" applyBorder="1" applyAlignment="1" applyProtection="1">
      <alignment vertical="center"/>
      <protection locked="0"/>
    </xf>
    <xf numFmtId="0" fontId="0" fillId="3" borderId="23" xfId="0" applyFill="1" applyBorder="1" applyAlignment="1" applyProtection="1">
      <alignment vertical="center"/>
      <protection locked="0"/>
    </xf>
    <xf numFmtId="0" fontId="14" fillId="10" borderId="0" xfId="0" applyFont="1" applyFill="1"/>
    <xf numFmtId="0" fontId="14" fillId="10" borderId="0" xfId="0" applyFont="1" applyFill="1" applyAlignment="1">
      <alignment wrapText="1"/>
    </xf>
    <xf numFmtId="170" fontId="17" fillId="3" borderId="125" xfId="0" applyNumberFormat="1" applyFont="1" applyFill="1" applyBorder="1" applyAlignment="1" applyProtection="1">
      <alignment wrapText="1"/>
      <protection locked="0"/>
    </xf>
    <xf numFmtId="170" fontId="17" fillId="3" borderId="117" xfId="0" applyNumberFormat="1" applyFont="1" applyFill="1" applyBorder="1" applyAlignment="1" applyProtection="1">
      <alignment wrapText="1"/>
      <protection locked="0"/>
    </xf>
    <xf numFmtId="0" fontId="40" fillId="0" borderId="133" xfId="28" applyBorder="1"/>
    <xf numFmtId="0" fontId="40" fillId="0" borderId="135" xfId="28" applyBorder="1" applyAlignment="1">
      <alignment vertical="center"/>
    </xf>
    <xf numFmtId="0" fontId="40" fillId="0" borderId="136" xfId="28" applyBorder="1" applyAlignment="1">
      <alignment vertical="center"/>
    </xf>
    <xf numFmtId="0" fontId="45" fillId="0" borderId="134" xfId="28" applyFont="1" applyBorder="1"/>
    <xf numFmtId="0" fontId="45" fillId="0" borderId="133" xfId="28" applyFont="1" applyBorder="1"/>
    <xf numFmtId="0" fontId="40" fillId="0" borderId="135" xfId="28" applyBorder="1" applyAlignment="1">
      <alignment vertical="center" wrapText="1"/>
    </xf>
    <xf numFmtId="0" fontId="40" fillId="0" borderId="136" xfId="28" applyBorder="1" applyAlignment="1">
      <alignment vertical="center" wrapText="1"/>
    </xf>
    <xf numFmtId="0" fontId="40" fillId="0" borderId="134" xfId="28" applyBorder="1"/>
    <xf numFmtId="0" fontId="6" fillId="0" borderId="133" xfId="28" applyFont="1" applyBorder="1"/>
    <xf numFmtId="0" fontId="0" fillId="0" borderId="133" xfId="28" applyFont="1" applyBorder="1"/>
    <xf numFmtId="0" fontId="44" fillId="0" borderId="133" xfId="28" applyFont="1" applyBorder="1"/>
    <xf numFmtId="0" fontId="4" fillId="25" borderId="133" xfId="12" applyFill="1" applyBorder="1"/>
    <xf numFmtId="0" fontId="40" fillId="25" borderId="133" xfId="28" applyFill="1" applyBorder="1"/>
    <xf numFmtId="0" fontId="43" fillId="0" borderId="133" xfId="28" applyFont="1" applyBorder="1"/>
    <xf numFmtId="0" fontId="64" fillId="0" borderId="133" xfId="28" applyFont="1" applyBorder="1"/>
    <xf numFmtId="0" fontId="0" fillId="4" borderId="137" xfId="0" applyFill="1" applyBorder="1"/>
    <xf numFmtId="0" fontId="0" fillId="4" borderId="138" xfId="0" applyFill="1" applyBorder="1"/>
    <xf numFmtId="0" fontId="0" fillId="4" borderId="139" xfId="0" applyFill="1" applyBorder="1"/>
    <xf numFmtId="0" fontId="58" fillId="17" borderId="140" xfId="14" applyFont="1" applyFill="1" applyBorder="1" applyAlignment="1" applyProtection="1">
      <alignment horizontal="center" vertical="center" wrapText="1"/>
      <protection locked="0"/>
    </xf>
    <xf numFmtId="168" fontId="58" fillId="17" borderId="140" xfId="14" applyNumberFormat="1" applyFont="1" applyFill="1" applyBorder="1" applyAlignment="1" applyProtection="1">
      <alignment horizontal="center" vertical="center" wrapText="1"/>
      <protection locked="0"/>
    </xf>
    <xf numFmtId="170" fontId="17" fillId="3" borderId="144" xfId="0" applyNumberFormat="1" applyFont="1" applyFill="1" applyBorder="1" applyAlignment="1" applyProtection="1">
      <alignment wrapText="1"/>
      <protection locked="0"/>
    </xf>
    <xf numFmtId="0" fontId="0" fillId="4" borderId="143" xfId="0" applyFill="1" applyBorder="1"/>
    <xf numFmtId="0" fontId="0" fillId="4" borderId="141" xfId="0" applyFill="1" applyBorder="1"/>
    <xf numFmtId="0" fontId="0" fillId="4" borderId="142" xfId="0" applyFill="1" applyBorder="1"/>
    <xf numFmtId="0" fontId="64" fillId="0" borderId="145" xfId="28" applyFont="1" applyBorder="1"/>
    <xf numFmtId="0" fontId="17" fillId="3" borderId="149" xfId="0" applyFont="1" applyFill="1" applyBorder="1" applyAlignment="1" applyProtection="1">
      <alignment horizontal="left" vertical="center" wrapText="1"/>
      <protection locked="0"/>
    </xf>
    <xf numFmtId="1" fontId="17" fillId="3" borderId="150" xfId="0" applyNumberFormat="1" applyFont="1" applyFill="1" applyBorder="1" applyAlignment="1" applyProtection="1">
      <alignment horizontal="center" vertical="center" wrapText="1"/>
      <protection locked="0"/>
    </xf>
    <xf numFmtId="0" fontId="17" fillId="3" borderId="150" xfId="0" applyFont="1" applyFill="1" applyBorder="1" applyAlignment="1" applyProtection="1">
      <alignment horizontal="center" vertical="center" wrapText="1"/>
      <protection locked="0"/>
    </xf>
    <xf numFmtId="0" fontId="64" fillId="0" borderId="160" xfId="28" applyFont="1" applyBorder="1"/>
    <xf numFmtId="0" fontId="65" fillId="0" borderId="163" xfId="28" applyFont="1" applyBorder="1" applyAlignment="1">
      <alignment horizontal="center"/>
    </xf>
    <xf numFmtId="1" fontId="6" fillId="0" borderId="164" xfId="0" applyNumberFormat="1" applyFont="1" applyBorder="1" applyAlignment="1">
      <alignment horizontal="center" vertical="top" shrinkToFit="1"/>
    </xf>
    <xf numFmtId="0" fontId="0" fillId="0" borderId="164" xfId="0" applyBorder="1" applyAlignment="1">
      <alignment vertical="top" wrapText="1"/>
    </xf>
    <xf numFmtId="1" fontId="6" fillId="0" borderId="164" xfId="0" applyNumberFormat="1" applyFont="1" applyBorder="1" applyAlignment="1">
      <alignment vertical="top" shrinkToFit="1"/>
    </xf>
    <xf numFmtId="1" fontId="6" fillId="0" borderId="164" xfId="0" applyNumberFormat="1" applyFont="1" applyBorder="1" applyAlignment="1">
      <alignment horizontal="left" vertical="top" shrinkToFit="1"/>
    </xf>
    <xf numFmtId="0" fontId="8" fillId="4" borderId="164" xfId="0" applyFont="1" applyFill="1" applyBorder="1"/>
    <xf numFmtId="0" fontId="11" fillId="3" borderId="165" xfId="0" applyFont="1" applyFill="1" applyBorder="1" applyAlignment="1" applyProtection="1">
      <alignment vertical="center" wrapText="1"/>
      <protection locked="0"/>
    </xf>
    <xf numFmtId="0" fontId="11" fillId="3" borderId="167" xfId="0" applyFont="1" applyFill="1" applyBorder="1" applyAlignment="1" applyProtection="1">
      <alignment vertical="center" wrapText="1"/>
      <protection locked="0"/>
    </xf>
    <xf numFmtId="0" fontId="52" fillId="15" borderId="164" xfId="28" applyFont="1" applyFill="1" applyBorder="1" applyAlignment="1">
      <alignment vertical="center" wrapText="1"/>
    </xf>
    <xf numFmtId="0" fontId="52" fillId="15" borderId="164" xfId="28" applyFont="1" applyFill="1" applyBorder="1" applyAlignment="1">
      <alignment horizontal="right" vertical="center" wrapText="1"/>
    </xf>
    <xf numFmtId="0" fontId="54" fillId="16" borderId="170" xfId="29" applyFill="1" applyBorder="1" applyAlignment="1">
      <alignment horizontal="left" vertical="center"/>
    </xf>
    <xf numFmtId="165" fontId="54" fillId="0" borderId="170" xfId="28" applyNumberFormat="1" applyFont="1" applyBorder="1"/>
    <xf numFmtId="0" fontId="55" fillId="0" borderId="170" xfId="28" applyFont="1" applyBorder="1"/>
    <xf numFmtId="0" fontId="30" fillId="0" borderId="134" xfId="28" applyFont="1" applyBorder="1" applyAlignment="1">
      <alignment horizontal="center"/>
    </xf>
    <xf numFmtId="0" fontId="30" fillId="0" borderId="135" xfId="28" applyFont="1" applyBorder="1" applyAlignment="1">
      <alignment horizontal="center"/>
    </xf>
    <xf numFmtId="0" fontId="30" fillId="0" borderId="136" xfId="28" applyFont="1" applyBorder="1" applyAlignment="1">
      <alignment horizontal="center"/>
    </xf>
    <xf numFmtId="0" fontId="42" fillId="13" borderId="38" xfId="28" applyFont="1" applyFill="1" applyBorder="1" applyAlignment="1">
      <alignment horizontal="center" vertical="center" wrapText="1"/>
    </xf>
    <xf numFmtId="0" fontId="42" fillId="13" borderId="40" xfId="28" applyFont="1" applyFill="1" applyBorder="1" applyAlignment="1">
      <alignment horizontal="center" vertical="center" wrapText="1"/>
    </xf>
    <xf numFmtId="0" fontId="42" fillId="13" borderId="39" xfId="28" applyFont="1" applyFill="1" applyBorder="1" applyAlignment="1">
      <alignment horizontal="center" vertical="center" wrapText="1"/>
    </xf>
    <xf numFmtId="0" fontId="39" fillId="0" borderId="134" xfId="28" applyFont="1" applyBorder="1" applyAlignment="1">
      <alignment horizontal="left" vertical="center" wrapText="1"/>
    </xf>
    <xf numFmtId="0" fontId="40" fillId="0" borderId="135" xfId="28" applyBorder="1" applyAlignment="1">
      <alignment horizontal="left" vertical="center" wrapText="1"/>
    </xf>
    <xf numFmtId="0" fontId="42" fillId="14" borderId="42" xfId="28" applyFont="1" applyFill="1" applyBorder="1" applyAlignment="1">
      <alignment horizontal="center" vertical="center" wrapText="1"/>
    </xf>
    <xf numFmtId="0" fontId="42" fillId="14" borderId="0" xfId="28" applyFont="1" applyFill="1" applyAlignment="1">
      <alignment horizontal="center" vertical="center" wrapText="1"/>
    </xf>
    <xf numFmtId="0" fontId="42" fillId="14" borderId="41" xfId="28" applyFont="1" applyFill="1" applyBorder="1" applyAlignment="1">
      <alignment horizontal="center" vertical="center" wrapText="1"/>
    </xf>
    <xf numFmtId="0" fontId="4" fillId="3" borderId="26" xfId="12" applyFill="1" applyBorder="1" applyAlignment="1" applyProtection="1">
      <alignment horizontal="center" vertical="center"/>
      <protection locked="0"/>
    </xf>
    <xf numFmtId="0" fontId="6" fillId="3" borderId="27" xfId="0" applyFont="1" applyFill="1" applyBorder="1" applyAlignment="1" applyProtection="1">
      <alignment horizontal="center" vertical="center"/>
      <protection locked="0"/>
    </xf>
    <xf numFmtId="0" fontId="6" fillId="3" borderId="28" xfId="0" applyFont="1" applyFill="1" applyBorder="1" applyAlignment="1" applyProtection="1">
      <alignment horizontal="center" vertical="center"/>
      <protection locked="0"/>
    </xf>
    <xf numFmtId="0" fontId="6" fillId="11" borderId="0" xfId="0" applyFont="1" applyFill="1" applyAlignment="1">
      <alignment horizontal="center"/>
    </xf>
    <xf numFmtId="0" fontId="6" fillId="3" borderId="26" xfId="0" applyFont="1" applyFill="1" applyBorder="1" applyAlignment="1" applyProtection="1">
      <alignment horizontal="center" vertical="center"/>
      <protection locked="0"/>
    </xf>
    <xf numFmtId="0" fontId="10" fillId="2" borderId="5" xfId="0" applyFont="1" applyFill="1" applyBorder="1" applyAlignment="1">
      <alignment horizontal="center" wrapText="1"/>
    </xf>
    <xf numFmtId="0" fontId="6" fillId="0" borderId="0" xfId="0" applyFont="1" applyAlignment="1" applyProtection="1">
      <alignment horizontal="center" vertical="center"/>
      <protection locked="0"/>
    </xf>
    <xf numFmtId="0" fontId="8" fillId="24" borderId="0" xfId="0" applyFont="1" applyFill="1" applyAlignment="1">
      <alignment horizontal="center" vertical="center" wrapText="1"/>
    </xf>
    <xf numFmtId="0" fontId="65" fillId="0" borderId="134" xfId="28" applyFont="1" applyBorder="1" applyAlignment="1">
      <alignment horizontal="center"/>
    </xf>
    <xf numFmtId="0" fontId="65" fillId="0" borderId="135" xfId="28" applyFont="1" applyBorder="1" applyAlignment="1">
      <alignment horizontal="center"/>
    </xf>
    <xf numFmtId="0" fontId="65" fillId="0" borderId="136" xfId="28" applyFont="1" applyBorder="1" applyAlignment="1">
      <alignment horizontal="center"/>
    </xf>
    <xf numFmtId="0" fontId="69" fillId="6" borderId="0" xfId="0" applyFont="1" applyFill="1" applyAlignment="1">
      <alignment horizontal="left" vertical="top" wrapText="1"/>
    </xf>
    <xf numFmtId="0" fontId="0" fillId="6" borderId="0" xfId="0" applyFill="1" applyAlignment="1">
      <alignment horizontal="left" vertical="top" wrapText="1"/>
    </xf>
    <xf numFmtId="0" fontId="4" fillId="0" borderId="0" xfId="12" applyAlignment="1"/>
    <xf numFmtId="0" fontId="13" fillId="2" borderId="0" xfId="0" applyFont="1" applyFill="1" applyAlignment="1">
      <alignment horizontal="left" wrapText="1"/>
    </xf>
    <xf numFmtId="0" fontId="8" fillId="2" borderId="0" xfId="0" applyFont="1" applyFill="1" applyAlignment="1">
      <alignment horizontal="left" wrapText="1"/>
    </xf>
    <xf numFmtId="0" fontId="6" fillId="3" borderId="118" xfId="0" applyFont="1" applyFill="1" applyBorder="1" applyAlignment="1" applyProtection="1">
      <alignment vertical="center" wrapText="1"/>
      <protection locked="0"/>
    </xf>
    <xf numFmtId="0" fontId="6" fillId="3" borderId="44" xfId="0" applyFont="1" applyFill="1" applyBorder="1" applyAlignment="1" applyProtection="1">
      <alignment vertical="center" wrapText="1"/>
      <protection locked="0"/>
    </xf>
    <xf numFmtId="0" fontId="6" fillId="3" borderId="43" xfId="0" applyFont="1" applyFill="1" applyBorder="1" applyAlignment="1" applyProtection="1">
      <alignment vertical="center" wrapText="1"/>
      <protection locked="0"/>
    </xf>
    <xf numFmtId="0" fontId="6" fillId="3" borderId="118" xfId="0" applyFont="1" applyFill="1" applyBorder="1" applyAlignment="1" applyProtection="1">
      <alignment vertical="center"/>
      <protection locked="0"/>
    </xf>
    <xf numFmtId="0" fontId="6" fillId="3" borderId="43" xfId="0" applyFont="1" applyFill="1" applyBorder="1" applyAlignment="1" applyProtection="1">
      <alignment vertical="center"/>
      <protection locked="0"/>
    </xf>
    <xf numFmtId="0" fontId="6" fillId="3" borderId="44" xfId="0" applyFont="1" applyFill="1" applyBorder="1" applyAlignment="1" applyProtection="1">
      <alignment vertical="center"/>
      <protection locked="0"/>
    </xf>
    <xf numFmtId="0" fontId="65" fillId="0" borderId="146" xfId="28" applyFont="1" applyBorder="1" applyAlignment="1">
      <alignment horizontal="center"/>
    </xf>
    <xf numFmtId="0" fontId="65" fillId="0" borderId="147" xfId="28" applyFont="1" applyBorder="1" applyAlignment="1">
      <alignment horizontal="center"/>
    </xf>
    <xf numFmtId="0" fontId="65" fillId="0" borderId="148" xfId="28" applyFont="1" applyBorder="1" applyAlignment="1">
      <alignment horizontal="center"/>
    </xf>
    <xf numFmtId="0" fontId="11" fillId="0" borderId="47" xfId="0" applyFont="1" applyBorder="1" applyAlignment="1">
      <alignment horizontal="left" vertical="top" wrapText="1"/>
    </xf>
    <xf numFmtId="0" fontId="11" fillId="0" borderId="48" xfId="0" applyFont="1" applyBorder="1" applyAlignment="1">
      <alignment horizontal="left" vertical="top" wrapText="1"/>
    </xf>
    <xf numFmtId="0" fontId="11" fillId="0" borderId="49" xfId="0" applyFont="1" applyBorder="1" applyAlignment="1">
      <alignment horizontal="left" vertical="top" wrapText="1"/>
    </xf>
    <xf numFmtId="0" fontId="11" fillId="0" borderId="119" xfId="0" applyFont="1" applyBorder="1" applyAlignment="1">
      <alignment horizontal="left" vertical="top" wrapText="1"/>
    </xf>
    <xf numFmtId="0" fontId="11" fillId="0" borderId="120" xfId="0" applyFont="1" applyBorder="1" applyAlignment="1">
      <alignment horizontal="left" vertical="top" wrapText="1"/>
    </xf>
    <xf numFmtId="0" fontId="11" fillId="0" borderId="121" xfId="0" applyFont="1" applyBorder="1" applyAlignment="1">
      <alignment horizontal="left" vertical="top" wrapText="1"/>
    </xf>
    <xf numFmtId="0" fontId="11" fillId="0" borderId="45" xfId="0" applyFont="1" applyBorder="1" applyAlignment="1">
      <alignment horizontal="left" vertical="top" wrapText="1"/>
    </xf>
    <xf numFmtId="0" fontId="11" fillId="0" borderId="0" xfId="0" applyFont="1" applyAlignment="1">
      <alignment horizontal="left" vertical="top" wrapText="1"/>
    </xf>
    <xf numFmtId="0" fontId="11" fillId="0" borderId="46" xfId="0" applyFont="1" applyBorder="1" applyAlignment="1">
      <alignment horizontal="left" vertical="top" wrapText="1"/>
    </xf>
    <xf numFmtId="0" fontId="15" fillId="20" borderId="0" xfId="0" applyFont="1" applyFill="1" applyAlignment="1">
      <alignment horizontal="left" vertical="top" wrapText="1"/>
    </xf>
    <xf numFmtId="0" fontId="11" fillId="0" borderId="45" xfId="0" applyFont="1" applyBorder="1" applyAlignment="1">
      <alignment vertical="top" wrapText="1"/>
    </xf>
    <xf numFmtId="0" fontId="11" fillId="0" borderId="0" xfId="0" applyFont="1" applyAlignment="1">
      <alignment vertical="top" wrapText="1"/>
    </xf>
    <xf numFmtId="0" fontId="11" fillId="0" borderId="46" xfId="0" applyFont="1" applyBorder="1" applyAlignment="1">
      <alignment vertical="top" wrapText="1"/>
    </xf>
    <xf numFmtId="0" fontId="15" fillId="20" borderId="0" xfId="0" applyFont="1" applyFill="1" applyAlignment="1">
      <alignment vertical="top" wrapText="1"/>
    </xf>
    <xf numFmtId="0" fontId="11" fillId="0" borderId="119" xfId="0" applyFont="1" applyBorder="1" applyAlignment="1">
      <alignment vertical="top" wrapText="1"/>
    </xf>
    <xf numFmtId="0" fontId="11" fillId="0" borderId="120" xfId="0" applyFont="1" applyBorder="1" applyAlignment="1">
      <alignment vertical="top" wrapText="1"/>
    </xf>
    <xf numFmtId="0" fontId="11" fillId="0" borderId="121" xfId="0" applyFont="1" applyBorder="1" applyAlignment="1">
      <alignment vertical="top" wrapText="1"/>
    </xf>
    <xf numFmtId="0" fontId="11" fillId="0" borderId="47" xfId="0" applyFont="1" applyBorder="1" applyAlignment="1">
      <alignment vertical="top" wrapText="1"/>
    </xf>
    <xf numFmtId="0" fontId="11" fillId="0" borderId="48" xfId="0" applyFont="1" applyBorder="1" applyAlignment="1">
      <alignment vertical="top" wrapText="1"/>
    </xf>
    <xf numFmtId="0" fontId="11" fillId="0" borderId="49" xfId="0" applyFont="1" applyBorder="1" applyAlignment="1">
      <alignment vertical="top" wrapText="1"/>
    </xf>
    <xf numFmtId="0" fontId="63" fillId="21" borderId="84" xfId="0" applyFont="1" applyFill="1" applyBorder="1" applyAlignment="1" applyProtection="1">
      <alignment wrapText="1"/>
      <protection locked="0"/>
    </xf>
    <xf numFmtId="0" fontId="63" fillId="21" borderId="85" xfId="0" applyFont="1" applyFill="1" applyBorder="1" applyAlignment="1" applyProtection="1">
      <alignment wrapText="1"/>
      <protection locked="0"/>
    </xf>
    <xf numFmtId="0" fontId="0" fillId="0" borderId="153" xfId="0" applyBorder="1" applyAlignment="1" applyProtection="1">
      <alignment vertical="center" wrapText="1"/>
      <protection locked="0"/>
    </xf>
    <xf numFmtId="0" fontId="0" fillId="0" borderId="154" xfId="0" applyBorder="1" applyAlignment="1" applyProtection="1">
      <alignment vertical="center" wrapText="1"/>
      <protection locked="0"/>
    </xf>
    <xf numFmtId="0" fontId="69" fillId="2" borderId="0" xfId="0" applyFont="1" applyFill="1" applyAlignment="1">
      <alignment horizontal="left" vertical="top" wrapText="1"/>
    </xf>
    <xf numFmtId="0" fontId="0" fillId="2" borderId="0" xfId="0" applyFill="1" applyAlignment="1">
      <alignment horizontal="left" vertical="top" wrapText="1"/>
    </xf>
    <xf numFmtId="0" fontId="17" fillId="0" borderId="43" xfId="0" applyFont="1" applyBorder="1" applyAlignment="1">
      <alignment horizontal="left" vertical="top" wrapText="1"/>
    </xf>
    <xf numFmtId="0" fontId="17" fillId="0" borderId="87" xfId="0" applyFont="1" applyBorder="1" applyAlignment="1">
      <alignment horizontal="left" vertical="top" wrapText="1"/>
    </xf>
    <xf numFmtId="0" fontId="11" fillId="0" borderId="118" xfId="0" applyFont="1" applyBorder="1" applyAlignment="1">
      <alignment horizontal="left" vertical="top" wrapText="1"/>
    </xf>
    <xf numFmtId="0" fontId="11" fillId="0" borderId="43" xfId="0" applyFont="1" applyBorder="1" applyAlignment="1">
      <alignment horizontal="left" vertical="top" wrapText="1"/>
    </xf>
    <xf numFmtId="0" fontId="11" fillId="0" borderId="87" xfId="0" applyFont="1" applyBorder="1" applyAlignment="1">
      <alignment horizontal="left" vertical="top" wrapText="1"/>
    </xf>
    <xf numFmtId="0" fontId="17" fillId="0" borderId="118" xfId="0" applyFont="1" applyBorder="1" applyAlignment="1">
      <alignment horizontal="left" vertical="top" wrapText="1"/>
    </xf>
    <xf numFmtId="0" fontId="17" fillId="0" borderId="44" xfId="0" applyFont="1" applyBorder="1" applyAlignment="1">
      <alignment horizontal="left" vertical="top" wrapText="1"/>
    </xf>
    <xf numFmtId="0" fontId="11" fillId="0" borderId="88" xfId="0" applyFont="1" applyBorder="1" applyAlignment="1">
      <alignment horizontal="left" vertical="top" wrapText="1"/>
    </xf>
    <xf numFmtId="0" fontId="17" fillId="0" borderId="89" xfId="0" applyFont="1" applyBorder="1" applyAlignment="1">
      <alignment horizontal="left" vertical="top" wrapText="1"/>
    </xf>
    <xf numFmtId="0" fontId="34" fillId="2" borderId="0" xfId="0" applyFont="1" applyFill="1" applyAlignment="1">
      <alignment horizontal="center" wrapText="1"/>
    </xf>
    <xf numFmtId="0" fontId="34" fillId="2" borderId="17" xfId="0" applyFont="1" applyFill="1" applyBorder="1" applyAlignment="1">
      <alignment horizontal="center" wrapText="1"/>
    </xf>
    <xf numFmtId="0" fontId="34" fillId="2" borderId="0" xfId="0" applyFont="1" applyFill="1" applyAlignment="1">
      <alignment horizontal="left" vertical="center" wrapText="1"/>
    </xf>
    <xf numFmtId="0" fontId="0" fillId="6" borderId="158" xfId="0" applyFill="1" applyBorder="1" applyAlignment="1" applyProtection="1">
      <alignment vertical="center" wrapText="1"/>
      <protection locked="0"/>
    </xf>
    <xf numFmtId="0" fontId="0" fillId="6" borderId="159" xfId="0" applyFill="1" applyBorder="1" applyAlignment="1" applyProtection="1">
      <alignment vertical="center" wrapText="1"/>
      <protection locked="0"/>
    </xf>
    <xf numFmtId="0" fontId="63" fillId="21" borderId="83" xfId="0" applyFont="1" applyFill="1" applyBorder="1" applyAlignment="1" applyProtection="1">
      <alignment wrapText="1"/>
      <protection locked="0"/>
    </xf>
    <xf numFmtId="0" fontId="63" fillId="21" borderId="86" xfId="0" applyFont="1" applyFill="1" applyBorder="1" applyAlignment="1" applyProtection="1">
      <alignment wrapText="1"/>
      <protection locked="0"/>
    </xf>
    <xf numFmtId="0" fontId="0" fillId="0" borderId="151" xfId="0" applyBorder="1" applyAlignment="1" applyProtection="1">
      <alignment vertical="top" wrapText="1"/>
      <protection locked="0"/>
    </xf>
    <xf numFmtId="0" fontId="0" fillId="0" borderId="152" xfId="0" applyBorder="1" applyAlignment="1" applyProtection="1">
      <alignment vertical="top" wrapText="1"/>
      <protection locked="0"/>
    </xf>
    <xf numFmtId="0" fontId="0" fillId="6" borderId="151" xfId="0" applyFill="1" applyBorder="1" applyAlignment="1" applyProtection="1">
      <alignment vertical="top" wrapText="1"/>
      <protection locked="0"/>
    </xf>
    <xf numFmtId="0" fontId="0" fillId="6" borderId="152" xfId="0" applyFill="1" applyBorder="1" applyAlignment="1" applyProtection="1">
      <alignment vertical="top" wrapText="1"/>
      <protection locked="0"/>
    </xf>
    <xf numFmtId="0" fontId="0" fillId="6" borderId="156" xfId="0" applyFill="1" applyBorder="1" applyAlignment="1" applyProtection="1">
      <alignment vertical="top" wrapText="1"/>
      <protection locked="0"/>
    </xf>
    <xf numFmtId="0" fontId="0" fillId="6" borderId="157" xfId="0" applyFill="1" applyBorder="1" applyAlignment="1" applyProtection="1">
      <alignment vertical="top" wrapText="1"/>
      <protection locked="0"/>
    </xf>
    <xf numFmtId="0" fontId="0" fillId="6" borderId="153" xfId="0" applyFill="1" applyBorder="1" applyAlignment="1" applyProtection="1">
      <alignment vertical="center" wrapText="1"/>
      <protection locked="0"/>
    </xf>
    <xf numFmtId="0" fontId="0" fillId="6" borderId="154" xfId="0" applyFill="1" applyBorder="1" applyAlignment="1" applyProtection="1">
      <alignment vertical="center" wrapText="1"/>
      <protection locked="0"/>
    </xf>
    <xf numFmtId="0" fontId="0" fillId="6" borderId="155" xfId="0" applyFill="1" applyBorder="1" applyAlignment="1" applyProtection="1">
      <alignment horizontal="left" vertical="top" wrapText="1"/>
      <protection locked="0"/>
    </xf>
    <xf numFmtId="0" fontId="0" fillId="6" borderId="153" xfId="0" applyFill="1" applyBorder="1" applyAlignment="1" applyProtection="1">
      <alignment horizontal="left" vertical="top" wrapText="1"/>
      <protection locked="0"/>
    </xf>
    <xf numFmtId="0" fontId="0" fillId="6" borderId="154" xfId="0" applyFill="1" applyBorder="1" applyAlignment="1" applyProtection="1">
      <alignment horizontal="left" vertical="top" wrapText="1"/>
      <protection locked="0"/>
    </xf>
    <xf numFmtId="0" fontId="0" fillId="6" borderId="151" xfId="0" applyFill="1" applyBorder="1" applyAlignment="1" applyProtection="1">
      <alignment horizontal="left" vertical="top" wrapText="1"/>
      <protection locked="0"/>
    </xf>
    <xf numFmtId="0" fontId="0" fillId="6" borderId="152" xfId="0" applyFill="1" applyBorder="1" applyAlignment="1" applyProtection="1">
      <alignment horizontal="left" vertical="top" wrapText="1"/>
      <protection locked="0"/>
    </xf>
    <xf numFmtId="0" fontId="65" fillId="0" borderId="161" xfId="28" applyFont="1" applyBorder="1" applyAlignment="1">
      <alignment horizontal="center"/>
    </xf>
    <xf numFmtId="0" fontId="65" fillId="0" borderId="162" xfId="28" applyFont="1" applyBorder="1" applyAlignment="1">
      <alignment horizontal="center"/>
    </xf>
    <xf numFmtId="0" fontId="65" fillId="0" borderId="163" xfId="28" applyFont="1" applyBorder="1" applyAlignment="1">
      <alignment horizontal="center"/>
    </xf>
    <xf numFmtId="0" fontId="63" fillId="21" borderId="164" xfId="0" applyFont="1" applyFill="1" applyBorder="1" applyAlignment="1">
      <alignment horizontal="center" vertical="top" wrapText="1"/>
    </xf>
    <xf numFmtId="0" fontId="0" fillId="0" borderId="164" xfId="0" applyBorder="1" applyAlignment="1">
      <alignment horizontal="left" vertical="top" wrapText="1"/>
    </xf>
    <xf numFmtId="0" fontId="39" fillId="0" borderId="164" xfId="0" applyFont="1" applyBorder="1" applyAlignment="1">
      <alignment horizontal="left" vertical="top" wrapText="1" indent="1"/>
    </xf>
    <xf numFmtId="0" fontId="0" fillId="0" borderId="164" xfId="0" applyBorder="1" applyAlignment="1">
      <alignment horizontal="left" vertical="top" wrapText="1" indent="1"/>
    </xf>
    <xf numFmtId="0" fontId="39" fillId="0" borderId="164" xfId="0" applyFont="1" applyBorder="1" applyAlignment="1">
      <alignment horizontal="left" vertical="top" wrapText="1"/>
    </xf>
    <xf numFmtId="0" fontId="0" fillId="22" borderId="0" xfId="13" applyFont="1" applyFill="1" applyAlignment="1">
      <alignment vertical="center" wrapText="1"/>
    </xf>
    <xf numFmtId="0" fontId="18" fillId="2" borderId="0" xfId="13" applyFont="1" applyFill="1" applyAlignment="1">
      <alignment horizontal="left" wrapText="1"/>
    </xf>
    <xf numFmtId="0" fontId="3" fillId="2" borderId="25" xfId="13" applyFont="1" applyFill="1" applyBorder="1" applyAlignment="1">
      <alignment horizontal="left" wrapText="1"/>
    </xf>
    <xf numFmtId="0" fontId="17" fillId="2" borderId="25" xfId="13" applyFont="1" applyFill="1" applyBorder="1" applyAlignment="1">
      <alignment horizontal="center" wrapText="1"/>
    </xf>
    <xf numFmtId="0" fontId="8" fillId="2" borderId="0" xfId="0" applyFont="1" applyFill="1" applyAlignment="1">
      <alignment horizontal="left" vertical="top" wrapText="1"/>
    </xf>
    <xf numFmtId="0" fontId="6" fillId="0" borderId="0" xfId="0" applyFont="1" applyAlignment="1">
      <alignment horizontal="left" vertical="top" wrapText="1"/>
    </xf>
    <xf numFmtId="0" fontId="6" fillId="0" borderId="0" xfId="0" applyFont="1" applyAlignment="1">
      <alignment horizontal="left" wrapText="1"/>
    </xf>
    <xf numFmtId="0" fontId="4" fillId="10" borderId="0" xfId="12" applyFill="1" applyAlignment="1"/>
    <xf numFmtId="0" fontId="4" fillId="6" borderId="0" xfId="12" applyFill="1" applyAlignment="1"/>
    <xf numFmtId="0" fontId="13" fillId="10" borderId="0" xfId="0" applyFont="1" applyFill="1" applyAlignment="1">
      <alignment horizontal="left" wrapText="1"/>
    </xf>
    <xf numFmtId="0" fontId="6" fillId="19" borderId="29" xfId="0" applyFont="1" applyFill="1" applyBorder="1" applyAlignment="1" applyProtection="1">
      <alignment vertical="center" wrapText="1"/>
      <protection locked="0"/>
    </xf>
    <xf numFmtId="0" fontId="6" fillId="19" borderId="30" xfId="0" applyFont="1" applyFill="1" applyBorder="1" applyAlignment="1" applyProtection="1">
      <alignment vertical="center"/>
      <protection locked="0"/>
    </xf>
    <xf numFmtId="0" fontId="6" fillId="19" borderId="31" xfId="0" applyFont="1" applyFill="1" applyBorder="1" applyAlignment="1" applyProtection="1">
      <alignment vertical="center"/>
      <protection locked="0"/>
    </xf>
    <xf numFmtId="0" fontId="6" fillId="19" borderId="32" xfId="0" applyFont="1" applyFill="1" applyBorder="1" applyAlignment="1" applyProtection="1">
      <alignment vertical="center"/>
      <protection locked="0"/>
    </xf>
    <xf numFmtId="0" fontId="6" fillId="19" borderId="0" xfId="0" applyFont="1" applyFill="1" applyAlignment="1" applyProtection="1">
      <alignment vertical="center"/>
      <protection locked="0"/>
    </xf>
    <xf numFmtId="0" fontId="6" fillId="19" borderId="33" xfId="0" applyFont="1" applyFill="1" applyBorder="1" applyAlignment="1" applyProtection="1">
      <alignment vertical="center"/>
      <protection locked="0"/>
    </xf>
    <xf numFmtId="0" fontId="6" fillId="19" borderId="34" xfId="0" applyFont="1" applyFill="1" applyBorder="1" applyAlignment="1" applyProtection="1">
      <alignment vertical="center"/>
      <protection locked="0"/>
    </xf>
    <xf numFmtId="0" fontId="6" fillId="19" borderId="13" xfId="0" applyFont="1" applyFill="1" applyBorder="1" applyAlignment="1" applyProtection="1">
      <alignment vertical="center"/>
      <protection locked="0"/>
    </xf>
    <xf numFmtId="0" fontId="6" fillId="19" borderId="35" xfId="0" applyFont="1" applyFill="1" applyBorder="1" applyAlignment="1" applyProtection="1">
      <alignment vertical="center"/>
      <protection locked="0"/>
    </xf>
    <xf numFmtId="0" fontId="8" fillId="10" borderId="0" xfId="0" applyFont="1" applyFill="1" applyAlignment="1">
      <alignment horizontal="left" wrapText="1"/>
    </xf>
    <xf numFmtId="0" fontId="6" fillId="10" borderId="0" xfId="0" applyFont="1" applyFill="1" applyAlignment="1">
      <alignment horizontal="left"/>
    </xf>
    <xf numFmtId="0" fontId="25" fillId="10" borderId="13" xfId="0" applyFont="1" applyFill="1" applyBorder="1" applyAlignment="1">
      <alignment horizontal="left" wrapText="1"/>
    </xf>
    <xf numFmtId="0" fontId="0" fillId="3" borderId="102" xfId="0" applyFill="1" applyBorder="1" applyAlignment="1" applyProtection="1">
      <alignment horizontal="left" vertical="center"/>
      <protection locked="0"/>
    </xf>
    <xf numFmtId="0" fontId="0" fillId="3" borderId="90" xfId="0" applyFill="1" applyBorder="1" applyAlignment="1" applyProtection="1">
      <alignment horizontal="left" vertical="center"/>
      <protection locked="0"/>
    </xf>
    <xf numFmtId="0" fontId="0" fillId="3" borderId="103" xfId="0" applyFill="1" applyBorder="1" applyAlignment="1" applyProtection="1">
      <alignment horizontal="left" vertical="center"/>
      <protection locked="0"/>
    </xf>
    <xf numFmtId="0" fontId="0" fillId="3" borderId="69" xfId="0" applyFill="1" applyBorder="1" applyAlignment="1" applyProtection="1">
      <alignment horizontal="left" vertical="center" wrapText="1"/>
      <protection locked="0"/>
    </xf>
    <xf numFmtId="0" fontId="0" fillId="3" borderId="65" xfId="0" applyFill="1" applyBorder="1" applyAlignment="1" applyProtection="1">
      <alignment horizontal="left" vertical="center" wrapText="1"/>
      <protection locked="0"/>
    </xf>
    <xf numFmtId="0" fontId="0" fillId="3" borderId="70" xfId="0" applyFill="1" applyBorder="1" applyAlignment="1" applyProtection="1">
      <alignment horizontal="left" vertical="center" wrapText="1"/>
      <protection locked="0"/>
    </xf>
    <xf numFmtId="0" fontId="0" fillId="3" borderId="66" xfId="0" applyFill="1" applyBorder="1" applyAlignment="1" applyProtection="1">
      <alignment horizontal="left" vertical="center" wrapText="1"/>
      <protection locked="0"/>
    </xf>
    <xf numFmtId="0" fontId="0" fillId="3" borderId="67" xfId="0" applyFill="1" applyBorder="1" applyAlignment="1" applyProtection="1">
      <alignment horizontal="left" vertical="center" wrapText="1"/>
      <protection locked="0"/>
    </xf>
    <xf numFmtId="0" fontId="0" fillId="3" borderId="68" xfId="0" applyFill="1" applyBorder="1" applyAlignment="1" applyProtection="1">
      <alignment horizontal="left" vertical="center" wrapText="1"/>
      <protection locked="0"/>
    </xf>
    <xf numFmtId="0" fontId="11" fillId="3" borderId="94" xfId="0" applyFont="1" applyFill="1" applyBorder="1" applyAlignment="1" applyProtection="1">
      <alignment horizontal="left" vertical="center" wrapText="1"/>
      <protection locked="0"/>
    </xf>
    <xf numFmtId="0" fontId="11" fillId="3" borderId="65" xfId="0" applyFont="1" applyFill="1" applyBorder="1" applyAlignment="1" applyProtection="1">
      <alignment horizontal="left" vertical="center" wrapText="1"/>
      <protection locked="0"/>
    </xf>
    <xf numFmtId="0" fontId="11" fillId="3" borderId="95" xfId="0" applyFont="1" applyFill="1" applyBorder="1" applyAlignment="1" applyProtection="1">
      <alignment horizontal="left" vertical="center" wrapText="1"/>
      <protection locked="0"/>
    </xf>
    <xf numFmtId="0" fontId="11" fillId="3" borderId="91" xfId="0" applyFont="1" applyFill="1" applyBorder="1" applyAlignment="1" applyProtection="1">
      <alignment horizontal="left" vertical="center" wrapText="1"/>
      <protection locked="0"/>
    </xf>
    <xf numFmtId="0" fontId="11" fillId="3" borderId="92" xfId="0" applyFont="1" applyFill="1" applyBorder="1" applyAlignment="1" applyProtection="1">
      <alignment horizontal="left" vertical="center" wrapText="1"/>
      <protection locked="0"/>
    </xf>
    <xf numFmtId="0" fontId="11" fillId="3" borderId="93" xfId="0" applyFont="1" applyFill="1" applyBorder="1" applyAlignment="1" applyProtection="1">
      <alignment horizontal="left" vertical="center" wrapText="1"/>
      <protection locked="0"/>
    </xf>
    <xf numFmtId="0" fontId="0" fillId="3" borderId="99" xfId="0" applyFill="1" applyBorder="1" applyAlignment="1" applyProtection="1">
      <alignment horizontal="left" vertical="center"/>
      <protection locked="0"/>
    </xf>
    <xf numFmtId="0" fontId="0" fillId="3" borderId="100" xfId="0" applyFill="1" applyBorder="1" applyAlignment="1" applyProtection="1">
      <alignment horizontal="left" vertical="center"/>
      <protection locked="0"/>
    </xf>
    <xf numFmtId="0" fontId="0" fillId="3" borderId="101" xfId="0" applyFill="1" applyBorder="1" applyAlignment="1" applyProtection="1">
      <alignment horizontal="left" vertical="center"/>
      <protection locked="0"/>
    </xf>
    <xf numFmtId="0" fontId="11" fillId="3" borderId="96" xfId="0" applyFont="1" applyFill="1" applyBorder="1" applyAlignment="1" applyProtection="1">
      <alignment horizontal="left" vertical="center" wrapText="1"/>
      <protection locked="0"/>
    </xf>
    <xf numFmtId="0" fontId="11" fillId="3" borderId="97" xfId="0" applyFont="1" applyFill="1" applyBorder="1" applyAlignment="1" applyProtection="1">
      <alignment horizontal="left" vertical="center" wrapText="1"/>
      <protection locked="0"/>
    </xf>
    <xf numFmtId="0" fontId="11" fillId="3" borderId="98" xfId="0" applyFont="1" applyFill="1" applyBorder="1" applyAlignment="1" applyProtection="1">
      <alignment horizontal="left" vertical="center" wrapText="1"/>
      <protection locked="0"/>
    </xf>
    <xf numFmtId="0" fontId="18" fillId="10" borderId="0" xfId="0" applyFont="1" applyFill="1" applyAlignment="1">
      <alignment horizontal="left" wrapText="1"/>
    </xf>
    <xf numFmtId="0" fontId="68" fillId="2" borderId="0" xfId="0" applyFont="1" applyFill="1" applyAlignment="1">
      <alignment horizontal="left" vertical="top" wrapText="1"/>
    </xf>
    <xf numFmtId="0" fontId="6" fillId="2" borderId="0" xfId="0" applyFont="1" applyFill="1" applyAlignment="1">
      <alignment horizontal="left" vertical="top" wrapText="1"/>
    </xf>
    <xf numFmtId="0" fontId="0" fillId="3" borderId="104" xfId="0" applyFill="1" applyBorder="1" applyAlignment="1" applyProtection="1">
      <alignment horizontal="left" vertical="center"/>
      <protection locked="0"/>
    </xf>
    <xf numFmtId="0" fontId="0" fillId="3" borderId="105" xfId="0" applyFill="1" applyBorder="1" applyAlignment="1" applyProtection="1">
      <alignment horizontal="left" vertical="center"/>
      <protection locked="0"/>
    </xf>
    <xf numFmtId="0" fontId="0" fillId="3" borderId="106" xfId="0" applyFill="1" applyBorder="1" applyAlignment="1" applyProtection="1">
      <alignment horizontal="left" vertical="center"/>
      <protection locked="0"/>
    </xf>
    <xf numFmtId="0" fontId="0" fillId="3" borderId="71" xfId="0" applyFill="1" applyBorder="1" applyAlignment="1" applyProtection="1">
      <alignment horizontal="left" vertical="center" wrapText="1"/>
      <protection locked="0"/>
    </xf>
    <xf numFmtId="0" fontId="0" fillId="3" borderId="72" xfId="0" applyFill="1" applyBorder="1" applyAlignment="1" applyProtection="1">
      <alignment horizontal="left" vertical="center" wrapText="1"/>
      <protection locked="0"/>
    </xf>
    <xf numFmtId="0" fontId="0" fillId="3" borderId="73" xfId="0" applyFill="1" applyBorder="1" applyAlignment="1" applyProtection="1">
      <alignment horizontal="left" vertical="center" wrapText="1"/>
      <protection locked="0"/>
    </xf>
    <xf numFmtId="0" fontId="11" fillId="3" borderId="165" xfId="0" applyFont="1" applyFill="1" applyBorder="1" applyAlignment="1" applyProtection="1">
      <alignment horizontal="left" vertical="center" wrapText="1"/>
      <protection locked="0"/>
    </xf>
    <xf numFmtId="0" fontId="11" fillId="3" borderId="164" xfId="0" applyFont="1" applyFill="1" applyBorder="1" applyAlignment="1" applyProtection="1">
      <alignment horizontal="left" vertical="center" wrapText="1"/>
      <protection locked="0"/>
    </xf>
    <xf numFmtId="0" fontId="11" fillId="3" borderId="166" xfId="0" applyFont="1" applyFill="1" applyBorder="1" applyAlignment="1" applyProtection="1">
      <alignment horizontal="left" vertical="center" wrapText="1"/>
      <protection locked="0"/>
    </xf>
    <xf numFmtId="0" fontId="11" fillId="3" borderId="167" xfId="0" applyFont="1" applyFill="1" applyBorder="1" applyAlignment="1" applyProtection="1">
      <alignment horizontal="left" vertical="center" wrapText="1"/>
      <protection locked="0"/>
    </xf>
    <xf numFmtId="0" fontId="11" fillId="3" borderId="168" xfId="0" applyFont="1" applyFill="1" applyBorder="1" applyAlignment="1" applyProtection="1">
      <alignment horizontal="left" vertical="center" wrapText="1"/>
      <protection locked="0"/>
    </xf>
    <xf numFmtId="0" fontId="11" fillId="3" borderId="169" xfId="0" applyFont="1" applyFill="1" applyBorder="1" applyAlignment="1" applyProtection="1">
      <alignment horizontal="left" vertical="center" wrapText="1"/>
      <protection locked="0"/>
    </xf>
    <xf numFmtId="0" fontId="11" fillId="3" borderId="126" xfId="0" applyFont="1" applyFill="1" applyBorder="1" applyAlignment="1" applyProtection="1">
      <alignment horizontal="left" vertical="center" wrapText="1"/>
      <protection locked="0"/>
    </xf>
    <xf numFmtId="0" fontId="11" fillId="3" borderId="132" xfId="0" applyFont="1" applyFill="1" applyBorder="1" applyAlignment="1" applyProtection="1">
      <alignment horizontal="left" vertical="center" wrapText="1"/>
      <protection locked="0"/>
    </xf>
    <xf numFmtId="0" fontId="11" fillId="3" borderId="127" xfId="0" applyFont="1" applyFill="1" applyBorder="1" applyAlignment="1" applyProtection="1">
      <alignment horizontal="left" vertical="center" wrapText="1"/>
      <protection locked="0"/>
    </xf>
  </cellXfs>
  <cellStyles count="30">
    <cellStyle name="??@?" xfId="2" xr:uid="{00000000-0005-0000-0000-000000000000}"/>
    <cellStyle name="??@? 2" xfId="3" xr:uid="{00000000-0005-0000-0000-000001000000}"/>
    <cellStyle name="?Ⅱ@?" xfId="4" xr:uid="{00000000-0005-0000-0000-000002000000}"/>
    <cellStyle name="Comma" xfId="1" builtinId="3" customBuiltin="1"/>
    <cellStyle name="Comma 2" xfId="5" xr:uid="{00000000-0005-0000-0000-000004000000}"/>
    <cellStyle name="Comma 2 2" xfId="6" xr:uid="{00000000-0005-0000-0000-000005000000}"/>
    <cellStyle name="Comma 3" xfId="7" xr:uid="{00000000-0005-0000-0000-000006000000}"/>
    <cellStyle name="Comma 4" xfId="8" xr:uid="{00000000-0005-0000-0000-000007000000}"/>
    <cellStyle name="Currency 2" xfId="26" xr:uid="{00000000-0005-0000-0000-000008000000}"/>
    <cellStyle name="Data_Total" xfId="9" xr:uid="{00000000-0005-0000-0000-000009000000}"/>
    <cellStyle name="Headings" xfId="10" xr:uid="{00000000-0005-0000-0000-00000A000000}"/>
    <cellStyle name="Headings 2" xfId="11" xr:uid="{00000000-0005-0000-0000-00000B000000}"/>
    <cellStyle name="Hyperlink" xfId="12" xr:uid="{00000000-0005-0000-0000-00000C000000}"/>
    <cellStyle name="Normal" xfId="0" builtinId="0" customBuiltin="1"/>
    <cellStyle name="Normal 2" xfId="13" xr:uid="{00000000-0005-0000-0000-00000E000000}"/>
    <cellStyle name="Normal 2 2" xfId="14" xr:uid="{00000000-0005-0000-0000-00000F000000}"/>
    <cellStyle name="Normal 3" xfId="15" xr:uid="{00000000-0005-0000-0000-000010000000}"/>
    <cellStyle name="Normal 4" xfId="24" xr:uid="{00000000-0005-0000-0000-000011000000}"/>
    <cellStyle name="Normal 5" xfId="27" xr:uid="{0B48CDDA-0A28-4611-A7D7-3F6A431366E6}"/>
    <cellStyle name="Normal 5 2" xfId="28" xr:uid="{43E50780-6B92-4F80-B417-3A0C0120E0BA}"/>
    <cellStyle name="Normal 7" xfId="16" xr:uid="{00000000-0005-0000-0000-000012000000}"/>
    <cellStyle name="Percent 2" xfId="17" xr:uid="{00000000-0005-0000-0000-000013000000}"/>
    <cellStyle name="Percent 3" xfId="25" xr:uid="{00000000-0005-0000-0000-000014000000}"/>
    <cellStyle name="Row_CategoryHeadings" xfId="18" xr:uid="{00000000-0005-0000-0000-000015000000}"/>
    <cellStyle name="Row_Headings" xfId="29" xr:uid="{F5D4E184-3566-4361-829A-3FA6B2985027}"/>
    <cellStyle name="Source" xfId="19" xr:uid="{00000000-0005-0000-0000-000016000000}"/>
    <cellStyle name="Source 2" xfId="20" xr:uid="{00000000-0005-0000-0000-000017000000}"/>
    <cellStyle name="Table_Name" xfId="21" xr:uid="{00000000-0005-0000-0000-000018000000}"/>
    <cellStyle name="Warnings" xfId="22" xr:uid="{00000000-0005-0000-0000-000019000000}"/>
    <cellStyle name="Warnings 2" xfId="23" xr:uid="{00000000-0005-0000-0000-00001A00000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400050</xdr:colOff>
      <xdr:row>1</xdr:row>
      <xdr:rowOff>123825</xdr:rowOff>
    </xdr:from>
    <xdr:to>
      <xdr:col>4</xdr:col>
      <xdr:colOff>400050</xdr:colOff>
      <xdr:row>7</xdr:row>
      <xdr:rowOff>152400</xdr:rowOff>
    </xdr:to>
    <xdr:pic>
      <xdr:nvPicPr>
        <xdr:cNvPr id="2" name="Picture 1">
          <a:extLst>
            <a:ext uri="{FF2B5EF4-FFF2-40B4-BE49-F238E27FC236}">
              <a16:creationId xmlns:a16="http://schemas.microsoft.com/office/drawing/2014/main" id="{90EAA13C-6252-DD50-30A2-EFB1309CDD68}"/>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274"/>
        <a:stretch>
          <a:fillRect/>
        </a:stretch>
      </xdr:blipFill>
      <xdr:spPr bwMode="auto">
        <a:xfrm>
          <a:off x="590550" y="323850"/>
          <a:ext cx="1971675" cy="11715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152400</xdr:colOff>
      <xdr:row>23</xdr:row>
      <xdr:rowOff>121920</xdr:rowOff>
    </xdr:from>
    <xdr:ext cx="10706100" cy="389382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52400" y="5941695"/>
          <a:ext cx="10706100" cy="3893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fontAlgn="base"/>
          <a:r>
            <a:rPr lang="en-GB" sz="1400" b="1">
              <a:solidFill>
                <a:schemeClr val="tx1"/>
              </a:solidFill>
              <a:effectLst/>
              <a:latin typeface="Arial" panose="020B0604020202020204" pitchFamily="34" charset="0"/>
              <a:ea typeface="+mn-ea"/>
              <a:cs typeface="Arial" panose="020B0604020202020204" pitchFamily="34" charset="0"/>
            </a:rPr>
            <a:t>Background guidance</a:t>
          </a:r>
        </a:p>
        <a:p>
          <a:pPr fontAlgn="base"/>
          <a:endParaRPr lang="en-GB" sz="1200" b="1">
            <a:solidFill>
              <a:schemeClr val="tx1"/>
            </a:solidFill>
            <a:effectLst/>
            <a:latin typeface="Arial" panose="020B0604020202020204" pitchFamily="34" charset="0"/>
            <a:ea typeface="+mn-ea"/>
            <a:cs typeface="Arial" panose="020B0604020202020204" pitchFamily="34" charset="0"/>
          </a:endParaRPr>
        </a:p>
        <a:p>
          <a:pPr fontAlgn="base"/>
          <a:r>
            <a:rPr lang="en-GB" sz="1200">
              <a:solidFill>
                <a:schemeClr val="tx1"/>
              </a:solidFill>
              <a:effectLst/>
              <a:latin typeface="Arial" panose="020B0604020202020204" pitchFamily="34" charset="0"/>
              <a:ea typeface="+mn-ea"/>
              <a:cs typeface="Arial" panose="020B0604020202020204" pitchFamily="34" charset="0"/>
            </a:rPr>
            <a:t>All data needs to be entered into the grey cells in the worksheets, or by selecting an option from a list in a drop-down menu (these cells are coloured brown). Cells coloured yellow are calculation cells which cannot be changed.</a:t>
          </a:r>
          <a:br>
            <a:rPr lang="en-GB" sz="1200">
              <a:solidFill>
                <a:schemeClr val="tx1"/>
              </a:solidFill>
              <a:effectLst/>
              <a:latin typeface="Arial" panose="020B0604020202020204" pitchFamily="34" charset="0"/>
              <a:ea typeface="+mn-ea"/>
              <a:cs typeface="Arial" panose="020B0604020202020204" pitchFamily="34" charset="0"/>
            </a:rPr>
          </a:br>
          <a:endParaRPr lang="en-GB" sz="1200">
            <a:solidFill>
              <a:schemeClr val="tx1"/>
            </a:solidFill>
            <a:effectLst/>
            <a:latin typeface="Arial" panose="020B0604020202020204" pitchFamily="34" charset="0"/>
            <a:ea typeface="+mn-ea"/>
            <a:cs typeface="Arial" panose="020B0604020202020204" pitchFamily="34" charset="0"/>
          </a:endParaRPr>
        </a:p>
        <a:p>
          <a:pPr fontAlgn="base"/>
          <a:r>
            <a:rPr lang="en-GB" sz="1200">
              <a:solidFill>
                <a:schemeClr val="tx1"/>
              </a:solidFill>
              <a:effectLst/>
              <a:latin typeface="Arial" panose="020B0604020202020204" pitchFamily="34" charset="0"/>
              <a:ea typeface="+mn-ea"/>
              <a:cs typeface="Arial" panose="020B0604020202020204" pitchFamily="34" charset="0"/>
            </a:rPr>
            <a:t>The ‘source/evidence/assumptions’ boxes should be filled in on each worksheet, to record sources of evidence and how data has been calculated. The quality of estimates and supporting evidence will form part of the assessment, so </a:t>
          </a:r>
          <a:r>
            <a:rPr lang="en-GB" sz="1200" baseline="0">
              <a:solidFill>
                <a:schemeClr val="tx1"/>
              </a:solidFill>
              <a:effectLst/>
              <a:latin typeface="Arial" panose="020B0604020202020204" pitchFamily="34" charset="0"/>
              <a:ea typeface="+mn-ea"/>
              <a:cs typeface="Arial" panose="020B0604020202020204" pitchFamily="34" charset="0"/>
            </a:rPr>
            <a:t>please provide evidence/workings in the associated boxes</a:t>
          </a:r>
          <a:r>
            <a:rPr lang="en-GB" sz="1200">
              <a:solidFill>
                <a:schemeClr val="tx1"/>
              </a:solidFill>
              <a:effectLst/>
              <a:latin typeface="Arial" panose="020B0604020202020204" pitchFamily="34" charset="0"/>
              <a:ea typeface="+mn-ea"/>
              <a:cs typeface="Arial" panose="020B0604020202020204" pitchFamily="34" charset="0"/>
            </a:rPr>
            <a:t>.</a:t>
          </a:r>
        </a:p>
        <a:p>
          <a:pPr fontAlgn="base"/>
          <a:br>
            <a:rPr lang="en-GB" sz="1200" b="1">
              <a:solidFill>
                <a:schemeClr val="tx1"/>
              </a:solidFill>
              <a:effectLst/>
              <a:latin typeface="Arial" panose="020B0604020202020204" pitchFamily="34" charset="0"/>
              <a:ea typeface="+mn-ea"/>
              <a:cs typeface="Arial" panose="020B0604020202020204" pitchFamily="34" charset="0"/>
            </a:rPr>
          </a:br>
          <a:r>
            <a:rPr lang="en-GB" sz="1200" b="0">
              <a:solidFill>
                <a:schemeClr val="tx1"/>
              </a:solidFill>
              <a:effectLst/>
              <a:latin typeface="Arial" panose="020B0604020202020204" pitchFamily="34" charset="0"/>
              <a:ea typeface="+mn-ea"/>
              <a:cs typeface="Arial" panose="020B0604020202020204" pitchFamily="34" charset="0"/>
            </a:rPr>
            <a:t>The</a:t>
          </a:r>
          <a:r>
            <a:rPr lang="en-GB" sz="1200" b="0" baseline="0">
              <a:solidFill>
                <a:schemeClr val="tx1"/>
              </a:solidFill>
              <a:effectLst/>
              <a:latin typeface="Arial" panose="020B0604020202020204" pitchFamily="34" charset="0"/>
              <a:ea typeface="+mn-ea"/>
              <a:cs typeface="Arial" panose="020B0604020202020204" pitchFamily="34" charset="0"/>
            </a:rPr>
            <a:t> dates in this document relate to financial years. For example 2024/25 covers the period April 2024 - March 2025. All prices should be recorded in, current, 2023 prices.</a:t>
          </a:r>
        </a:p>
        <a:p>
          <a:pPr fontAlgn="base"/>
          <a:endParaRPr lang="en-GB" sz="1200" b="1">
            <a:solidFill>
              <a:schemeClr val="tx1"/>
            </a:solidFill>
            <a:effectLst/>
            <a:latin typeface="Arial" panose="020B0604020202020204" pitchFamily="34" charset="0"/>
            <a:ea typeface="+mn-ea"/>
            <a:cs typeface="Arial" panose="020B0604020202020204" pitchFamily="34" charset="0"/>
          </a:endParaRPr>
        </a:p>
        <a:p>
          <a:pPr fontAlgn="base"/>
          <a:r>
            <a:rPr lang="en-GB" sz="1400" b="1">
              <a:solidFill>
                <a:schemeClr val="tx1"/>
              </a:solidFill>
              <a:effectLst/>
              <a:latin typeface="Arial" panose="020B0604020202020204" pitchFamily="34" charset="0"/>
              <a:ea typeface="+mn-ea"/>
              <a:cs typeface="Arial" panose="020B0604020202020204" pitchFamily="34" charset="0"/>
            </a:rPr>
            <a:t>Guidance on index sheet</a:t>
          </a:r>
          <a:endParaRPr lang="en-GB" sz="1400">
            <a:solidFill>
              <a:schemeClr val="tx1"/>
            </a:solidFill>
            <a:effectLst/>
            <a:latin typeface="Arial" panose="020B0604020202020204" pitchFamily="34" charset="0"/>
            <a:ea typeface="+mn-ea"/>
            <a:cs typeface="Arial" panose="020B0604020202020204" pitchFamily="34" charset="0"/>
          </a:endParaRPr>
        </a:p>
        <a:p>
          <a:pPr fontAlgn="base"/>
          <a:r>
            <a:rPr lang="en-GB" sz="1200">
              <a:solidFill>
                <a:schemeClr val="tx1"/>
              </a:solidFill>
              <a:effectLst/>
              <a:latin typeface="Arial" panose="020B0604020202020204" pitchFamily="34" charset="0"/>
              <a:ea typeface="+mn-ea"/>
              <a:cs typeface="Arial" panose="020B0604020202020204" pitchFamily="34" charset="0"/>
            </a:rPr>
            <a:t>In the index sheet, provide the following information:</a:t>
          </a:r>
        </a:p>
        <a:p>
          <a:pPr lvl="0" fontAlgn="base"/>
          <a:endParaRPr lang="en-GB" sz="1200">
            <a:solidFill>
              <a:schemeClr val="tx1"/>
            </a:solidFill>
            <a:effectLst/>
            <a:latin typeface="Arial" panose="020B0604020202020204" pitchFamily="34" charset="0"/>
            <a:ea typeface="+mn-ea"/>
            <a:cs typeface="Arial" panose="020B0604020202020204" pitchFamily="34" charset="0"/>
          </a:endParaRPr>
        </a:p>
        <a:p>
          <a:pPr lvl="0" fontAlgn="base"/>
          <a:r>
            <a:rPr lang="en-GB" sz="1200">
              <a:solidFill>
                <a:schemeClr val="tx1"/>
              </a:solidFill>
              <a:effectLst/>
              <a:latin typeface="Arial" panose="020B0604020202020204" pitchFamily="34" charset="0"/>
              <a:ea typeface="+mn-ea"/>
              <a:cs typeface="Arial" panose="020B0604020202020204" pitchFamily="34" charset="0"/>
            </a:rPr>
            <a:t>- Project name</a:t>
          </a:r>
        </a:p>
        <a:p>
          <a:pPr lvl="0" fontAlgn="base"/>
          <a:r>
            <a:rPr lang="en-GB" sz="1200">
              <a:solidFill>
                <a:schemeClr val="tx1"/>
              </a:solidFill>
              <a:effectLst/>
              <a:latin typeface="Arial" panose="020B0604020202020204" pitchFamily="34" charset="0"/>
              <a:ea typeface="+mn-ea"/>
              <a:cs typeface="Arial" panose="020B0604020202020204" pitchFamily="34" charset="0"/>
            </a:rPr>
            <a:t>- Applicant company name</a:t>
          </a:r>
        </a:p>
        <a:p>
          <a:pPr lvl="0" fontAlgn="base"/>
          <a:r>
            <a:rPr lang="en-GB" sz="1200">
              <a:solidFill>
                <a:schemeClr val="tx1"/>
              </a:solidFill>
              <a:effectLst/>
              <a:latin typeface="Arial" panose="020B0604020202020204" pitchFamily="34" charset="0"/>
              <a:ea typeface="+mn-ea"/>
              <a:cs typeface="Arial" panose="020B0604020202020204" pitchFamily="34" charset="0"/>
            </a:rPr>
            <a:t>- Contact email address of person completing this form</a:t>
          </a:r>
        </a:p>
        <a:p>
          <a:pPr lvl="0" fontAlgn="base"/>
          <a:r>
            <a:rPr lang="en-GB" sz="1200">
              <a:solidFill>
                <a:schemeClr val="tx1"/>
              </a:solidFill>
              <a:effectLst/>
              <a:latin typeface="Arial" panose="020B0604020202020204" pitchFamily="34" charset="0"/>
              <a:ea typeface="+mn-ea"/>
              <a:cs typeface="Arial" panose="020B0604020202020204" pitchFamily="34" charset="0"/>
            </a:rPr>
            <a:t>- The first year of the project that grant funding will be spent in,</a:t>
          </a:r>
          <a:r>
            <a:rPr lang="en-GB" sz="1200" baseline="0">
              <a:solidFill>
                <a:schemeClr val="tx1"/>
              </a:solidFill>
              <a:effectLst/>
              <a:latin typeface="Arial" panose="020B0604020202020204" pitchFamily="34" charset="0"/>
              <a:ea typeface="+mn-ea"/>
              <a:cs typeface="Arial" panose="020B0604020202020204" pitchFamily="34" charset="0"/>
            </a:rPr>
            <a:t> </a:t>
          </a:r>
          <a:r>
            <a:rPr lang="en-GB" sz="1200">
              <a:solidFill>
                <a:schemeClr val="tx1"/>
              </a:solidFill>
              <a:effectLst/>
              <a:latin typeface="Arial" panose="020B0604020202020204" pitchFamily="34" charset="0"/>
              <a:ea typeface="+mn-ea"/>
              <a:cs typeface="Arial" panose="020B0604020202020204" pitchFamily="34" charset="0"/>
            </a:rPr>
            <a:t>can be changed to the next year if needed, using the drop-down menu. </a:t>
          </a:r>
          <a:endParaRPr lang="en-GB" sz="1100">
            <a:latin typeface="Arial" panose="020B0604020202020204" pitchFamily="34" charset="0"/>
            <a:cs typeface="Arial" panose="020B0604020202020204" pitchFamily="34" charset="0"/>
          </a:endParaRPr>
        </a:p>
      </xdr:txBody>
    </xdr:sp>
    <xdr:clientData/>
  </xdr:oneCellAnchor>
  <xdr:twoCellAnchor editAs="oneCell">
    <xdr:from>
      <xdr:col>2</xdr:col>
      <xdr:colOff>9525</xdr:colOff>
      <xdr:row>0</xdr:row>
      <xdr:rowOff>276225</xdr:rowOff>
    </xdr:from>
    <xdr:to>
      <xdr:col>2</xdr:col>
      <xdr:colOff>1981200</xdr:colOff>
      <xdr:row>4</xdr:row>
      <xdr:rowOff>161925</xdr:rowOff>
    </xdr:to>
    <xdr:pic>
      <xdr:nvPicPr>
        <xdr:cNvPr id="3" name="Picture 2">
          <a:extLst>
            <a:ext uri="{FF2B5EF4-FFF2-40B4-BE49-F238E27FC236}">
              <a16:creationId xmlns:a16="http://schemas.microsoft.com/office/drawing/2014/main" id="{9656033D-F1B9-BE3A-7C2E-1F447421B10C}"/>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274"/>
        <a:stretch>
          <a:fillRect/>
        </a:stretch>
      </xdr:blipFill>
      <xdr:spPr bwMode="auto">
        <a:xfrm>
          <a:off x="447675" y="276225"/>
          <a:ext cx="1971675" cy="11715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eisgov.sharepoint.com/sites/beis/254/AMS%20-%20Sector%20Analysis/10%20eRGF/No-deal%20fund/eRGF%20App%20Pt2%20Mar%20201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ction A notes"/>
      <sheetName val="Section A Example"/>
      <sheetName val="Section A"/>
      <sheetName val="Section B notes"/>
      <sheetName val="Section B"/>
      <sheetName val="Section C notes"/>
      <sheetName val="Section C"/>
      <sheetName val="Section D notes"/>
      <sheetName val="Section D"/>
      <sheetName val="names of lists"/>
      <sheetName val="Working"/>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FLOWMIS@Beis.gov.uk"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019A9-E13D-4CE3-AE0C-90B0851BE106}">
  <dimension ref="A1:D9"/>
  <sheetViews>
    <sheetView workbookViewId="0">
      <selection activeCell="C5" sqref="C5"/>
    </sheetView>
  </sheetViews>
  <sheetFormatPr defaultColWidth="8.90625" defaultRowHeight="13.2" x14ac:dyDescent="0.25"/>
  <cols>
    <col min="1" max="1" width="19.90625" style="172" bestFit="1" customWidth="1"/>
    <col min="2" max="2" width="13.1796875" style="172" bestFit="1" customWidth="1"/>
    <col min="3" max="3" width="38.1796875" style="172" customWidth="1"/>
    <col min="4" max="4" width="44.453125" style="172" bestFit="1" customWidth="1"/>
    <col min="5" max="16384" width="8.90625" style="172"/>
  </cols>
  <sheetData>
    <row r="1" spans="1:4" s="173" customFormat="1" x14ac:dyDescent="0.25">
      <c r="A1" s="173" t="s">
        <v>0</v>
      </c>
      <c r="B1" s="173" t="s">
        <v>1</v>
      </c>
      <c r="C1" s="173" t="s">
        <v>2</v>
      </c>
      <c r="D1" s="173" t="s">
        <v>3</v>
      </c>
    </row>
    <row r="2" spans="1:4" x14ac:dyDescent="0.25">
      <c r="A2" s="171" t="s">
        <v>4</v>
      </c>
      <c r="C2" s="172" t="s">
        <v>5</v>
      </c>
    </row>
    <row r="3" spans="1:4" x14ac:dyDescent="0.25">
      <c r="A3" s="171" t="s">
        <v>4</v>
      </c>
      <c r="B3" s="172" t="s">
        <v>6</v>
      </c>
      <c r="C3" s="172" t="s">
        <v>7</v>
      </c>
      <c r="D3" s="172" t="s">
        <v>8</v>
      </c>
    </row>
    <row r="4" spans="1:4" x14ac:dyDescent="0.25">
      <c r="A4" s="171" t="s">
        <v>9</v>
      </c>
      <c r="C4" s="172" t="s">
        <v>10</v>
      </c>
    </row>
    <row r="5" spans="1:4" ht="39.6" x14ac:dyDescent="0.25">
      <c r="A5" s="171" t="s">
        <v>9</v>
      </c>
      <c r="B5" s="172" t="s">
        <v>11</v>
      </c>
      <c r="C5" s="188" t="s">
        <v>12</v>
      </c>
    </row>
    <row r="6" spans="1:4" x14ac:dyDescent="0.25">
      <c r="A6" s="174" t="s">
        <v>13</v>
      </c>
      <c r="C6" s="172" t="s">
        <v>14</v>
      </c>
    </row>
    <row r="7" spans="1:4" x14ac:dyDescent="0.25">
      <c r="A7" s="174" t="s">
        <v>15</v>
      </c>
      <c r="C7" s="172" t="s">
        <v>14</v>
      </c>
      <c r="D7" s="172" t="s">
        <v>16</v>
      </c>
    </row>
    <row r="8" spans="1:4" x14ac:dyDescent="0.25">
      <c r="A8" s="171" t="s">
        <v>17</v>
      </c>
      <c r="C8" s="172" t="s">
        <v>18</v>
      </c>
    </row>
    <row r="9" spans="1:4" x14ac:dyDescent="0.25">
      <c r="A9" s="174" t="s">
        <v>19</v>
      </c>
      <c r="C9" s="172" t="s">
        <v>20</v>
      </c>
    </row>
  </sheetData>
  <hyperlinks>
    <hyperlink ref="A2" location="'Project expenditure'!A1" display="Q11 Project expenditure" xr:uid="{CB9CF171-B088-4CC9-AA2E-2332F6C41260}"/>
    <hyperlink ref="A3" location="'Project expenditure'!A1" display="Q11 Project expenditure" xr:uid="{BD9313A8-4E86-45AF-8E12-E9A85418F391}"/>
    <hyperlink ref="A4" location="Jobs!A1" display="Jobs!A1" xr:uid="{7664530E-D781-46FC-A850-289140B15566}"/>
    <hyperlink ref="A6" location="'Q13 APC Vehicle sales'!A1" display="'Q13 APC Vehicle sales'!A1" xr:uid="{2DA8259B-B7F2-46E1-8950-B813F3587E31}"/>
    <hyperlink ref="A7" location="'Q14 APC Wider benefits'!A1" display="'Q14 APC Wider benefits'!A1" xr:uid="{3CA0980D-4FA9-4E8B-AAC0-478E4AAFF5A4}"/>
    <hyperlink ref="A8" location="Training!A1" display="Training!A1" xr:uid="{A341E3E8-217F-4D79-AC3D-0C459FBDF3FF}"/>
    <hyperlink ref="A9" location="'Q16 APC TRL&amp;MRL'!A1" display="'Q16 APC TRL&amp;MRL'!A1" xr:uid="{20BB6113-B094-4FD1-9CCA-3B6B4748D5D1}"/>
    <hyperlink ref="A5" location="Jobs!A1" display="Jobs!A1" xr:uid="{89C3E2D1-EE9D-42F8-9E56-CB86A7B12F7C}"/>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7EC95-0863-4044-8ADA-29266CC98A71}">
  <dimension ref="B6:L131"/>
  <sheetViews>
    <sheetView topLeftCell="A95" workbookViewId="0">
      <selection activeCell="A124" sqref="A124:XFD124"/>
    </sheetView>
  </sheetViews>
  <sheetFormatPr defaultColWidth="8.90625" defaultRowHeight="15" x14ac:dyDescent="0.25"/>
  <cols>
    <col min="1" max="16384" width="8.90625" style="152"/>
  </cols>
  <sheetData>
    <row r="6" spans="2:4" ht="15.6" thickBot="1" x14ac:dyDescent="0.3"/>
    <row r="7" spans="2:4" x14ac:dyDescent="0.25">
      <c r="B7" s="152" t="s">
        <v>298</v>
      </c>
      <c r="D7" s="327" t="s">
        <v>299</v>
      </c>
    </row>
    <row r="8" spans="2:4" x14ac:dyDescent="0.25">
      <c r="D8" s="153" t="s">
        <v>300</v>
      </c>
    </row>
    <row r="9" spans="2:4" x14ac:dyDescent="0.25">
      <c r="D9" s="153" t="s">
        <v>301</v>
      </c>
    </row>
    <row r="10" spans="2:4" x14ac:dyDescent="0.25">
      <c r="D10" s="153" t="s">
        <v>302</v>
      </c>
    </row>
    <row r="11" spans="2:4" x14ac:dyDescent="0.25">
      <c r="D11" s="153" t="s">
        <v>303</v>
      </c>
    </row>
    <row r="12" spans="2:4" x14ac:dyDescent="0.25">
      <c r="D12" s="153" t="s">
        <v>304</v>
      </c>
    </row>
    <row r="13" spans="2:4" x14ac:dyDescent="0.25">
      <c r="D13" s="153" t="s">
        <v>305</v>
      </c>
    </row>
    <row r="14" spans="2:4" x14ac:dyDescent="0.25">
      <c r="D14" s="153" t="s">
        <v>306</v>
      </c>
    </row>
    <row r="15" spans="2:4" x14ac:dyDescent="0.25">
      <c r="D15" s="153" t="s">
        <v>307</v>
      </c>
    </row>
    <row r="16" spans="2:4" x14ac:dyDescent="0.25">
      <c r="D16" s="153" t="s">
        <v>301</v>
      </c>
    </row>
    <row r="17" spans="2:4" x14ac:dyDescent="0.25">
      <c r="D17" s="153" t="s">
        <v>308</v>
      </c>
    </row>
    <row r="18" spans="2:4" x14ac:dyDescent="0.25">
      <c r="D18" s="153" t="s">
        <v>309</v>
      </c>
    </row>
    <row r="19" spans="2:4" x14ac:dyDescent="0.25">
      <c r="D19" s="153" t="s">
        <v>310</v>
      </c>
    </row>
    <row r="20" spans="2:4" x14ac:dyDescent="0.25">
      <c r="D20" s="153" t="s">
        <v>311</v>
      </c>
    </row>
    <row r="21" spans="2:4" x14ac:dyDescent="0.25">
      <c r="D21" s="153" t="s">
        <v>312</v>
      </c>
    </row>
    <row r="22" spans="2:4" x14ac:dyDescent="0.25">
      <c r="D22" s="153" t="s">
        <v>313</v>
      </c>
    </row>
    <row r="23" spans="2:4" x14ac:dyDescent="0.25">
      <c r="D23" s="153" t="s">
        <v>314</v>
      </c>
    </row>
    <row r="24" spans="2:4" x14ac:dyDescent="0.25">
      <c r="D24" s="153" t="s">
        <v>315</v>
      </c>
    </row>
    <row r="25" spans="2:4" x14ac:dyDescent="0.25">
      <c r="D25" s="153" t="s">
        <v>316</v>
      </c>
    </row>
    <row r="26" spans="2:4" x14ac:dyDescent="0.25">
      <c r="D26" s="153" t="s">
        <v>317</v>
      </c>
    </row>
    <row r="27" spans="2:4" x14ac:dyDescent="0.25">
      <c r="D27" s="153" t="s">
        <v>318</v>
      </c>
    </row>
    <row r="28" spans="2:4" x14ac:dyDescent="0.25">
      <c r="D28" s="153" t="s">
        <v>319</v>
      </c>
    </row>
    <row r="29" spans="2:4" x14ac:dyDescent="0.25">
      <c r="D29" s="153" t="s">
        <v>320</v>
      </c>
    </row>
    <row r="30" spans="2:4" ht="15.6" thickBot="1" x14ac:dyDescent="0.3">
      <c r="D30" s="154" t="s">
        <v>321</v>
      </c>
    </row>
    <row r="31" spans="2:4" x14ac:dyDescent="0.25">
      <c r="D31" s="327" t="s">
        <v>322</v>
      </c>
    </row>
    <row r="32" spans="2:4" x14ac:dyDescent="0.25">
      <c r="B32" s="152" t="s">
        <v>323</v>
      </c>
      <c r="D32" s="153" t="s">
        <v>324</v>
      </c>
    </row>
    <row r="33" spans="2:12" x14ac:dyDescent="0.25">
      <c r="D33" s="153" t="s">
        <v>325</v>
      </c>
    </row>
    <row r="34" spans="2:12" ht="15.6" thickBot="1" x14ac:dyDescent="0.3">
      <c r="D34" s="154" t="s">
        <v>326</v>
      </c>
    </row>
    <row r="35" spans="2:12" x14ac:dyDescent="0.25">
      <c r="D35" s="327">
        <v>1</v>
      </c>
    </row>
    <row r="36" spans="2:12" x14ac:dyDescent="0.25">
      <c r="D36" s="153">
        <v>2</v>
      </c>
    </row>
    <row r="37" spans="2:12" x14ac:dyDescent="0.25">
      <c r="B37" s="152" t="s">
        <v>327</v>
      </c>
      <c r="D37" s="153">
        <v>3</v>
      </c>
    </row>
    <row r="38" spans="2:12" x14ac:dyDescent="0.25">
      <c r="D38" s="153">
        <v>4</v>
      </c>
    </row>
    <row r="39" spans="2:12" x14ac:dyDescent="0.25">
      <c r="D39" s="153">
        <v>5</v>
      </c>
    </row>
    <row r="40" spans="2:12" x14ac:dyDescent="0.25">
      <c r="D40" s="155" t="s">
        <v>328</v>
      </c>
    </row>
    <row r="41" spans="2:12" x14ac:dyDescent="0.25">
      <c r="D41" s="153" t="s">
        <v>329</v>
      </c>
    </row>
    <row r="42" spans="2:12" ht="15.6" thickBot="1" x14ac:dyDescent="0.3">
      <c r="D42" s="153" t="s">
        <v>330</v>
      </c>
    </row>
    <row r="43" spans="2:12" x14ac:dyDescent="0.25">
      <c r="D43" s="205" t="s">
        <v>331</v>
      </c>
      <c r="E43" s="208"/>
      <c r="F43" s="208"/>
      <c r="G43" s="208"/>
      <c r="H43" s="208"/>
      <c r="I43" s="208"/>
      <c r="J43" s="208"/>
      <c r="K43" s="208"/>
      <c r="L43" s="209"/>
    </row>
    <row r="44" spans="2:12" x14ac:dyDescent="0.25">
      <c r="D44" s="206" t="s">
        <v>332</v>
      </c>
      <c r="L44" s="210"/>
    </row>
    <row r="45" spans="2:12" x14ac:dyDescent="0.25">
      <c r="D45" s="206" t="s">
        <v>333</v>
      </c>
      <c r="L45" s="210"/>
    </row>
    <row r="46" spans="2:12" x14ac:dyDescent="0.25">
      <c r="D46" s="206" t="s">
        <v>334</v>
      </c>
      <c r="L46" s="210"/>
    </row>
    <row r="47" spans="2:12" x14ac:dyDescent="0.25">
      <c r="B47" s="152" t="s">
        <v>335</v>
      </c>
      <c r="D47" s="206" t="s">
        <v>336</v>
      </c>
      <c r="L47" s="210"/>
    </row>
    <row r="48" spans="2:12" x14ac:dyDescent="0.25">
      <c r="D48" s="206" t="s">
        <v>337</v>
      </c>
      <c r="L48" s="210"/>
    </row>
    <row r="49" spans="2:12" x14ac:dyDescent="0.25">
      <c r="D49" s="206" t="s">
        <v>338</v>
      </c>
      <c r="L49" s="210"/>
    </row>
    <row r="50" spans="2:12" x14ac:dyDescent="0.25">
      <c r="D50" s="206" t="s">
        <v>339</v>
      </c>
      <c r="L50" s="210"/>
    </row>
    <row r="51" spans="2:12" x14ac:dyDescent="0.25">
      <c r="D51" s="206" t="s">
        <v>340</v>
      </c>
      <c r="L51" s="210"/>
    </row>
    <row r="52" spans="2:12" ht="15.6" thickBot="1" x14ac:dyDescent="0.3">
      <c r="D52" s="207" t="s">
        <v>341</v>
      </c>
      <c r="E52" s="211"/>
      <c r="F52" s="211"/>
      <c r="G52" s="211"/>
      <c r="H52" s="211"/>
      <c r="I52" s="211"/>
      <c r="J52" s="211"/>
      <c r="K52" s="211"/>
      <c r="L52" s="212"/>
    </row>
    <row r="53" spans="2:12" ht="15.6" x14ac:dyDescent="0.3">
      <c r="D53" s="204" t="s">
        <v>342</v>
      </c>
      <c r="I53" s="157"/>
    </row>
    <row r="54" spans="2:12" x14ac:dyDescent="0.25">
      <c r="D54" s="167" t="s">
        <v>343</v>
      </c>
      <c r="I54" s="157"/>
    </row>
    <row r="55" spans="2:12" x14ac:dyDescent="0.25">
      <c r="D55" s="167" t="s">
        <v>344</v>
      </c>
      <c r="I55" s="157"/>
    </row>
    <row r="56" spans="2:12" x14ac:dyDescent="0.25">
      <c r="D56" s="167" t="s">
        <v>345</v>
      </c>
      <c r="I56" s="157"/>
    </row>
    <row r="57" spans="2:12" x14ac:dyDescent="0.25">
      <c r="D57" s="167" t="s">
        <v>346</v>
      </c>
      <c r="I57" s="157"/>
    </row>
    <row r="58" spans="2:12" x14ac:dyDescent="0.25">
      <c r="B58" s="152" t="s">
        <v>347</v>
      </c>
      <c r="D58" s="167" t="s">
        <v>348</v>
      </c>
      <c r="I58" s="157"/>
    </row>
    <row r="59" spans="2:12" x14ac:dyDescent="0.25">
      <c r="D59" s="167" t="s">
        <v>349</v>
      </c>
      <c r="I59" s="157"/>
    </row>
    <row r="60" spans="2:12" x14ac:dyDescent="0.25">
      <c r="D60" s="167" t="s">
        <v>350</v>
      </c>
      <c r="I60" s="157"/>
    </row>
    <row r="61" spans="2:12" x14ac:dyDescent="0.25">
      <c r="D61" s="167" t="s">
        <v>351</v>
      </c>
      <c r="I61" s="157"/>
    </row>
    <row r="62" spans="2:12" x14ac:dyDescent="0.25">
      <c r="D62" s="167" t="s">
        <v>352</v>
      </c>
      <c r="I62" s="157"/>
    </row>
    <row r="63" spans="2:12" x14ac:dyDescent="0.25">
      <c r="D63" s="156" t="s">
        <v>326</v>
      </c>
      <c r="I63" s="157"/>
    </row>
    <row r="64" spans="2:12" ht="15.6" thickBot="1" x14ac:dyDescent="0.3">
      <c r="D64" s="158"/>
      <c r="E64" s="159"/>
      <c r="F64" s="159"/>
      <c r="G64" s="159"/>
      <c r="H64" s="159"/>
      <c r="I64" s="160"/>
    </row>
    <row r="65" spans="2:5" ht="15.6" x14ac:dyDescent="0.3">
      <c r="D65" s="328" t="s">
        <v>353</v>
      </c>
      <c r="E65" s="329"/>
    </row>
    <row r="66" spans="2:5" x14ac:dyDescent="0.25">
      <c r="B66" s="152" t="s">
        <v>354</v>
      </c>
      <c r="D66" s="152" t="s">
        <v>355</v>
      </c>
      <c r="E66" s="157"/>
    </row>
    <row r="67" spans="2:5" x14ac:dyDescent="0.25">
      <c r="D67" s="152" t="s">
        <v>356</v>
      </c>
      <c r="E67" s="157"/>
    </row>
    <row r="68" spans="2:5" ht="15.6" thickBot="1" x14ac:dyDescent="0.3">
      <c r="D68" s="152" t="s">
        <v>357</v>
      </c>
      <c r="E68" s="157"/>
    </row>
    <row r="69" spans="2:5" ht="15.6" x14ac:dyDescent="0.3">
      <c r="D69" s="330" t="s">
        <v>358</v>
      </c>
      <c r="E69" s="157"/>
    </row>
    <row r="70" spans="2:5" x14ac:dyDescent="0.25">
      <c r="B70" s="152" t="s">
        <v>359</v>
      </c>
      <c r="D70" s="153" t="s">
        <v>360</v>
      </c>
      <c r="E70" s="157"/>
    </row>
    <row r="71" spans="2:5" x14ac:dyDescent="0.25">
      <c r="D71" s="153" t="s">
        <v>361</v>
      </c>
    </row>
    <row r="72" spans="2:5" ht="15.6" thickBot="1" x14ac:dyDescent="0.3">
      <c r="D72" s="154"/>
    </row>
    <row r="73" spans="2:5" ht="15.6" x14ac:dyDescent="0.3">
      <c r="D73" s="161" t="s">
        <v>362</v>
      </c>
    </row>
    <row r="74" spans="2:5" ht="15.6" x14ac:dyDescent="0.3">
      <c r="D74" s="162" t="s">
        <v>363</v>
      </c>
    </row>
    <row r="75" spans="2:5" ht="15.6" x14ac:dyDescent="0.3">
      <c r="D75" s="162" t="s">
        <v>364</v>
      </c>
    </row>
    <row r="76" spans="2:5" ht="15.6" x14ac:dyDescent="0.3">
      <c r="B76" s="152" t="s">
        <v>365</v>
      </c>
      <c r="D76" s="162" t="s">
        <v>366</v>
      </c>
    </row>
    <row r="77" spans="2:5" ht="15.6" x14ac:dyDescent="0.3">
      <c r="D77" s="162" t="s">
        <v>367</v>
      </c>
    </row>
    <row r="78" spans="2:5" ht="15.6" x14ac:dyDescent="0.3">
      <c r="D78" s="161" t="s">
        <v>368</v>
      </c>
    </row>
    <row r="79" spans="2:5" ht="16.2" thickBot="1" x14ac:dyDescent="0.35">
      <c r="D79" s="161" t="s">
        <v>369</v>
      </c>
    </row>
    <row r="80" spans="2:5" ht="15.6" x14ac:dyDescent="0.3">
      <c r="D80" s="331" t="s">
        <v>370</v>
      </c>
    </row>
    <row r="81" spans="2:4" ht="15.6" x14ac:dyDescent="0.3">
      <c r="D81" s="163" t="s">
        <v>371</v>
      </c>
    </row>
    <row r="82" spans="2:4" ht="15.6" x14ac:dyDescent="0.3">
      <c r="B82" s="152" t="s">
        <v>372</v>
      </c>
      <c r="D82" s="163" t="s">
        <v>373</v>
      </c>
    </row>
    <row r="83" spans="2:4" ht="15.6" x14ac:dyDescent="0.3">
      <c r="D83" s="163" t="s">
        <v>374</v>
      </c>
    </row>
    <row r="84" spans="2:4" ht="16.2" thickBot="1" x14ac:dyDescent="0.35">
      <c r="D84" s="164" t="s">
        <v>375</v>
      </c>
    </row>
    <row r="85" spans="2:4" x14ac:dyDescent="0.25">
      <c r="D85" s="156" t="s">
        <v>343</v>
      </c>
    </row>
    <row r="86" spans="2:4" x14ac:dyDescent="0.25">
      <c r="B86" s="152" t="s">
        <v>376</v>
      </c>
      <c r="D86" s="156" t="s">
        <v>344</v>
      </c>
    </row>
    <row r="87" spans="2:4" x14ac:dyDescent="0.25">
      <c r="D87" s="165" t="s">
        <v>345</v>
      </c>
    </row>
    <row r="88" spans="2:4" x14ac:dyDescent="0.25">
      <c r="B88" s="152" t="s">
        <v>377</v>
      </c>
      <c r="D88" s="156" t="s">
        <v>378</v>
      </c>
    </row>
    <row r="89" spans="2:4" x14ac:dyDescent="0.25">
      <c r="D89" s="156" t="s">
        <v>379</v>
      </c>
    </row>
    <row r="90" spans="2:4" x14ac:dyDescent="0.25">
      <c r="D90" s="156" t="s">
        <v>380</v>
      </c>
    </row>
    <row r="91" spans="2:4" x14ac:dyDescent="0.25">
      <c r="D91" s="156" t="s">
        <v>381</v>
      </c>
    </row>
    <row r="92" spans="2:4" x14ac:dyDescent="0.25">
      <c r="D92" s="156" t="s">
        <v>382</v>
      </c>
    </row>
    <row r="93" spans="2:4" x14ac:dyDescent="0.25">
      <c r="D93" s="156" t="s">
        <v>383</v>
      </c>
    </row>
    <row r="94" spans="2:4" x14ac:dyDescent="0.25">
      <c r="D94" s="156" t="s">
        <v>384</v>
      </c>
    </row>
    <row r="95" spans="2:4" x14ac:dyDescent="0.25">
      <c r="D95" s="156" t="s">
        <v>385</v>
      </c>
    </row>
    <row r="96" spans="2:4" x14ac:dyDescent="0.25">
      <c r="B96" s="152" t="s">
        <v>386</v>
      </c>
      <c r="D96" s="156" t="s">
        <v>378</v>
      </c>
    </row>
    <row r="97" spans="2:4" x14ac:dyDescent="0.25">
      <c r="D97" s="156" t="s">
        <v>379</v>
      </c>
    </row>
    <row r="98" spans="2:4" x14ac:dyDescent="0.25">
      <c r="D98" s="156" t="s">
        <v>380</v>
      </c>
    </row>
    <row r="99" spans="2:4" x14ac:dyDescent="0.25">
      <c r="D99" s="156" t="s">
        <v>381</v>
      </c>
    </row>
    <row r="100" spans="2:4" x14ac:dyDescent="0.25">
      <c r="D100" s="156" t="s">
        <v>382</v>
      </c>
    </row>
    <row r="101" spans="2:4" x14ac:dyDescent="0.25">
      <c r="D101" s="156" t="s">
        <v>383</v>
      </c>
    </row>
    <row r="102" spans="2:4" x14ac:dyDescent="0.25">
      <c r="D102" s="156" t="s">
        <v>384</v>
      </c>
    </row>
    <row r="103" spans="2:4" ht="15.6" x14ac:dyDescent="0.3">
      <c r="D103" s="163" t="s">
        <v>387</v>
      </c>
    </row>
    <row r="104" spans="2:4" ht="15.6" x14ac:dyDescent="0.3">
      <c r="D104" s="163" t="s">
        <v>388</v>
      </c>
    </row>
    <row r="105" spans="2:4" ht="15.6" x14ac:dyDescent="0.3">
      <c r="D105" s="163" t="s">
        <v>389</v>
      </c>
    </row>
    <row r="106" spans="2:4" ht="15.6" x14ac:dyDescent="0.3">
      <c r="D106" s="166" t="s">
        <v>390</v>
      </c>
    </row>
    <row r="107" spans="2:4" ht="15.6" x14ac:dyDescent="0.3">
      <c r="D107" s="166" t="s">
        <v>391</v>
      </c>
    </row>
    <row r="108" spans="2:4" x14ac:dyDescent="0.25">
      <c r="D108" s="156" t="s">
        <v>385</v>
      </c>
    </row>
    <row r="109" spans="2:4" ht="16.2" thickBot="1" x14ac:dyDescent="0.35">
      <c r="D109" s="166"/>
    </row>
    <row r="110" spans="2:4" x14ac:dyDescent="0.25">
      <c r="B110" s="152" t="s">
        <v>392</v>
      </c>
      <c r="D110" s="327" t="s">
        <v>393</v>
      </c>
    </row>
    <row r="111" spans="2:4" ht="15.6" thickBot="1" x14ac:dyDescent="0.3">
      <c r="D111" s="154" t="s">
        <v>394</v>
      </c>
    </row>
    <row r="112" spans="2:4" ht="15.6" thickBot="1" x14ac:dyDescent="0.3"/>
    <row r="113" spans="2:4" x14ac:dyDescent="0.25">
      <c r="B113" s="152" t="s">
        <v>395</v>
      </c>
      <c r="D113" s="327" t="s">
        <v>396</v>
      </c>
    </row>
    <row r="114" spans="2:4" ht="15.6" thickBot="1" x14ac:dyDescent="0.3">
      <c r="D114" s="154" t="s">
        <v>397</v>
      </c>
    </row>
    <row r="116" spans="2:4" ht="15.6" thickBot="1" x14ac:dyDescent="0.3"/>
    <row r="117" spans="2:4" x14ac:dyDescent="0.25">
      <c r="B117" s="152" t="s">
        <v>398</v>
      </c>
      <c r="D117" s="335" t="s">
        <v>399</v>
      </c>
    </row>
    <row r="118" spans="2:4" ht="15.6" thickBot="1" x14ac:dyDescent="0.3">
      <c r="D118" s="154" t="s">
        <v>400</v>
      </c>
    </row>
    <row r="119" spans="2:4" ht="15.6" thickBot="1" x14ac:dyDescent="0.3"/>
    <row r="120" spans="2:4" x14ac:dyDescent="0.25">
      <c r="D120" s="335" t="s">
        <v>293</v>
      </c>
    </row>
    <row r="121" spans="2:4" x14ac:dyDescent="0.25">
      <c r="D121" s="336" t="s">
        <v>289</v>
      </c>
    </row>
    <row r="122" spans="2:4" x14ac:dyDescent="0.25">
      <c r="B122" s="152" t="s">
        <v>401</v>
      </c>
      <c r="D122" s="336" t="s">
        <v>295</v>
      </c>
    </row>
    <row r="123" spans="2:4" x14ac:dyDescent="0.25">
      <c r="D123" s="336" t="s">
        <v>291</v>
      </c>
    </row>
    <row r="124" spans="2:4" x14ac:dyDescent="0.25">
      <c r="D124" s="337" t="s">
        <v>402</v>
      </c>
    </row>
    <row r="125" spans="2:4" ht="15.6" thickBot="1" x14ac:dyDescent="0.3">
      <c r="D125" s="337"/>
    </row>
    <row r="126" spans="2:4" x14ac:dyDescent="0.25">
      <c r="D126" s="327" t="s">
        <v>403</v>
      </c>
    </row>
    <row r="127" spans="2:4" x14ac:dyDescent="0.25">
      <c r="B127" s="152" t="s">
        <v>404</v>
      </c>
      <c r="D127" s="153" t="s">
        <v>405</v>
      </c>
    </row>
    <row r="128" spans="2:4" ht="15.6" thickBot="1" x14ac:dyDescent="0.3">
      <c r="D128" s="154" t="s">
        <v>406</v>
      </c>
    </row>
    <row r="129" spans="2:4" ht="15.6" thickBot="1" x14ac:dyDescent="0.3"/>
    <row r="130" spans="2:4" x14ac:dyDescent="0.25">
      <c r="B130" s="152" t="s">
        <v>407</v>
      </c>
      <c r="D130" s="327" t="s">
        <v>408</v>
      </c>
    </row>
    <row r="131" spans="2:4" ht="15.6" thickBot="1" x14ac:dyDescent="0.3">
      <c r="D131" s="154" t="s">
        <v>409</v>
      </c>
    </row>
  </sheetData>
  <pageMargins left="0.75" right="0.75" top="1" bottom="1" header="0.5" footer="0.5"/>
  <pageSetup paperSize="9" orientation="portrait"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148C7-75BB-405C-91BE-F5CBB2371B7E}">
  <dimension ref="A1:O339"/>
  <sheetViews>
    <sheetView workbookViewId="0">
      <pane xSplit="2" ySplit="1" topLeftCell="C2" activePane="bottomRight" state="frozen"/>
      <selection pane="topRight" activeCell="C1" sqref="C1"/>
      <selection pane="bottomLeft" activeCell="A2" sqref="A2"/>
      <selection pane="bottomRight" activeCell="O2" sqref="O2"/>
    </sheetView>
  </sheetViews>
  <sheetFormatPr defaultColWidth="8.90625" defaultRowHeight="15" x14ac:dyDescent="0.25"/>
  <cols>
    <col min="1" max="1" width="8.90625" style="152"/>
    <col min="2" max="2" width="22" style="152" bestFit="1" customWidth="1"/>
    <col min="3" max="3" width="9.6328125" style="152" customWidth="1"/>
    <col min="4" max="4" width="8.54296875" style="152" customWidth="1"/>
    <col min="5" max="16384" width="8.90625" style="152"/>
  </cols>
  <sheetData>
    <row r="1" spans="1:15" ht="118.8" x14ac:dyDescent="0.25">
      <c r="A1" s="395" t="s">
        <v>410</v>
      </c>
      <c r="B1" s="395" t="s">
        <v>411</v>
      </c>
      <c r="C1" s="395" t="s">
        <v>412</v>
      </c>
      <c r="D1" s="395" t="s">
        <v>413</v>
      </c>
      <c r="E1" s="396" t="s">
        <v>414</v>
      </c>
      <c r="F1" s="396" t="s">
        <v>415</v>
      </c>
      <c r="G1" s="396" t="s">
        <v>416</v>
      </c>
      <c r="H1" s="396" t="s">
        <v>417</v>
      </c>
      <c r="I1" s="396" t="s">
        <v>418</v>
      </c>
      <c r="J1" s="396" t="s">
        <v>419</v>
      </c>
      <c r="K1" s="396" t="s">
        <v>420</v>
      </c>
      <c r="L1" s="396" t="s">
        <v>421</v>
      </c>
      <c r="M1" s="175" t="s">
        <v>422</v>
      </c>
      <c r="N1" s="396" t="s">
        <v>423</v>
      </c>
      <c r="O1" s="176" t="s">
        <v>424</v>
      </c>
    </row>
    <row r="2" spans="1:15" x14ac:dyDescent="0.25">
      <c r="A2" s="177" t="s">
        <v>425</v>
      </c>
      <c r="B2" s="397" t="s">
        <v>426</v>
      </c>
      <c r="C2" s="178">
        <v>4270</v>
      </c>
      <c r="D2" s="178">
        <v>37300</v>
      </c>
      <c r="E2" s="179">
        <f>C2/D2*100</f>
        <v>11.447721179624665</v>
      </c>
      <c r="F2" s="178">
        <v>2587</v>
      </c>
      <c r="G2" s="178">
        <v>17862</v>
      </c>
      <c r="H2" s="180">
        <f t="shared" ref="H2:H65" si="0">F2*100/G2</f>
        <v>14.483260553129549</v>
      </c>
      <c r="I2" s="178">
        <v>15079</v>
      </c>
      <c r="J2" s="178">
        <v>15275</v>
      </c>
      <c r="K2" s="180">
        <f t="shared" ref="K2:K65" si="1">((J2/I2)-1)*100</f>
        <v>1.2998209430333585</v>
      </c>
      <c r="L2" s="178">
        <v>2060</v>
      </c>
      <c r="M2" s="178">
        <v>63200</v>
      </c>
      <c r="N2" s="398">
        <f t="shared" ref="N2:N65" si="2">L2/(M2*0.001)</f>
        <v>32.594936708860757</v>
      </c>
      <c r="O2" s="399" t="s">
        <v>427</v>
      </c>
    </row>
    <row r="3" spans="1:15" x14ac:dyDescent="0.25">
      <c r="A3" s="177" t="s">
        <v>428</v>
      </c>
      <c r="B3" s="181" t="s">
        <v>429</v>
      </c>
      <c r="C3" s="178">
        <v>7510</v>
      </c>
      <c r="D3" s="178">
        <v>58400</v>
      </c>
      <c r="E3" s="179">
        <f t="shared" ref="E3:E66" si="3">C3/D3*100</f>
        <v>12.859589041095889</v>
      </c>
      <c r="F3" s="178">
        <v>6376</v>
      </c>
      <c r="G3" s="178">
        <v>35308</v>
      </c>
      <c r="H3" s="180">
        <f t="shared" si="0"/>
        <v>18.05823042936445</v>
      </c>
      <c r="I3" s="178">
        <v>28796</v>
      </c>
      <c r="J3" s="178">
        <v>28932</v>
      </c>
      <c r="K3" s="180">
        <f t="shared" si="1"/>
        <v>0.4722878177524592</v>
      </c>
      <c r="L3" s="178">
        <v>4155</v>
      </c>
      <c r="M3" s="178">
        <v>96500</v>
      </c>
      <c r="N3" s="182">
        <f t="shared" si="2"/>
        <v>43.056994818652846</v>
      </c>
      <c r="O3" s="183" t="s">
        <v>430</v>
      </c>
    </row>
    <row r="4" spans="1:15" x14ac:dyDescent="0.25">
      <c r="A4" s="177" t="s">
        <v>431</v>
      </c>
      <c r="B4" s="181" t="s">
        <v>432</v>
      </c>
      <c r="C4" s="178">
        <v>8850</v>
      </c>
      <c r="D4" s="178">
        <v>77000</v>
      </c>
      <c r="E4" s="179">
        <f t="shared" si="3"/>
        <v>11.493506493506493</v>
      </c>
      <c r="F4" s="178">
        <v>10178</v>
      </c>
      <c r="G4" s="178">
        <v>48766</v>
      </c>
      <c r="H4" s="180">
        <f t="shared" si="0"/>
        <v>20.871098716318748</v>
      </c>
      <c r="I4" s="178">
        <v>40991</v>
      </c>
      <c r="J4" s="178">
        <v>38588</v>
      </c>
      <c r="K4" s="180">
        <f t="shared" si="1"/>
        <v>-5.8622624478544054</v>
      </c>
      <c r="L4" s="178">
        <v>3960</v>
      </c>
      <c r="M4" s="178">
        <v>123900</v>
      </c>
      <c r="N4" s="182">
        <f t="shared" si="2"/>
        <v>31.961259079903147</v>
      </c>
      <c r="O4" s="183" t="s">
        <v>433</v>
      </c>
    </row>
    <row r="5" spans="1:15" x14ac:dyDescent="0.25">
      <c r="A5" s="177" t="s">
        <v>434</v>
      </c>
      <c r="B5" s="181" t="s">
        <v>435</v>
      </c>
      <c r="C5" s="178">
        <v>9510</v>
      </c>
      <c r="D5" s="178">
        <v>86700</v>
      </c>
      <c r="E5" s="179">
        <f t="shared" si="3"/>
        <v>10.96885813148789</v>
      </c>
      <c r="F5" s="178">
        <v>6130</v>
      </c>
      <c r="G5" s="178">
        <v>40874</v>
      </c>
      <c r="H5" s="180">
        <f t="shared" si="0"/>
        <v>14.99730880266184</v>
      </c>
      <c r="I5" s="178">
        <v>32451</v>
      </c>
      <c r="J5" s="178">
        <v>34743</v>
      </c>
      <c r="K5" s="180">
        <f t="shared" si="1"/>
        <v>7.0629564574281156</v>
      </c>
      <c r="L5" s="178">
        <v>4620</v>
      </c>
      <c r="M5" s="178">
        <v>154400</v>
      </c>
      <c r="N5" s="182">
        <f t="shared" si="2"/>
        <v>29.922279792746114</v>
      </c>
      <c r="O5" s="183" t="s">
        <v>427</v>
      </c>
    </row>
    <row r="6" spans="1:15" x14ac:dyDescent="0.25">
      <c r="A6" s="177" t="s">
        <v>436</v>
      </c>
      <c r="B6" s="181" t="s">
        <v>437</v>
      </c>
      <c r="C6" s="178">
        <v>12040</v>
      </c>
      <c r="D6" s="178">
        <v>76800</v>
      </c>
      <c r="E6" s="179">
        <f t="shared" si="3"/>
        <v>15.677083333333334</v>
      </c>
      <c r="F6" s="178">
        <v>11073</v>
      </c>
      <c r="G6" s="178">
        <v>48480</v>
      </c>
      <c r="H6" s="180">
        <f t="shared" si="0"/>
        <v>22.840346534653467</v>
      </c>
      <c r="I6" s="178">
        <v>35483</v>
      </c>
      <c r="J6" s="178">
        <v>37406</v>
      </c>
      <c r="K6" s="180">
        <f t="shared" si="1"/>
        <v>5.4194966603725803</v>
      </c>
      <c r="L6" s="178">
        <v>2470</v>
      </c>
      <c r="M6" s="178">
        <v>122500</v>
      </c>
      <c r="N6" s="182">
        <f t="shared" si="2"/>
        <v>20.163265306122447</v>
      </c>
      <c r="O6" s="183" t="s">
        <v>433</v>
      </c>
    </row>
    <row r="7" spans="1:15" x14ac:dyDescent="0.25">
      <c r="A7" s="177" t="s">
        <v>438</v>
      </c>
      <c r="B7" s="181" t="s">
        <v>439</v>
      </c>
      <c r="C7" s="178">
        <v>7940</v>
      </c>
      <c r="D7" s="178">
        <v>74900</v>
      </c>
      <c r="E7" s="179">
        <f t="shared" si="3"/>
        <v>10.600801068090787</v>
      </c>
      <c r="F7" s="178">
        <v>9371</v>
      </c>
      <c r="G7" s="178">
        <v>49621</v>
      </c>
      <c r="H7" s="180">
        <f t="shared" si="0"/>
        <v>18.885149432699865</v>
      </c>
      <c r="I7" s="178">
        <v>40443</v>
      </c>
      <c r="J7" s="178">
        <v>40250</v>
      </c>
      <c r="K7" s="180">
        <f t="shared" si="1"/>
        <v>-0.47721484558514993</v>
      </c>
      <c r="L7" s="178">
        <v>5240</v>
      </c>
      <c r="M7" s="178">
        <v>123300</v>
      </c>
      <c r="N7" s="182">
        <f t="shared" si="2"/>
        <v>42.497972424979729</v>
      </c>
      <c r="O7" s="183" t="s">
        <v>427</v>
      </c>
    </row>
    <row r="8" spans="1:15" x14ac:dyDescent="0.25">
      <c r="A8" s="177" t="s">
        <v>440</v>
      </c>
      <c r="B8" s="181" t="s">
        <v>441</v>
      </c>
      <c r="C8" s="178">
        <v>8340</v>
      </c>
      <c r="D8" s="178">
        <v>116700</v>
      </c>
      <c r="E8" s="179">
        <f t="shared" si="3"/>
        <v>7.1465295629820051</v>
      </c>
      <c r="F8" s="178">
        <v>13541</v>
      </c>
      <c r="G8" s="178">
        <v>68346</v>
      </c>
      <c r="H8" s="180">
        <f t="shared" si="0"/>
        <v>19.812425013899862</v>
      </c>
      <c r="I8" s="178">
        <v>49433</v>
      </c>
      <c r="J8" s="178">
        <v>54805</v>
      </c>
      <c r="K8" s="180">
        <f t="shared" si="1"/>
        <v>10.867234438532968</v>
      </c>
      <c r="L8" s="178">
        <v>8520</v>
      </c>
      <c r="M8" s="178">
        <v>184600</v>
      </c>
      <c r="N8" s="182">
        <f t="shared" si="2"/>
        <v>46.153846153846153</v>
      </c>
      <c r="O8" s="183" t="s">
        <v>427</v>
      </c>
    </row>
    <row r="9" spans="1:15" x14ac:dyDescent="0.25">
      <c r="A9" s="177" t="s">
        <v>442</v>
      </c>
      <c r="B9" s="181" t="s">
        <v>443</v>
      </c>
      <c r="C9" s="178">
        <v>4230</v>
      </c>
      <c r="D9" s="178">
        <v>51500</v>
      </c>
      <c r="E9" s="179">
        <f t="shared" si="3"/>
        <v>8.2135922330097095</v>
      </c>
      <c r="F9" s="178">
        <v>3971</v>
      </c>
      <c r="G9" s="178">
        <v>30229</v>
      </c>
      <c r="H9" s="180">
        <f t="shared" si="0"/>
        <v>13.136392206159648</v>
      </c>
      <c r="I9" s="178">
        <v>25287</v>
      </c>
      <c r="J9" s="178">
        <v>26257</v>
      </c>
      <c r="K9" s="180">
        <f t="shared" si="1"/>
        <v>3.8359631431170271</v>
      </c>
      <c r="L9" s="178">
        <v>3795</v>
      </c>
      <c r="M9" s="178">
        <v>88800</v>
      </c>
      <c r="N9" s="182">
        <f t="shared" si="2"/>
        <v>42.736486486486491</v>
      </c>
      <c r="O9" s="183" t="s">
        <v>444</v>
      </c>
    </row>
    <row r="10" spans="1:15" x14ac:dyDescent="0.25">
      <c r="A10" s="177" t="s">
        <v>445</v>
      </c>
      <c r="B10" s="181" t="s">
        <v>446</v>
      </c>
      <c r="C10" s="178">
        <v>19540</v>
      </c>
      <c r="D10" s="178">
        <v>125200</v>
      </c>
      <c r="E10" s="179">
        <f t="shared" si="3"/>
        <v>15.60702875399361</v>
      </c>
      <c r="F10" s="178">
        <v>11131</v>
      </c>
      <c r="G10" s="178">
        <v>48865</v>
      </c>
      <c r="H10" s="180">
        <f t="shared" si="0"/>
        <v>22.779085234830657</v>
      </c>
      <c r="I10" s="178">
        <v>34012</v>
      </c>
      <c r="J10" s="178">
        <v>37734</v>
      </c>
      <c r="K10" s="180">
        <f t="shared" si="1"/>
        <v>10.943196518875698</v>
      </c>
      <c r="L10" s="178">
        <v>4350</v>
      </c>
      <c r="M10" s="178">
        <v>198300</v>
      </c>
      <c r="N10" s="182">
        <f t="shared" si="2"/>
        <v>21.936459909228439</v>
      </c>
      <c r="O10" s="183" t="s">
        <v>32</v>
      </c>
    </row>
    <row r="11" spans="1:15" x14ac:dyDescent="0.25">
      <c r="A11" s="177" t="s">
        <v>447</v>
      </c>
      <c r="B11" s="181" t="s">
        <v>448</v>
      </c>
      <c r="C11" s="178">
        <v>22120</v>
      </c>
      <c r="D11" s="178">
        <v>243900</v>
      </c>
      <c r="E11" s="179">
        <f t="shared" si="3"/>
        <v>9.0692906929069306</v>
      </c>
      <c r="F11" s="178">
        <v>23454</v>
      </c>
      <c r="G11" s="178">
        <v>118966</v>
      </c>
      <c r="H11" s="180">
        <f t="shared" si="0"/>
        <v>19.714876519341662</v>
      </c>
      <c r="I11" s="178">
        <v>86987</v>
      </c>
      <c r="J11" s="178">
        <v>95513</v>
      </c>
      <c r="K11" s="180">
        <f t="shared" si="1"/>
        <v>9.8014645866623784</v>
      </c>
      <c r="L11" s="178">
        <v>19045</v>
      </c>
      <c r="M11" s="178">
        <v>374900</v>
      </c>
      <c r="N11" s="182">
        <f t="shared" si="2"/>
        <v>50.800213390237388</v>
      </c>
      <c r="O11" s="183" t="s">
        <v>32</v>
      </c>
    </row>
    <row r="12" spans="1:15" x14ac:dyDescent="0.25">
      <c r="A12" s="177" t="s">
        <v>449</v>
      </c>
      <c r="B12" s="181" t="s">
        <v>450</v>
      </c>
      <c r="C12" s="178">
        <v>26880</v>
      </c>
      <c r="D12" s="178">
        <v>150100</v>
      </c>
      <c r="E12" s="179">
        <f t="shared" si="3"/>
        <v>17.908061292471686</v>
      </c>
      <c r="F12" s="178">
        <v>17259</v>
      </c>
      <c r="G12" s="178">
        <v>73771</v>
      </c>
      <c r="H12" s="180">
        <f t="shared" si="0"/>
        <v>23.395372165213974</v>
      </c>
      <c r="I12" s="178">
        <v>52272</v>
      </c>
      <c r="J12" s="178">
        <v>56512</v>
      </c>
      <c r="K12" s="180">
        <f t="shared" si="1"/>
        <v>8.1114172023262867</v>
      </c>
      <c r="L12" s="178">
        <v>5180</v>
      </c>
      <c r="M12" s="178">
        <v>237800</v>
      </c>
      <c r="N12" s="182">
        <f t="shared" si="2"/>
        <v>21.783010933557609</v>
      </c>
      <c r="O12" s="183" t="s">
        <v>451</v>
      </c>
    </row>
    <row r="13" spans="1:15" x14ac:dyDescent="0.25">
      <c r="A13" s="177" t="s">
        <v>452</v>
      </c>
      <c r="B13" s="181" t="s">
        <v>453</v>
      </c>
      <c r="C13" s="178">
        <v>7450</v>
      </c>
      <c r="D13" s="178">
        <v>41800</v>
      </c>
      <c r="E13" s="179">
        <f t="shared" si="3"/>
        <v>17.822966507177032</v>
      </c>
      <c r="F13" s="178">
        <v>6281</v>
      </c>
      <c r="G13" s="178">
        <v>28321</v>
      </c>
      <c r="H13" s="180">
        <f t="shared" si="0"/>
        <v>22.177889198827724</v>
      </c>
      <c r="I13" s="178">
        <v>22625</v>
      </c>
      <c r="J13" s="178">
        <v>22040</v>
      </c>
      <c r="K13" s="180">
        <f t="shared" si="1"/>
        <v>-2.585635359116023</v>
      </c>
      <c r="L13" s="178">
        <v>1845</v>
      </c>
      <c r="M13" s="178">
        <v>67600</v>
      </c>
      <c r="N13" s="182">
        <f t="shared" si="2"/>
        <v>27.292899408284025</v>
      </c>
      <c r="O13" s="183" t="s">
        <v>430</v>
      </c>
    </row>
    <row r="14" spans="1:15" x14ac:dyDescent="0.25">
      <c r="A14" s="177" t="s">
        <v>454</v>
      </c>
      <c r="B14" s="181" t="s">
        <v>455</v>
      </c>
      <c r="C14" s="178">
        <v>14280</v>
      </c>
      <c r="D14" s="178">
        <v>113100</v>
      </c>
      <c r="E14" s="179">
        <f t="shared" si="3"/>
        <v>12.625994694960212</v>
      </c>
      <c r="F14" s="178">
        <v>15771</v>
      </c>
      <c r="G14" s="178">
        <v>79294</v>
      </c>
      <c r="H14" s="180">
        <f t="shared" si="0"/>
        <v>19.889272832749011</v>
      </c>
      <c r="I14" s="178">
        <v>61565</v>
      </c>
      <c r="J14" s="178">
        <v>63523</v>
      </c>
      <c r="K14" s="180">
        <f t="shared" si="1"/>
        <v>3.1803784617883579</v>
      </c>
      <c r="L14" s="178">
        <v>6140</v>
      </c>
      <c r="M14" s="178">
        <v>180500</v>
      </c>
      <c r="N14" s="182">
        <f t="shared" si="2"/>
        <v>34.016620498614955</v>
      </c>
      <c r="O14" s="183" t="s">
        <v>444</v>
      </c>
    </row>
    <row r="15" spans="1:15" x14ac:dyDescent="0.25">
      <c r="A15" s="177" t="s">
        <v>456</v>
      </c>
      <c r="B15" s="181" t="s">
        <v>457</v>
      </c>
      <c r="C15" s="178">
        <v>8580</v>
      </c>
      <c r="D15" s="178">
        <v>110000</v>
      </c>
      <c r="E15" s="179">
        <f t="shared" si="3"/>
        <v>7.8</v>
      </c>
      <c r="F15" s="178">
        <v>11561</v>
      </c>
      <c r="G15" s="178">
        <v>81908</v>
      </c>
      <c r="H15" s="180">
        <f t="shared" si="0"/>
        <v>14.114616398886556</v>
      </c>
      <c r="I15" s="178">
        <v>71137</v>
      </c>
      <c r="J15" s="178">
        <v>70347</v>
      </c>
      <c r="K15" s="180">
        <f t="shared" si="1"/>
        <v>-1.1105331965081455</v>
      </c>
      <c r="L15" s="178">
        <v>6905</v>
      </c>
      <c r="M15" s="178">
        <v>172900</v>
      </c>
      <c r="N15" s="182">
        <f t="shared" si="2"/>
        <v>39.936379410063623</v>
      </c>
      <c r="O15" s="183" t="s">
        <v>427</v>
      </c>
    </row>
    <row r="16" spans="1:15" x14ac:dyDescent="0.25">
      <c r="A16" s="177" t="s">
        <v>458</v>
      </c>
      <c r="B16" s="181" t="s">
        <v>459</v>
      </c>
      <c r="C16" s="178">
        <v>9580</v>
      </c>
      <c r="D16" s="178">
        <v>70700</v>
      </c>
      <c r="E16" s="179">
        <f t="shared" si="3"/>
        <v>13.55021216407355</v>
      </c>
      <c r="F16" s="178">
        <v>9559</v>
      </c>
      <c r="G16" s="178">
        <v>44727</v>
      </c>
      <c r="H16" s="180">
        <f t="shared" si="0"/>
        <v>21.371878283810673</v>
      </c>
      <c r="I16" s="178">
        <v>34893</v>
      </c>
      <c r="J16" s="178">
        <v>35168</v>
      </c>
      <c r="K16" s="180">
        <f t="shared" si="1"/>
        <v>0.78812369243115299</v>
      </c>
      <c r="L16" s="178">
        <v>3445</v>
      </c>
      <c r="M16" s="178">
        <v>114100</v>
      </c>
      <c r="N16" s="182">
        <f t="shared" si="2"/>
        <v>30.192813321647677</v>
      </c>
      <c r="O16" s="183" t="s">
        <v>433</v>
      </c>
    </row>
    <row r="17" spans="1:15" x14ac:dyDescent="0.25">
      <c r="A17" s="177" t="s">
        <v>460</v>
      </c>
      <c r="B17" s="181" t="s">
        <v>461</v>
      </c>
      <c r="C17" s="178">
        <v>9080</v>
      </c>
      <c r="D17" s="178">
        <v>117100</v>
      </c>
      <c r="E17" s="179">
        <f t="shared" si="3"/>
        <v>7.7540563620836886</v>
      </c>
      <c r="F17" s="178">
        <v>15452</v>
      </c>
      <c r="G17" s="178">
        <v>81939</v>
      </c>
      <c r="H17" s="180">
        <f t="shared" si="0"/>
        <v>18.857930899815717</v>
      </c>
      <c r="I17" s="178">
        <v>64568</v>
      </c>
      <c r="J17" s="178">
        <v>66487</v>
      </c>
      <c r="K17" s="180">
        <f t="shared" si="1"/>
        <v>2.972060463387427</v>
      </c>
      <c r="L17" s="178">
        <v>7330</v>
      </c>
      <c r="M17" s="178">
        <v>182000</v>
      </c>
      <c r="N17" s="182">
        <f t="shared" si="2"/>
        <v>40.274725274725277</v>
      </c>
      <c r="O17" s="183" t="s">
        <v>462</v>
      </c>
    </row>
    <row r="18" spans="1:15" x14ac:dyDescent="0.25">
      <c r="A18" s="177" t="s">
        <v>463</v>
      </c>
      <c r="B18" s="181" t="s">
        <v>464</v>
      </c>
      <c r="C18" s="178">
        <v>11580</v>
      </c>
      <c r="D18" s="178">
        <v>102900</v>
      </c>
      <c r="E18" s="179">
        <f t="shared" si="3"/>
        <v>11.253644314868804</v>
      </c>
      <c r="F18" s="178">
        <v>15220</v>
      </c>
      <c r="G18" s="178">
        <v>67743</v>
      </c>
      <c r="H18" s="180">
        <f t="shared" si="0"/>
        <v>22.467265990582053</v>
      </c>
      <c r="I18" s="178">
        <v>52334</v>
      </c>
      <c r="J18" s="178">
        <v>52524</v>
      </c>
      <c r="K18" s="180">
        <f t="shared" si="1"/>
        <v>0.36305269996561584</v>
      </c>
      <c r="L18" s="178">
        <v>5765</v>
      </c>
      <c r="M18" s="178">
        <v>163900</v>
      </c>
      <c r="N18" s="182">
        <f t="shared" si="2"/>
        <v>35.173886516168395</v>
      </c>
      <c r="O18" s="183" t="s">
        <v>444</v>
      </c>
    </row>
    <row r="19" spans="1:15" x14ac:dyDescent="0.25">
      <c r="A19" s="177" t="s">
        <v>465</v>
      </c>
      <c r="B19" s="181" t="s">
        <v>466</v>
      </c>
      <c r="C19" s="178">
        <v>15530</v>
      </c>
      <c r="D19" s="178">
        <v>150700</v>
      </c>
      <c r="E19" s="179">
        <f t="shared" si="3"/>
        <v>10.305242203052423</v>
      </c>
      <c r="F19" s="178">
        <v>12047</v>
      </c>
      <c r="G19" s="178">
        <v>67275</v>
      </c>
      <c r="H19" s="180">
        <f t="shared" si="0"/>
        <v>17.907097733184688</v>
      </c>
      <c r="I19" s="178">
        <v>50962</v>
      </c>
      <c r="J19" s="178">
        <v>55228</v>
      </c>
      <c r="K19" s="180">
        <f t="shared" si="1"/>
        <v>8.3709430556100592</v>
      </c>
      <c r="L19" s="178">
        <v>6790</v>
      </c>
      <c r="M19" s="178">
        <v>239900</v>
      </c>
      <c r="N19" s="182">
        <f t="shared" si="2"/>
        <v>28.303459774906209</v>
      </c>
      <c r="O19" s="183" t="s">
        <v>32</v>
      </c>
    </row>
    <row r="20" spans="1:15" x14ac:dyDescent="0.25">
      <c r="A20" s="177" t="s">
        <v>467</v>
      </c>
      <c r="B20" s="181" t="s">
        <v>468</v>
      </c>
      <c r="C20" s="178">
        <v>128770</v>
      </c>
      <c r="D20" s="178">
        <v>705300</v>
      </c>
      <c r="E20" s="179">
        <f t="shared" si="3"/>
        <v>18.257479086913371</v>
      </c>
      <c r="F20" s="178">
        <v>123498</v>
      </c>
      <c r="G20" s="178">
        <v>476496</v>
      </c>
      <c r="H20" s="180">
        <f t="shared" si="0"/>
        <v>25.917951042611062</v>
      </c>
      <c r="I20" s="178">
        <v>334590</v>
      </c>
      <c r="J20" s="178">
        <v>352998</v>
      </c>
      <c r="K20" s="180">
        <f t="shared" si="1"/>
        <v>5.5016587465255951</v>
      </c>
      <c r="L20" s="178">
        <v>26605</v>
      </c>
      <c r="M20" s="178">
        <v>1101400</v>
      </c>
      <c r="N20" s="182">
        <f t="shared" si="2"/>
        <v>24.155620119847466</v>
      </c>
      <c r="O20" s="183" t="s">
        <v>469</v>
      </c>
    </row>
    <row r="21" spans="1:15" x14ac:dyDescent="0.25">
      <c r="A21" s="177" t="s">
        <v>470</v>
      </c>
      <c r="B21" s="181" t="s">
        <v>471</v>
      </c>
      <c r="C21" s="178">
        <v>4400</v>
      </c>
      <c r="D21" s="178">
        <v>59200</v>
      </c>
      <c r="E21" s="179">
        <f t="shared" si="3"/>
        <v>7.4324324324324325</v>
      </c>
      <c r="F21" s="178">
        <v>9155</v>
      </c>
      <c r="G21" s="178">
        <v>49589</v>
      </c>
      <c r="H21" s="180">
        <f t="shared" si="0"/>
        <v>18.461755631289197</v>
      </c>
      <c r="I21" s="178">
        <v>37058</v>
      </c>
      <c r="J21" s="178">
        <v>40434</v>
      </c>
      <c r="K21" s="180">
        <f t="shared" si="1"/>
        <v>9.1100437152571665</v>
      </c>
      <c r="L21" s="178">
        <v>3620</v>
      </c>
      <c r="M21" s="178">
        <v>95900</v>
      </c>
      <c r="N21" s="182">
        <f t="shared" si="2"/>
        <v>37.747653806047964</v>
      </c>
      <c r="O21" s="183" t="s">
        <v>433</v>
      </c>
    </row>
    <row r="22" spans="1:15" x14ac:dyDescent="0.25">
      <c r="A22" s="177" t="s">
        <v>472</v>
      </c>
      <c r="B22" s="181" t="s">
        <v>473</v>
      </c>
      <c r="C22" s="178">
        <v>17320</v>
      </c>
      <c r="D22" s="178">
        <v>92200</v>
      </c>
      <c r="E22" s="179">
        <f t="shared" si="3"/>
        <v>18.785249457700651</v>
      </c>
      <c r="F22" s="178">
        <v>17355</v>
      </c>
      <c r="G22" s="178">
        <v>62880</v>
      </c>
      <c r="H22" s="180">
        <f t="shared" si="0"/>
        <v>27.600190839694658</v>
      </c>
      <c r="I22" s="178">
        <v>44460</v>
      </c>
      <c r="J22" s="178">
        <v>45525</v>
      </c>
      <c r="K22" s="180">
        <f t="shared" si="1"/>
        <v>2.3954116059379249</v>
      </c>
      <c r="L22" s="178">
        <v>3970</v>
      </c>
      <c r="M22" s="178">
        <v>146700</v>
      </c>
      <c r="N22" s="182">
        <f t="shared" si="2"/>
        <v>27.06203135650988</v>
      </c>
      <c r="O22" s="183" t="s">
        <v>430</v>
      </c>
    </row>
    <row r="23" spans="1:15" x14ac:dyDescent="0.25">
      <c r="A23" s="177" t="s">
        <v>474</v>
      </c>
      <c r="B23" s="181" t="s">
        <v>475</v>
      </c>
      <c r="C23" s="178">
        <v>20360</v>
      </c>
      <c r="D23" s="178">
        <v>86700</v>
      </c>
      <c r="E23" s="179">
        <f t="shared" si="3"/>
        <v>23.483275663206459</v>
      </c>
      <c r="F23" s="178">
        <v>18090</v>
      </c>
      <c r="G23" s="178">
        <v>55210</v>
      </c>
      <c r="H23" s="180">
        <f t="shared" si="0"/>
        <v>32.765803296504259</v>
      </c>
      <c r="I23" s="178">
        <v>39314</v>
      </c>
      <c r="J23" s="178">
        <v>37120</v>
      </c>
      <c r="K23" s="180">
        <f t="shared" si="1"/>
        <v>-5.5807091621305371</v>
      </c>
      <c r="L23" s="178">
        <v>3190</v>
      </c>
      <c r="M23" s="178">
        <v>140500</v>
      </c>
      <c r="N23" s="182">
        <f t="shared" si="2"/>
        <v>22.704626334519574</v>
      </c>
      <c r="O23" s="183" t="s">
        <v>430</v>
      </c>
    </row>
    <row r="24" spans="1:15" x14ac:dyDescent="0.25">
      <c r="A24" s="177" t="s">
        <v>476</v>
      </c>
      <c r="B24" s="181" t="s">
        <v>477</v>
      </c>
      <c r="C24" s="178">
        <v>7820</v>
      </c>
      <c r="D24" s="178">
        <v>48400</v>
      </c>
      <c r="E24" s="179">
        <f t="shared" si="3"/>
        <v>16.15702479338843</v>
      </c>
      <c r="F24" s="178">
        <v>4642</v>
      </c>
      <c r="G24" s="178">
        <v>30061</v>
      </c>
      <c r="H24" s="180">
        <f t="shared" si="0"/>
        <v>15.441934732710155</v>
      </c>
      <c r="I24" s="178">
        <v>20314</v>
      </c>
      <c r="J24" s="178">
        <v>25419</v>
      </c>
      <c r="K24" s="180">
        <f t="shared" si="1"/>
        <v>25.130451905090091</v>
      </c>
      <c r="L24" s="178">
        <v>1825</v>
      </c>
      <c r="M24" s="178">
        <v>77200</v>
      </c>
      <c r="N24" s="182">
        <f t="shared" si="2"/>
        <v>23.639896373056995</v>
      </c>
      <c r="O24" s="183" t="s">
        <v>433</v>
      </c>
    </row>
    <row r="25" spans="1:15" x14ac:dyDescent="0.25">
      <c r="A25" s="177" t="s">
        <v>478</v>
      </c>
      <c r="B25" s="181" t="s">
        <v>479</v>
      </c>
      <c r="C25" s="178">
        <v>28320</v>
      </c>
      <c r="D25" s="178">
        <v>175200</v>
      </c>
      <c r="E25" s="179">
        <f t="shared" si="3"/>
        <v>16.164383561643834</v>
      </c>
      <c r="F25" s="178">
        <v>20565</v>
      </c>
      <c r="G25" s="178">
        <v>103336</v>
      </c>
      <c r="H25" s="180">
        <f t="shared" si="0"/>
        <v>19.901099326468994</v>
      </c>
      <c r="I25" s="178">
        <v>79325</v>
      </c>
      <c r="J25" s="178">
        <v>82770</v>
      </c>
      <c r="K25" s="180">
        <f t="shared" si="1"/>
        <v>4.3428931610463239</v>
      </c>
      <c r="L25" s="178">
        <v>7600</v>
      </c>
      <c r="M25" s="178">
        <v>280400</v>
      </c>
      <c r="N25" s="182">
        <f t="shared" si="2"/>
        <v>27.104136947218258</v>
      </c>
      <c r="O25" s="183" t="s">
        <v>430</v>
      </c>
    </row>
    <row r="26" spans="1:15" x14ac:dyDescent="0.25">
      <c r="A26" s="177" t="s">
        <v>480</v>
      </c>
      <c r="B26" s="181" t="s">
        <v>481</v>
      </c>
      <c r="C26" s="178">
        <v>4970</v>
      </c>
      <c r="D26" s="178">
        <v>40600</v>
      </c>
      <c r="E26" s="179">
        <f t="shared" si="3"/>
        <v>12.241379310344827</v>
      </c>
      <c r="F26" s="178">
        <v>6249</v>
      </c>
      <c r="G26" s="178">
        <v>29776</v>
      </c>
      <c r="H26" s="180">
        <f t="shared" si="0"/>
        <v>20.986700698549168</v>
      </c>
      <c r="I26" s="178">
        <v>20717</v>
      </c>
      <c r="J26" s="178">
        <v>23527</v>
      </c>
      <c r="K26" s="180">
        <f t="shared" si="1"/>
        <v>13.563739923734142</v>
      </c>
      <c r="L26" s="178">
        <v>1990</v>
      </c>
      <c r="M26" s="178">
        <v>66500</v>
      </c>
      <c r="N26" s="182">
        <f t="shared" si="2"/>
        <v>29.924812030075188</v>
      </c>
      <c r="O26" s="183" t="s">
        <v>433</v>
      </c>
    </row>
    <row r="27" spans="1:15" x14ac:dyDescent="0.25">
      <c r="A27" s="177" t="s">
        <v>482</v>
      </c>
      <c r="B27" s="181" t="s">
        <v>483</v>
      </c>
      <c r="C27" s="178">
        <v>15130</v>
      </c>
      <c r="D27" s="178">
        <v>126400</v>
      </c>
      <c r="E27" s="179">
        <f t="shared" si="3"/>
        <v>11.969936708860759</v>
      </c>
      <c r="F27" s="178">
        <v>13571</v>
      </c>
      <c r="G27" s="178">
        <v>77405</v>
      </c>
      <c r="H27" s="180">
        <f t="shared" si="0"/>
        <v>17.532459143466184</v>
      </c>
      <c r="I27" s="178">
        <v>57981</v>
      </c>
      <c r="J27" s="178">
        <v>63835</v>
      </c>
      <c r="K27" s="180">
        <f t="shared" si="1"/>
        <v>10.09641089322364</v>
      </c>
      <c r="L27" s="178">
        <v>5625</v>
      </c>
      <c r="M27" s="178">
        <v>191400</v>
      </c>
      <c r="N27" s="182">
        <f t="shared" si="2"/>
        <v>29.388714733542319</v>
      </c>
      <c r="O27" s="183" t="s">
        <v>462</v>
      </c>
    </row>
    <row r="28" spans="1:15" x14ac:dyDescent="0.25">
      <c r="A28" s="177" t="s">
        <v>484</v>
      </c>
      <c r="B28" s="181" t="s">
        <v>485</v>
      </c>
      <c r="C28" s="178">
        <v>5430</v>
      </c>
      <c r="D28" s="178">
        <v>77400</v>
      </c>
      <c r="E28" s="179">
        <f t="shared" si="3"/>
        <v>7.0155038759689923</v>
      </c>
      <c r="F28" s="178">
        <v>6671</v>
      </c>
      <c r="G28" s="178">
        <v>57631</v>
      </c>
      <c r="H28" s="180">
        <f t="shared" si="0"/>
        <v>11.575367423782339</v>
      </c>
      <c r="I28" s="178">
        <v>49414</v>
      </c>
      <c r="J28" s="178">
        <v>50959</v>
      </c>
      <c r="K28" s="180">
        <f t="shared" si="1"/>
        <v>3.1266442708544062</v>
      </c>
      <c r="L28" s="178">
        <v>4115</v>
      </c>
      <c r="M28" s="178">
        <v>118000</v>
      </c>
      <c r="N28" s="182">
        <f t="shared" si="2"/>
        <v>34.872881355932201</v>
      </c>
      <c r="O28" s="183" t="s">
        <v>427</v>
      </c>
    </row>
    <row r="29" spans="1:15" x14ac:dyDescent="0.25">
      <c r="A29" s="177" t="s">
        <v>486</v>
      </c>
      <c r="B29" s="181" t="s">
        <v>487</v>
      </c>
      <c r="C29" s="178">
        <v>54820</v>
      </c>
      <c r="D29" s="178">
        <v>328500</v>
      </c>
      <c r="E29" s="179">
        <f t="shared" si="3"/>
        <v>16.687975646879757</v>
      </c>
      <c r="F29" s="178">
        <v>46329</v>
      </c>
      <c r="G29" s="178">
        <v>188388</v>
      </c>
      <c r="H29" s="180">
        <f t="shared" si="0"/>
        <v>24.59233072170202</v>
      </c>
      <c r="I29" s="178">
        <v>144386</v>
      </c>
      <c r="J29" s="178">
        <v>142059</v>
      </c>
      <c r="K29" s="180">
        <f t="shared" si="1"/>
        <v>-1.6116520992339955</v>
      </c>
      <c r="L29" s="178">
        <v>12985</v>
      </c>
      <c r="M29" s="178">
        <v>528200</v>
      </c>
      <c r="N29" s="182">
        <f t="shared" si="2"/>
        <v>24.583491101855355</v>
      </c>
      <c r="O29" s="183" t="s">
        <v>451</v>
      </c>
    </row>
    <row r="30" spans="1:15" x14ac:dyDescent="0.25">
      <c r="A30" s="177" t="s">
        <v>488</v>
      </c>
      <c r="B30" s="181" t="s">
        <v>489</v>
      </c>
      <c r="C30" s="178">
        <v>8790</v>
      </c>
      <c r="D30" s="178">
        <v>92800</v>
      </c>
      <c r="E30" s="179">
        <f t="shared" si="3"/>
        <v>9.4719827586206904</v>
      </c>
      <c r="F30" s="178">
        <v>7198</v>
      </c>
      <c r="G30" s="178">
        <v>47788</v>
      </c>
      <c r="H30" s="180">
        <f t="shared" si="0"/>
        <v>15.062358751150917</v>
      </c>
      <c r="I30" s="178">
        <v>39528</v>
      </c>
      <c r="J30" s="178">
        <v>40590</v>
      </c>
      <c r="K30" s="180">
        <f t="shared" si="1"/>
        <v>2.6867030965391558</v>
      </c>
      <c r="L30" s="178">
        <v>5970</v>
      </c>
      <c r="M30" s="178">
        <v>150000</v>
      </c>
      <c r="N30" s="182">
        <f t="shared" si="2"/>
        <v>39.799999999999997</v>
      </c>
      <c r="O30" s="183" t="s">
        <v>444</v>
      </c>
    </row>
    <row r="31" spans="1:15" x14ac:dyDescent="0.25">
      <c r="A31" s="177" t="s">
        <v>490</v>
      </c>
      <c r="B31" s="181" t="s">
        <v>491</v>
      </c>
      <c r="C31" s="178">
        <v>8330</v>
      </c>
      <c r="D31" s="178">
        <v>78900</v>
      </c>
      <c r="E31" s="179">
        <f t="shared" si="3"/>
        <v>10.557667934093789</v>
      </c>
      <c r="F31" s="178">
        <v>5339</v>
      </c>
      <c r="G31" s="178">
        <v>41250</v>
      </c>
      <c r="H31" s="180">
        <f t="shared" si="0"/>
        <v>12.943030303030303</v>
      </c>
      <c r="I31" s="178">
        <v>32910</v>
      </c>
      <c r="J31" s="178">
        <v>35911</v>
      </c>
      <c r="K31" s="180">
        <f t="shared" si="1"/>
        <v>9.1188088726830827</v>
      </c>
      <c r="L31" s="178">
        <v>4580</v>
      </c>
      <c r="M31" s="178">
        <v>134000</v>
      </c>
      <c r="N31" s="182">
        <f t="shared" si="2"/>
        <v>34.179104477611943</v>
      </c>
      <c r="O31" s="183" t="s">
        <v>444</v>
      </c>
    </row>
    <row r="32" spans="1:15" x14ac:dyDescent="0.25">
      <c r="A32" s="177" t="s">
        <v>492</v>
      </c>
      <c r="B32" s="181" t="s">
        <v>493</v>
      </c>
      <c r="C32" s="178">
        <v>25740</v>
      </c>
      <c r="D32" s="178">
        <v>218700</v>
      </c>
      <c r="E32" s="179">
        <f t="shared" si="3"/>
        <v>11.769547325102881</v>
      </c>
      <c r="F32" s="178">
        <v>21187</v>
      </c>
      <c r="G32" s="178">
        <v>108403</v>
      </c>
      <c r="H32" s="180">
        <f t="shared" si="0"/>
        <v>19.544662048098299</v>
      </c>
      <c r="I32" s="178">
        <v>74751</v>
      </c>
      <c r="J32" s="178">
        <v>87216</v>
      </c>
      <c r="K32" s="180">
        <f t="shared" si="1"/>
        <v>16.675362202512332</v>
      </c>
      <c r="L32" s="178">
        <v>11995</v>
      </c>
      <c r="M32" s="178">
        <v>320800</v>
      </c>
      <c r="N32" s="182">
        <f t="shared" si="2"/>
        <v>37.390897755610972</v>
      </c>
      <c r="O32" s="183" t="s">
        <v>32</v>
      </c>
    </row>
    <row r="33" spans="1:15" x14ac:dyDescent="0.25">
      <c r="A33" s="177" t="s">
        <v>494</v>
      </c>
      <c r="B33" s="181" t="s">
        <v>495</v>
      </c>
      <c r="C33" s="178">
        <v>3170</v>
      </c>
      <c r="D33" s="178">
        <v>46700</v>
      </c>
      <c r="E33" s="179">
        <f t="shared" si="3"/>
        <v>6.7880085653104922</v>
      </c>
      <c r="F33" s="178">
        <v>4823</v>
      </c>
      <c r="G33" s="178">
        <v>34757</v>
      </c>
      <c r="H33" s="180">
        <f t="shared" si="0"/>
        <v>13.876341456397272</v>
      </c>
      <c r="I33" s="178">
        <v>30734</v>
      </c>
      <c r="J33" s="178">
        <v>29934</v>
      </c>
      <c r="K33" s="180">
        <f t="shared" si="1"/>
        <v>-2.6029804125723977</v>
      </c>
      <c r="L33" s="178">
        <v>3725</v>
      </c>
      <c r="M33" s="178">
        <v>75600</v>
      </c>
      <c r="N33" s="182">
        <f t="shared" si="2"/>
        <v>49.272486772486765</v>
      </c>
      <c r="O33" s="183" t="s">
        <v>444</v>
      </c>
    </row>
    <row r="34" spans="1:15" x14ac:dyDescent="0.25">
      <c r="A34" s="177" t="s">
        <v>496</v>
      </c>
      <c r="B34" s="181" t="s">
        <v>497</v>
      </c>
      <c r="C34" s="178">
        <v>22690</v>
      </c>
      <c r="D34" s="178">
        <v>198000</v>
      </c>
      <c r="E34" s="179">
        <f t="shared" si="3"/>
        <v>11.45959595959596</v>
      </c>
      <c r="F34" s="178">
        <v>24321</v>
      </c>
      <c r="G34" s="178">
        <v>126329</v>
      </c>
      <c r="H34" s="180">
        <f t="shared" si="0"/>
        <v>19.252111550000397</v>
      </c>
      <c r="I34" s="178">
        <v>92643</v>
      </c>
      <c r="J34" s="178">
        <v>102008</v>
      </c>
      <c r="K34" s="180">
        <f t="shared" si="1"/>
        <v>10.108696825448217</v>
      </c>
      <c r="L34" s="178">
        <v>11625</v>
      </c>
      <c r="M34" s="178">
        <v>281100</v>
      </c>
      <c r="N34" s="182">
        <f t="shared" si="2"/>
        <v>41.355389541088577</v>
      </c>
      <c r="O34" s="183" t="s">
        <v>427</v>
      </c>
    </row>
    <row r="35" spans="1:15" x14ac:dyDescent="0.25">
      <c r="A35" s="177" t="s">
        <v>498</v>
      </c>
      <c r="B35" s="181" t="s">
        <v>499</v>
      </c>
      <c r="C35" s="178">
        <v>39230</v>
      </c>
      <c r="D35" s="178">
        <v>300900</v>
      </c>
      <c r="E35" s="179">
        <f t="shared" si="3"/>
        <v>13.037554004652707</v>
      </c>
      <c r="F35" s="178">
        <v>53176</v>
      </c>
      <c r="G35" s="178">
        <v>234369</v>
      </c>
      <c r="H35" s="180">
        <f t="shared" si="0"/>
        <v>22.6890075052588</v>
      </c>
      <c r="I35" s="178">
        <v>180063</v>
      </c>
      <c r="J35" s="178">
        <v>181193</v>
      </c>
      <c r="K35" s="180">
        <f t="shared" si="1"/>
        <v>0.62755813243142722</v>
      </c>
      <c r="L35" s="178">
        <v>14970</v>
      </c>
      <c r="M35" s="178">
        <v>442500</v>
      </c>
      <c r="N35" s="182">
        <f t="shared" si="2"/>
        <v>33.83050847457627</v>
      </c>
      <c r="O35" s="183" t="s">
        <v>462</v>
      </c>
    </row>
    <row r="36" spans="1:15" x14ac:dyDescent="0.25">
      <c r="A36" s="177" t="s">
        <v>500</v>
      </c>
      <c r="B36" s="181" t="s">
        <v>501</v>
      </c>
      <c r="C36" s="178">
        <v>6250</v>
      </c>
      <c r="D36" s="178">
        <v>74300</v>
      </c>
      <c r="E36" s="179">
        <f t="shared" si="3"/>
        <v>8.4118438761776577</v>
      </c>
      <c r="F36" s="178">
        <v>7380</v>
      </c>
      <c r="G36" s="178">
        <v>44111</v>
      </c>
      <c r="H36" s="180">
        <f t="shared" si="0"/>
        <v>16.730520731790257</v>
      </c>
      <c r="I36" s="178">
        <v>37877</v>
      </c>
      <c r="J36" s="178">
        <v>36731</v>
      </c>
      <c r="K36" s="180">
        <f t="shared" si="1"/>
        <v>-3.0255828075085089</v>
      </c>
      <c r="L36" s="178">
        <v>4230</v>
      </c>
      <c r="M36" s="178">
        <v>126000</v>
      </c>
      <c r="N36" s="182">
        <f t="shared" si="2"/>
        <v>33.571428571428569</v>
      </c>
      <c r="O36" s="183" t="s">
        <v>444</v>
      </c>
    </row>
    <row r="37" spans="1:15" x14ac:dyDescent="0.25">
      <c r="A37" s="177" t="s">
        <v>502</v>
      </c>
      <c r="B37" s="181" t="s">
        <v>503</v>
      </c>
      <c r="C37" s="178">
        <v>17970</v>
      </c>
      <c r="D37" s="178">
        <v>201200</v>
      </c>
      <c r="E37" s="179">
        <f t="shared" si="3"/>
        <v>8.9314115308151081</v>
      </c>
      <c r="F37" s="178">
        <v>15305</v>
      </c>
      <c r="G37" s="178">
        <v>101129</v>
      </c>
      <c r="H37" s="180">
        <f t="shared" si="0"/>
        <v>15.134135608974676</v>
      </c>
      <c r="I37" s="178">
        <v>82711</v>
      </c>
      <c r="J37" s="178">
        <v>85823</v>
      </c>
      <c r="K37" s="180">
        <f t="shared" si="1"/>
        <v>3.7624983375850851</v>
      </c>
      <c r="L37" s="178">
        <v>12285</v>
      </c>
      <c r="M37" s="178">
        <v>321300</v>
      </c>
      <c r="N37" s="182">
        <f t="shared" si="2"/>
        <v>38.235294117647058</v>
      </c>
      <c r="O37" s="183" t="s">
        <v>32</v>
      </c>
    </row>
    <row r="38" spans="1:15" x14ac:dyDescent="0.25">
      <c r="A38" s="177" t="s">
        <v>504</v>
      </c>
      <c r="B38" s="181" t="s">
        <v>505</v>
      </c>
      <c r="C38" s="178">
        <v>4540</v>
      </c>
      <c r="D38" s="178">
        <v>57900</v>
      </c>
      <c r="E38" s="179">
        <f t="shared" si="3"/>
        <v>7.8411053540587226</v>
      </c>
      <c r="F38" s="178">
        <v>5140</v>
      </c>
      <c r="G38" s="178">
        <v>34035</v>
      </c>
      <c r="H38" s="180">
        <f t="shared" si="0"/>
        <v>15.102100778610254</v>
      </c>
      <c r="I38" s="178">
        <v>27851</v>
      </c>
      <c r="J38" s="178">
        <v>28895</v>
      </c>
      <c r="K38" s="180">
        <f t="shared" si="1"/>
        <v>3.7485189041686073</v>
      </c>
      <c r="L38" s="178">
        <v>4235</v>
      </c>
      <c r="M38" s="178">
        <v>95500</v>
      </c>
      <c r="N38" s="182">
        <f t="shared" si="2"/>
        <v>44.345549738219894</v>
      </c>
      <c r="O38" s="183" t="s">
        <v>469</v>
      </c>
    </row>
    <row r="39" spans="1:15" x14ac:dyDescent="0.25">
      <c r="A39" s="177" t="s">
        <v>506</v>
      </c>
      <c r="B39" s="181" t="s">
        <v>507</v>
      </c>
      <c r="C39" s="178">
        <v>6040</v>
      </c>
      <c r="D39" s="178">
        <v>59800</v>
      </c>
      <c r="E39" s="179">
        <f t="shared" si="3"/>
        <v>10.100334448160535</v>
      </c>
      <c r="F39" s="178">
        <v>4053</v>
      </c>
      <c r="G39" s="178">
        <v>40166</v>
      </c>
      <c r="H39" s="180">
        <f t="shared" si="0"/>
        <v>10.090623910770303</v>
      </c>
      <c r="I39" s="178">
        <v>32819</v>
      </c>
      <c r="J39" s="178">
        <v>36112</v>
      </c>
      <c r="K39" s="180">
        <f t="shared" si="1"/>
        <v>10.033821871476878</v>
      </c>
      <c r="L39" s="178">
        <v>3485</v>
      </c>
      <c r="M39" s="178">
        <v>95700</v>
      </c>
      <c r="N39" s="182">
        <f t="shared" si="2"/>
        <v>36.415882967607104</v>
      </c>
      <c r="O39" s="183" t="s">
        <v>444</v>
      </c>
    </row>
    <row r="40" spans="1:15" x14ac:dyDescent="0.25">
      <c r="A40" s="177" t="s">
        <v>508</v>
      </c>
      <c r="B40" s="181" t="s">
        <v>509</v>
      </c>
      <c r="C40" s="178">
        <v>7310</v>
      </c>
      <c r="D40" s="178">
        <v>70300</v>
      </c>
      <c r="E40" s="179">
        <f t="shared" si="3"/>
        <v>10.398293029871978</v>
      </c>
      <c r="F40" s="178">
        <v>5971</v>
      </c>
      <c r="G40" s="178">
        <v>35962</v>
      </c>
      <c r="H40" s="180">
        <f t="shared" si="0"/>
        <v>16.603637172571048</v>
      </c>
      <c r="I40" s="178">
        <v>33034</v>
      </c>
      <c r="J40" s="178">
        <v>29992</v>
      </c>
      <c r="K40" s="180">
        <f t="shared" si="1"/>
        <v>-9.208694072773504</v>
      </c>
      <c r="L40" s="178">
        <v>2795</v>
      </c>
      <c r="M40" s="178">
        <v>111800</v>
      </c>
      <c r="N40" s="182">
        <f t="shared" si="2"/>
        <v>25</v>
      </c>
      <c r="O40" s="183" t="s">
        <v>433</v>
      </c>
    </row>
    <row r="41" spans="1:15" x14ac:dyDescent="0.25">
      <c r="A41" s="177" t="s">
        <v>510</v>
      </c>
      <c r="B41" s="181" t="s">
        <v>511</v>
      </c>
      <c r="C41" s="178">
        <v>10000</v>
      </c>
      <c r="D41" s="178">
        <v>54300</v>
      </c>
      <c r="E41" s="179">
        <f t="shared" si="3"/>
        <v>18.41620626151013</v>
      </c>
      <c r="F41" s="178">
        <v>7932</v>
      </c>
      <c r="G41" s="178">
        <v>34598</v>
      </c>
      <c r="H41" s="180">
        <f t="shared" si="0"/>
        <v>22.926180704086942</v>
      </c>
      <c r="I41" s="178">
        <v>25171</v>
      </c>
      <c r="J41" s="178">
        <v>26666</v>
      </c>
      <c r="K41" s="180">
        <f t="shared" si="1"/>
        <v>5.939374677207887</v>
      </c>
      <c r="L41" s="178">
        <v>2195</v>
      </c>
      <c r="M41" s="178">
        <v>87300</v>
      </c>
      <c r="N41" s="182">
        <f t="shared" si="2"/>
        <v>25.143184421534936</v>
      </c>
      <c r="O41" s="183" t="s">
        <v>430</v>
      </c>
    </row>
    <row r="42" spans="1:15" x14ac:dyDescent="0.25">
      <c r="A42" s="177" t="s">
        <v>512</v>
      </c>
      <c r="B42" s="181" t="s">
        <v>513</v>
      </c>
      <c r="C42" s="178">
        <v>16340</v>
      </c>
      <c r="D42" s="178">
        <v>116700</v>
      </c>
      <c r="E42" s="179">
        <f t="shared" si="3"/>
        <v>14.001713796058269</v>
      </c>
      <c r="F42" s="178">
        <v>15594</v>
      </c>
      <c r="G42" s="178">
        <v>64123</v>
      </c>
      <c r="H42" s="180">
        <f t="shared" si="0"/>
        <v>24.318887138780156</v>
      </c>
      <c r="I42" s="178">
        <v>46187</v>
      </c>
      <c r="J42" s="178">
        <v>48528</v>
      </c>
      <c r="K42" s="180">
        <f t="shared" si="1"/>
        <v>5.0685257756511559</v>
      </c>
      <c r="L42" s="178">
        <v>5705</v>
      </c>
      <c r="M42" s="178">
        <v>187500</v>
      </c>
      <c r="N42" s="182">
        <f t="shared" si="2"/>
        <v>30.426666666666666</v>
      </c>
      <c r="O42" s="183" t="s">
        <v>430</v>
      </c>
    </row>
    <row r="43" spans="1:15" x14ac:dyDescent="0.25">
      <c r="A43" s="177" t="s">
        <v>514</v>
      </c>
      <c r="B43" s="181" t="s">
        <v>515</v>
      </c>
      <c r="C43" s="178">
        <v>18610</v>
      </c>
      <c r="D43" s="178">
        <v>130500</v>
      </c>
      <c r="E43" s="179">
        <f t="shared" si="3"/>
        <v>14.260536398467433</v>
      </c>
      <c r="F43" s="178">
        <v>20772</v>
      </c>
      <c r="G43" s="178">
        <v>86982</v>
      </c>
      <c r="H43" s="180">
        <f t="shared" si="0"/>
        <v>23.880802924743051</v>
      </c>
      <c r="I43" s="178">
        <v>61851</v>
      </c>
      <c r="J43" s="178">
        <v>66211</v>
      </c>
      <c r="K43" s="180">
        <f t="shared" si="1"/>
        <v>7.0491988811822059</v>
      </c>
      <c r="L43" s="178">
        <v>7050</v>
      </c>
      <c r="M43" s="178">
        <v>207400</v>
      </c>
      <c r="N43" s="182">
        <f t="shared" si="2"/>
        <v>33.99228543876567</v>
      </c>
      <c r="O43" s="183" t="s">
        <v>451</v>
      </c>
    </row>
    <row r="44" spans="1:15" x14ac:dyDescent="0.25">
      <c r="A44" s="177" t="s">
        <v>516</v>
      </c>
      <c r="B44" s="181" t="s">
        <v>517</v>
      </c>
      <c r="C44" s="178">
        <v>6150</v>
      </c>
      <c r="D44" s="178">
        <v>93300</v>
      </c>
      <c r="E44" s="179">
        <f t="shared" si="3"/>
        <v>6.5916398713826361</v>
      </c>
      <c r="F44" s="178">
        <v>19703</v>
      </c>
      <c r="G44" s="178">
        <v>94075</v>
      </c>
      <c r="H44" s="180">
        <f t="shared" si="0"/>
        <v>20.943927717246879</v>
      </c>
      <c r="I44" s="178">
        <v>67439</v>
      </c>
      <c r="J44" s="178">
        <v>74372</v>
      </c>
      <c r="K44" s="180">
        <f t="shared" si="1"/>
        <v>10.280401548065665</v>
      </c>
      <c r="L44" s="178">
        <v>4420</v>
      </c>
      <c r="M44" s="178">
        <v>128500</v>
      </c>
      <c r="N44" s="182">
        <f t="shared" si="2"/>
        <v>34.396887159533073</v>
      </c>
      <c r="O44" s="183" t="s">
        <v>444</v>
      </c>
    </row>
    <row r="45" spans="1:15" x14ac:dyDescent="0.25">
      <c r="A45" s="177" t="s">
        <v>518</v>
      </c>
      <c r="B45" s="181" t="s">
        <v>519</v>
      </c>
      <c r="C45" s="178">
        <v>18980</v>
      </c>
      <c r="D45" s="178">
        <v>167500</v>
      </c>
      <c r="E45" s="179">
        <f t="shared" si="3"/>
        <v>11.33134328358209</v>
      </c>
      <c r="F45" s="178">
        <v>42605</v>
      </c>
      <c r="G45" s="178">
        <v>316430</v>
      </c>
      <c r="H45" s="180">
        <f t="shared" si="0"/>
        <v>13.464273298991879</v>
      </c>
      <c r="I45" s="178">
        <v>241692</v>
      </c>
      <c r="J45" s="178">
        <v>273825</v>
      </c>
      <c r="K45" s="180">
        <f t="shared" si="1"/>
        <v>13.295020108236933</v>
      </c>
      <c r="L45" s="178">
        <v>23490</v>
      </c>
      <c r="M45" s="178">
        <v>234800</v>
      </c>
      <c r="N45" s="182">
        <f t="shared" si="2"/>
        <v>100.04258943781942</v>
      </c>
      <c r="O45" s="183" t="s">
        <v>32</v>
      </c>
    </row>
    <row r="46" spans="1:15" x14ac:dyDescent="0.25">
      <c r="A46" s="177" t="s">
        <v>520</v>
      </c>
      <c r="B46" s="181" t="s">
        <v>521</v>
      </c>
      <c r="C46" s="178">
        <v>8220</v>
      </c>
      <c r="D46" s="178">
        <v>63100</v>
      </c>
      <c r="E46" s="179">
        <f t="shared" si="3"/>
        <v>13.026941362916006</v>
      </c>
      <c r="F46" s="178">
        <v>4951</v>
      </c>
      <c r="G46" s="178">
        <v>34302</v>
      </c>
      <c r="H46" s="180">
        <f t="shared" si="0"/>
        <v>14.433560725322138</v>
      </c>
      <c r="I46" s="178">
        <v>29556</v>
      </c>
      <c r="J46" s="178">
        <v>29351</v>
      </c>
      <c r="K46" s="180">
        <f t="shared" si="1"/>
        <v>-0.69359859250236466</v>
      </c>
      <c r="L46" s="178">
        <v>3100</v>
      </c>
      <c r="M46" s="178">
        <v>98500</v>
      </c>
      <c r="N46" s="182">
        <f t="shared" si="2"/>
        <v>31.472081218274113</v>
      </c>
      <c r="O46" s="183" t="s">
        <v>469</v>
      </c>
    </row>
    <row r="47" spans="1:15" x14ac:dyDescent="0.25">
      <c r="A47" s="177" t="s">
        <v>522</v>
      </c>
      <c r="B47" s="181" t="s">
        <v>523</v>
      </c>
      <c r="C47" s="178">
        <v>10040</v>
      </c>
      <c r="D47" s="178">
        <v>100700</v>
      </c>
      <c r="E47" s="179">
        <f t="shared" si="3"/>
        <v>9.9702085402184704</v>
      </c>
      <c r="F47" s="178">
        <v>10321</v>
      </c>
      <c r="G47" s="178">
        <v>59794</v>
      </c>
      <c r="H47" s="180">
        <f t="shared" si="0"/>
        <v>17.260929190219755</v>
      </c>
      <c r="I47" s="178">
        <v>46943</v>
      </c>
      <c r="J47" s="178">
        <v>49473</v>
      </c>
      <c r="K47" s="180">
        <f t="shared" si="1"/>
        <v>5.3895149436550716</v>
      </c>
      <c r="L47" s="178">
        <v>4640</v>
      </c>
      <c r="M47" s="178">
        <v>157600</v>
      </c>
      <c r="N47" s="182">
        <f t="shared" si="2"/>
        <v>29.441624365482234</v>
      </c>
      <c r="O47" s="183" t="s">
        <v>427</v>
      </c>
    </row>
    <row r="48" spans="1:15" x14ac:dyDescent="0.25">
      <c r="A48" s="177" t="s">
        <v>524</v>
      </c>
      <c r="B48" s="181" t="s">
        <v>525</v>
      </c>
      <c r="C48" s="178">
        <v>8370</v>
      </c>
      <c r="D48" s="178">
        <v>67600</v>
      </c>
      <c r="E48" s="179">
        <f t="shared" si="3"/>
        <v>12.381656804733728</v>
      </c>
      <c r="F48" s="178">
        <v>12988</v>
      </c>
      <c r="G48" s="178">
        <v>54494</v>
      </c>
      <c r="H48" s="180">
        <f t="shared" si="0"/>
        <v>23.833816566961499</v>
      </c>
      <c r="I48" s="178">
        <v>41201</v>
      </c>
      <c r="J48" s="178">
        <v>41506</v>
      </c>
      <c r="K48" s="180">
        <f t="shared" si="1"/>
        <v>0.74027329433752342</v>
      </c>
      <c r="L48" s="178">
        <v>4040</v>
      </c>
      <c r="M48" s="178">
        <v>108000</v>
      </c>
      <c r="N48" s="182">
        <f t="shared" si="2"/>
        <v>37.407407407407405</v>
      </c>
      <c r="O48" s="183" t="s">
        <v>430</v>
      </c>
    </row>
    <row r="49" spans="1:15" x14ac:dyDescent="0.25">
      <c r="A49" s="177" t="s">
        <v>526</v>
      </c>
      <c r="B49" s="181" t="s">
        <v>527</v>
      </c>
      <c r="C49" s="178">
        <v>5610</v>
      </c>
      <c r="D49" s="178">
        <v>52700</v>
      </c>
      <c r="E49" s="179">
        <f t="shared" si="3"/>
        <v>10.64516129032258</v>
      </c>
      <c r="F49" s="178">
        <v>4207</v>
      </c>
      <c r="G49" s="178">
        <v>20078</v>
      </c>
      <c r="H49" s="180">
        <f t="shared" si="0"/>
        <v>20.953282199422254</v>
      </c>
      <c r="I49" s="178">
        <v>16061</v>
      </c>
      <c r="J49" s="178">
        <v>15871</v>
      </c>
      <c r="K49" s="180">
        <f t="shared" si="1"/>
        <v>-1.1829898511923287</v>
      </c>
      <c r="L49" s="178">
        <v>2810</v>
      </c>
      <c r="M49" s="178">
        <v>88900</v>
      </c>
      <c r="N49" s="182">
        <f t="shared" si="2"/>
        <v>31.608548931383574</v>
      </c>
      <c r="O49" s="183" t="s">
        <v>444</v>
      </c>
    </row>
    <row r="50" spans="1:15" x14ac:dyDescent="0.25">
      <c r="A50" s="177" t="s">
        <v>528</v>
      </c>
      <c r="B50" s="181" t="s">
        <v>529</v>
      </c>
      <c r="C50" s="178">
        <v>13210</v>
      </c>
      <c r="D50" s="178">
        <v>171200</v>
      </c>
      <c r="E50" s="179">
        <f t="shared" si="3"/>
        <v>7.7161214953271022</v>
      </c>
      <c r="F50" s="178">
        <v>11094</v>
      </c>
      <c r="G50" s="178">
        <v>90076</v>
      </c>
      <c r="H50" s="180">
        <f t="shared" si="0"/>
        <v>12.316266264043696</v>
      </c>
      <c r="I50" s="178">
        <v>71542</v>
      </c>
      <c r="J50" s="178">
        <v>78982</v>
      </c>
      <c r="K50" s="180">
        <f t="shared" si="1"/>
        <v>10.399485616840455</v>
      </c>
      <c r="L50" s="178">
        <v>10700</v>
      </c>
      <c r="M50" s="178">
        <v>269100</v>
      </c>
      <c r="N50" s="182">
        <f t="shared" si="2"/>
        <v>39.762170196952802</v>
      </c>
      <c r="O50" s="183" t="s">
        <v>444</v>
      </c>
    </row>
    <row r="51" spans="1:15" x14ac:dyDescent="0.25">
      <c r="A51" s="177" t="s">
        <v>530</v>
      </c>
      <c r="B51" s="181" t="s">
        <v>531</v>
      </c>
      <c r="C51" s="178">
        <v>9280</v>
      </c>
      <c r="D51" s="178">
        <v>113900</v>
      </c>
      <c r="E51" s="179">
        <f t="shared" si="3"/>
        <v>8.1474978050921862</v>
      </c>
      <c r="F51" s="178">
        <v>7456</v>
      </c>
      <c r="G51" s="178">
        <v>60091</v>
      </c>
      <c r="H51" s="180">
        <f t="shared" si="0"/>
        <v>12.407848097052803</v>
      </c>
      <c r="I51" s="178">
        <v>52439</v>
      </c>
      <c r="J51" s="178">
        <v>52634</v>
      </c>
      <c r="K51" s="180">
        <f t="shared" si="1"/>
        <v>0.37186063807470582</v>
      </c>
      <c r="L51" s="178">
        <v>5445</v>
      </c>
      <c r="M51" s="178">
        <v>173500</v>
      </c>
      <c r="N51" s="182">
        <f t="shared" si="2"/>
        <v>31.383285302593659</v>
      </c>
      <c r="O51" s="183" t="s">
        <v>433</v>
      </c>
    </row>
    <row r="52" spans="1:15" x14ac:dyDescent="0.25">
      <c r="A52" s="177" t="s">
        <v>532</v>
      </c>
      <c r="B52" s="181" t="s">
        <v>533</v>
      </c>
      <c r="C52" s="178">
        <v>8710</v>
      </c>
      <c r="D52" s="178">
        <v>107900</v>
      </c>
      <c r="E52" s="179">
        <f t="shared" si="3"/>
        <v>8.0722891566265051</v>
      </c>
      <c r="F52" s="178">
        <v>25719</v>
      </c>
      <c r="G52" s="178">
        <v>82648</v>
      </c>
      <c r="H52" s="180">
        <f t="shared" si="0"/>
        <v>31.118720356209465</v>
      </c>
      <c r="I52" s="178">
        <v>54501</v>
      </c>
      <c r="J52" s="178">
        <v>56929</v>
      </c>
      <c r="K52" s="180">
        <f t="shared" si="1"/>
        <v>4.4549641290985376</v>
      </c>
      <c r="L52" s="178">
        <v>6720</v>
      </c>
      <c r="M52" s="178">
        <v>171600</v>
      </c>
      <c r="N52" s="182">
        <f t="shared" si="2"/>
        <v>39.16083916083916</v>
      </c>
      <c r="O52" s="183" t="s">
        <v>444</v>
      </c>
    </row>
    <row r="53" spans="1:15" x14ac:dyDescent="0.25">
      <c r="A53" s="177" t="s">
        <v>534</v>
      </c>
      <c r="B53" s="181" t="s">
        <v>535</v>
      </c>
      <c r="C53" s="178">
        <v>6780</v>
      </c>
      <c r="D53" s="178">
        <v>75300</v>
      </c>
      <c r="E53" s="179">
        <f t="shared" si="3"/>
        <v>9.0039840637450208</v>
      </c>
      <c r="F53" s="178">
        <v>13907</v>
      </c>
      <c r="G53" s="178">
        <v>64524</v>
      </c>
      <c r="H53" s="180">
        <f t="shared" si="0"/>
        <v>21.553220507098136</v>
      </c>
      <c r="I53" s="178">
        <v>44580</v>
      </c>
      <c r="J53" s="178">
        <v>50617</v>
      </c>
      <c r="K53" s="180">
        <f t="shared" si="1"/>
        <v>13.541947061462544</v>
      </c>
      <c r="L53" s="178">
        <v>4650</v>
      </c>
      <c r="M53" s="178">
        <v>116500</v>
      </c>
      <c r="N53" s="182">
        <f t="shared" si="2"/>
        <v>39.914163090128753</v>
      </c>
      <c r="O53" s="183" t="s">
        <v>462</v>
      </c>
    </row>
    <row r="54" spans="1:15" x14ac:dyDescent="0.25">
      <c r="A54" s="177" t="s">
        <v>536</v>
      </c>
      <c r="B54" s="181" t="s">
        <v>537</v>
      </c>
      <c r="C54" s="178">
        <v>6940</v>
      </c>
      <c r="D54" s="178">
        <v>91200</v>
      </c>
      <c r="E54" s="179">
        <f t="shared" si="3"/>
        <v>7.609649122807018</v>
      </c>
      <c r="F54" s="178">
        <v>11279</v>
      </c>
      <c r="G54" s="178">
        <v>68441</v>
      </c>
      <c r="H54" s="180">
        <f t="shared" si="0"/>
        <v>16.479887786560688</v>
      </c>
      <c r="I54" s="178">
        <v>55722</v>
      </c>
      <c r="J54" s="178">
        <v>57162</v>
      </c>
      <c r="K54" s="180">
        <f t="shared" si="1"/>
        <v>2.5842575643372445</v>
      </c>
      <c r="L54" s="178">
        <v>6035</v>
      </c>
      <c r="M54" s="178">
        <v>144500</v>
      </c>
      <c r="N54" s="182">
        <f t="shared" si="2"/>
        <v>41.764705882352942</v>
      </c>
      <c r="O54" s="183" t="s">
        <v>427</v>
      </c>
    </row>
    <row r="55" spans="1:15" x14ac:dyDescent="0.25">
      <c r="A55" s="177" t="s">
        <v>538</v>
      </c>
      <c r="B55" s="181" t="s">
        <v>539</v>
      </c>
      <c r="C55" s="178">
        <v>20160</v>
      </c>
      <c r="D55" s="178">
        <v>227500</v>
      </c>
      <c r="E55" s="179">
        <f t="shared" si="3"/>
        <v>8.8615384615384603</v>
      </c>
      <c r="F55" s="178">
        <v>24290</v>
      </c>
      <c r="G55" s="178">
        <v>171988</v>
      </c>
      <c r="H55" s="180">
        <f t="shared" si="0"/>
        <v>14.123078354303789</v>
      </c>
      <c r="I55" s="178">
        <v>141463</v>
      </c>
      <c r="J55" s="178">
        <v>147697</v>
      </c>
      <c r="K55" s="180">
        <f t="shared" si="1"/>
        <v>4.4068060199486725</v>
      </c>
      <c r="L55" s="178">
        <v>17230</v>
      </c>
      <c r="M55" s="178">
        <v>374200</v>
      </c>
      <c r="N55" s="182">
        <f t="shared" si="2"/>
        <v>46.044895777659008</v>
      </c>
      <c r="O55" s="183" t="s">
        <v>430</v>
      </c>
    </row>
    <row r="56" spans="1:15" x14ac:dyDescent="0.25">
      <c r="A56" s="177" t="s">
        <v>540</v>
      </c>
      <c r="B56" s="181" t="s">
        <v>541</v>
      </c>
      <c r="C56" s="178">
        <v>23130</v>
      </c>
      <c r="D56" s="178">
        <v>206400</v>
      </c>
      <c r="E56" s="179">
        <f t="shared" si="3"/>
        <v>11.206395348837209</v>
      </c>
      <c r="F56" s="178">
        <v>25510</v>
      </c>
      <c r="G56" s="178">
        <v>148521</v>
      </c>
      <c r="H56" s="180">
        <f t="shared" si="0"/>
        <v>17.176022246012348</v>
      </c>
      <c r="I56" s="178">
        <v>117258</v>
      </c>
      <c r="J56" s="178">
        <v>123011</v>
      </c>
      <c r="K56" s="180">
        <f t="shared" si="1"/>
        <v>4.9062750515956211</v>
      </c>
      <c r="L56" s="178">
        <v>12115</v>
      </c>
      <c r="M56" s="178">
        <v>332200</v>
      </c>
      <c r="N56" s="182">
        <f t="shared" si="2"/>
        <v>36.468994581577363</v>
      </c>
      <c r="O56" s="183" t="s">
        <v>430</v>
      </c>
    </row>
    <row r="57" spans="1:15" x14ac:dyDescent="0.25">
      <c r="A57" s="177" t="s">
        <v>542</v>
      </c>
      <c r="B57" s="181" t="s">
        <v>543</v>
      </c>
      <c r="C57" s="178">
        <v>10800</v>
      </c>
      <c r="D57" s="178">
        <v>65600</v>
      </c>
      <c r="E57" s="179">
        <f t="shared" si="3"/>
        <v>16.463414634146343</v>
      </c>
      <c r="F57" s="178">
        <v>15976</v>
      </c>
      <c r="G57" s="178">
        <v>49506</v>
      </c>
      <c r="H57" s="180">
        <f t="shared" si="0"/>
        <v>32.270835858279803</v>
      </c>
      <c r="I57" s="178">
        <v>32548</v>
      </c>
      <c r="J57" s="178">
        <v>33529</v>
      </c>
      <c r="K57" s="180">
        <f t="shared" si="1"/>
        <v>3.014010077424123</v>
      </c>
      <c r="L57" s="178">
        <v>2895</v>
      </c>
      <c r="M57" s="178">
        <v>104300</v>
      </c>
      <c r="N57" s="182">
        <f t="shared" si="2"/>
        <v>27.756471716203261</v>
      </c>
      <c r="O57" s="183" t="s">
        <v>433</v>
      </c>
    </row>
    <row r="58" spans="1:15" x14ac:dyDescent="0.25">
      <c r="A58" s="177" t="s">
        <v>544</v>
      </c>
      <c r="B58" s="181" t="s">
        <v>545</v>
      </c>
      <c r="C58" s="178">
        <v>5450</v>
      </c>
      <c r="D58" s="178">
        <v>66100</v>
      </c>
      <c r="E58" s="179">
        <f t="shared" si="3"/>
        <v>8.2450832072617253</v>
      </c>
      <c r="F58" s="178">
        <v>11446</v>
      </c>
      <c r="G58" s="178">
        <v>57191</v>
      </c>
      <c r="H58" s="180">
        <f t="shared" si="0"/>
        <v>20.013638509555701</v>
      </c>
      <c r="I58" s="178">
        <v>40079</v>
      </c>
      <c r="J58" s="178">
        <v>45745</v>
      </c>
      <c r="K58" s="180">
        <f t="shared" si="1"/>
        <v>14.137079268444829</v>
      </c>
      <c r="L58" s="178">
        <v>5970</v>
      </c>
      <c r="M58" s="178">
        <v>115500</v>
      </c>
      <c r="N58" s="182">
        <f t="shared" si="2"/>
        <v>51.688311688311686</v>
      </c>
      <c r="O58" s="183" t="s">
        <v>427</v>
      </c>
    </row>
    <row r="59" spans="1:15" x14ac:dyDescent="0.25">
      <c r="A59" s="177" t="s">
        <v>546</v>
      </c>
      <c r="B59" s="181" t="s">
        <v>547</v>
      </c>
      <c r="C59" s="178">
        <v>3240</v>
      </c>
      <c r="D59" s="178">
        <v>55000</v>
      </c>
      <c r="E59" s="179">
        <f t="shared" si="3"/>
        <v>5.8909090909090907</v>
      </c>
      <c r="F59" s="178">
        <v>4656</v>
      </c>
      <c r="G59" s="178">
        <v>32857</v>
      </c>
      <c r="H59" s="180">
        <f t="shared" si="0"/>
        <v>14.17049639346258</v>
      </c>
      <c r="I59" s="178">
        <v>27340</v>
      </c>
      <c r="J59" s="178">
        <v>28201</v>
      </c>
      <c r="K59" s="180">
        <f t="shared" si="1"/>
        <v>3.1492318946598319</v>
      </c>
      <c r="L59" s="178">
        <v>5555</v>
      </c>
      <c r="M59" s="178">
        <v>94000</v>
      </c>
      <c r="N59" s="182">
        <f t="shared" si="2"/>
        <v>59.095744680851062</v>
      </c>
      <c r="O59" s="183" t="s">
        <v>427</v>
      </c>
    </row>
    <row r="60" spans="1:15" x14ac:dyDescent="0.25">
      <c r="A60" s="177" t="s">
        <v>548</v>
      </c>
      <c r="B60" s="181" t="s">
        <v>549</v>
      </c>
      <c r="C60" s="178">
        <v>7400</v>
      </c>
      <c r="D60" s="178">
        <v>70300</v>
      </c>
      <c r="E60" s="179">
        <f t="shared" si="3"/>
        <v>10.526315789473683</v>
      </c>
      <c r="F60" s="178">
        <v>7337</v>
      </c>
      <c r="G60" s="178">
        <v>39114</v>
      </c>
      <c r="H60" s="180">
        <f t="shared" si="0"/>
        <v>18.757989466687121</v>
      </c>
      <c r="I60" s="178">
        <v>30837</v>
      </c>
      <c r="J60" s="178">
        <v>31777</v>
      </c>
      <c r="K60" s="180">
        <f t="shared" si="1"/>
        <v>3.0482861497551639</v>
      </c>
      <c r="L60" s="178">
        <v>3705</v>
      </c>
      <c r="M60" s="178">
        <v>111600</v>
      </c>
      <c r="N60" s="182">
        <f t="shared" si="2"/>
        <v>33.198924731182792</v>
      </c>
      <c r="O60" s="183" t="s">
        <v>430</v>
      </c>
    </row>
    <row r="61" spans="1:15" x14ac:dyDescent="0.25">
      <c r="A61" s="177" t="s">
        <v>550</v>
      </c>
      <c r="B61" s="181" t="s">
        <v>551</v>
      </c>
      <c r="C61" s="178">
        <v>2610</v>
      </c>
      <c r="D61" s="178">
        <v>26000</v>
      </c>
      <c r="E61" s="179">
        <f t="shared" si="3"/>
        <v>10.038461538461538</v>
      </c>
      <c r="F61" s="178">
        <v>2400</v>
      </c>
      <c r="G61" s="178">
        <v>17676</v>
      </c>
      <c r="H61" s="180">
        <f t="shared" si="0"/>
        <v>13.577732518669382</v>
      </c>
      <c r="I61" s="178">
        <v>15809</v>
      </c>
      <c r="J61" s="178">
        <v>15276</v>
      </c>
      <c r="K61" s="180">
        <f t="shared" si="1"/>
        <v>-3.3714972484028105</v>
      </c>
      <c r="L61" s="178">
        <v>1740</v>
      </c>
      <c r="M61" s="178">
        <v>48900</v>
      </c>
      <c r="N61" s="182">
        <f t="shared" si="2"/>
        <v>35.582822085889575</v>
      </c>
      <c r="O61" s="183" t="s">
        <v>462</v>
      </c>
    </row>
    <row r="62" spans="1:15" x14ac:dyDescent="0.25">
      <c r="A62" s="177" t="s">
        <v>552</v>
      </c>
      <c r="B62" s="181" t="s">
        <v>553</v>
      </c>
      <c r="C62" s="178">
        <v>290</v>
      </c>
      <c r="D62" s="178">
        <v>5900</v>
      </c>
      <c r="E62" s="179">
        <f t="shared" si="3"/>
        <v>4.9152542372881358</v>
      </c>
      <c r="F62" s="178">
        <v>24196</v>
      </c>
      <c r="G62" s="178">
        <v>377897</v>
      </c>
      <c r="H62" s="180">
        <f t="shared" si="0"/>
        <v>6.4028028801498822</v>
      </c>
      <c r="I62" s="178">
        <v>302909</v>
      </c>
      <c r="J62" s="178">
        <v>353701</v>
      </c>
      <c r="K62" s="180">
        <f t="shared" si="1"/>
        <v>16.768072259325418</v>
      </c>
      <c r="L62" s="178">
        <v>15080</v>
      </c>
      <c r="M62" s="178">
        <v>8100</v>
      </c>
      <c r="N62" s="182">
        <f t="shared" si="2"/>
        <v>1861.7283950617284</v>
      </c>
      <c r="O62" s="183" t="s">
        <v>32</v>
      </c>
    </row>
    <row r="63" spans="1:15" x14ac:dyDescent="0.25">
      <c r="A63" s="177" t="s">
        <v>554</v>
      </c>
      <c r="B63" s="181" t="s">
        <v>555</v>
      </c>
      <c r="C63" s="178">
        <v>11380</v>
      </c>
      <c r="D63" s="178">
        <v>116000</v>
      </c>
      <c r="E63" s="179">
        <f t="shared" si="3"/>
        <v>9.8103448275862064</v>
      </c>
      <c r="F63" s="178">
        <v>15657</v>
      </c>
      <c r="G63" s="178">
        <v>75537</v>
      </c>
      <c r="H63" s="180">
        <f t="shared" si="0"/>
        <v>20.727590452361095</v>
      </c>
      <c r="I63" s="178">
        <v>59260</v>
      </c>
      <c r="J63" s="178">
        <v>59880</v>
      </c>
      <c r="K63" s="180">
        <f t="shared" si="1"/>
        <v>1.0462369220384682</v>
      </c>
      <c r="L63" s="178">
        <v>6090</v>
      </c>
      <c r="M63" s="178">
        <v>180400</v>
      </c>
      <c r="N63" s="182">
        <f t="shared" si="2"/>
        <v>33.758314855875831</v>
      </c>
      <c r="O63" s="183" t="s">
        <v>444</v>
      </c>
    </row>
    <row r="64" spans="1:15" x14ac:dyDescent="0.25">
      <c r="A64" s="177" t="s">
        <v>556</v>
      </c>
      <c r="B64" s="181" t="s">
        <v>557</v>
      </c>
      <c r="C64" s="178">
        <v>6300</v>
      </c>
      <c r="D64" s="178">
        <v>43500</v>
      </c>
      <c r="E64" s="179">
        <f t="shared" si="3"/>
        <v>14.482758620689657</v>
      </c>
      <c r="F64" s="178">
        <v>15772</v>
      </c>
      <c r="G64" s="178">
        <v>30026</v>
      </c>
      <c r="H64" s="180">
        <f t="shared" si="0"/>
        <v>52.527809231998937</v>
      </c>
      <c r="I64" s="178">
        <v>14520</v>
      </c>
      <c r="J64" s="178">
        <v>14254</v>
      </c>
      <c r="K64" s="180">
        <f t="shared" si="1"/>
        <v>-1.831955922865014</v>
      </c>
      <c r="L64" s="178">
        <v>2430</v>
      </c>
      <c r="M64" s="178">
        <v>69800</v>
      </c>
      <c r="N64" s="182">
        <f t="shared" si="2"/>
        <v>34.813753581661892</v>
      </c>
      <c r="O64" s="183" t="s">
        <v>430</v>
      </c>
    </row>
    <row r="65" spans="1:15" x14ac:dyDescent="0.25">
      <c r="A65" s="177" t="s">
        <v>558</v>
      </c>
      <c r="B65" s="181" t="s">
        <v>559</v>
      </c>
      <c r="C65" s="178">
        <v>6000</v>
      </c>
      <c r="D65" s="178">
        <v>42200</v>
      </c>
      <c r="E65" s="179">
        <f t="shared" si="3"/>
        <v>14.218009478672986</v>
      </c>
      <c r="F65" s="178">
        <v>3554</v>
      </c>
      <c r="G65" s="178">
        <v>29672</v>
      </c>
      <c r="H65" s="180">
        <f t="shared" si="0"/>
        <v>11.977622000539229</v>
      </c>
      <c r="I65" s="178">
        <v>25406</v>
      </c>
      <c r="J65" s="178">
        <v>26118</v>
      </c>
      <c r="K65" s="180">
        <f t="shared" si="1"/>
        <v>2.8024876013540201</v>
      </c>
      <c r="L65" s="178">
        <v>1570</v>
      </c>
      <c r="M65" s="178">
        <v>65400</v>
      </c>
      <c r="N65" s="182">
        <f t="shared" si="2"/>
        <v>24.006116207951067</v>
      </c>
      <c r="O65" s="183" t="s">
        <v>433</v>
      </c>
    </row>
    <row r="66" spans="1:15" x14ac:dyDescent="0.25">
      <c r="A66" s="177" t="s">
        <v>560</v>
      </c>
      <c r="B66" s="181" t="s">
        <v>561</v>
      </c>
      <c r="C66" s="178">
        <v>43110</v>
      </c>
      <c r="D66" s="178">
        <v>324200</v>
      </c>
      <c r="E66" s="179">
        <f t="shared" si="3"/>
        <v>13.297347316471313</v>
      </c>
      <c r="F66" s="178">
        <v>33972</v>
      </c>
      <c r="G66" s="178">
        <v>194115</v>
      </c>
      <c r="H66" s="180">
        <f t="shared" ref="H66:H129" si="4">F66*100/G66</f>
        <v>17.500965922262576</v>
      </c>
      <c r="I66" s="178">
        <v>154527</v>
      </c>
      <c r="J66" s="178">
        <v>160142</v>
      </c>
      <c r="K66" s="180">
        <f t="shared" ref="K66:K129" si="5">((J66/I66)-1)*100</f>
        <v>3.633669196968814</v>
      </c>
      <c r="L66" s="178">
        <v>21285</v>
      </c>
      <c r="M66" s="178">
        <v>545300</v>
      </c>
      <c r="N66" s="182">
        <f t="shared" ref="N66:N129" si="6">L66/(M66*0.001)</f>
        <v>39.033559508527418</v>
      </c>
      <c r="O66" s="183" t="s">
        <v>462</v>
      </c>
    </row>
    <row r="67" spans="1:15" x14ac:dyDescent="0.25">
      <c r="A67" s="177" t="s">
        <v>562</v>
      </c>
      <c r="B67" s="181" t="s">
        <v>563</v>
      </c>
      <c r="C67" s="178">
        <v>3170</v>
      </c>
      <c r="D67" s="178">
        <v>50100</v>
      </c>
      <c r="E67" s="179">
        <f t="shared" ref="E67:E130" si="7">C67/D67*100</f>
        <v>6.3273453093812382</v>
      </c>
      <c r="F67" s="178">
        <v>4002</v>
      </c>
      <c r="G67" s="178">
        <v>37662</v>
      </c>
      <c r="H67" s="180">
        <f t="shared" si="4"/>
        <v>10.626095268440338</v>
      </c>
      <c r="I67" s="178">
        <v>30858</v>
      </c>
      <c r="J67" s="178">
        <v>33660</v>
      </c>
      <c r="K67" s="180">
        <f t="shared" si="5"/>
        <v>9.0803033249076357</v>
      </c>
      <c r="L67" s="178">
        <v>5535</v>
      </c>
      <c r="M67" s="178">
        <v>84600</v>
      </c>
      <c r="N67" s="182">
        <f t="shared" si="6"/>
        <v>65.425531914893611</v>
      </c>
      <c r="O67" s="183" t="s">
        <v>462</v>
      </c>
    </row>
    <row r="68" spans="1:15" x14ac:dyDescent="0.25">
      <c r="A68" s="177" t="s">
        <v>564</v>
      </c>
      <c r="B68" s="181" t="s">
        <v>565</v>
      </c>
      <c r="C68" s="178">
        <v>55170</v>
      </c>
      <c r="D68" s="178">
        <v>327800</v>
      </c>
      <c r="E68" s="179">
        <f t="shared" si="7"/>
        <v>16.830384380719952</v>
      </c>
      <c r="F68" s="178">
        <v>40224</v>
      </c>
      <c r="G68" s="178">
        <v>167249</v>
      </c>
      <c r="H68" s="180">
        <f t="shared" si="4"/>
        <v>24.050368014158529</v>
      </c>
      <c r="I68" s="178">
        <v>121594</v>
      </c>
      <c r="J68" s="178">
        <v>127025</v>
      </c>
      <c r="K68" s="180">
        <f t="shared" si="5"/>
        <v>4.4665032814119154</v>
      </c>
      <c r="L68" s="178">
        <v>11715</v>
      </c>
      <c r="M68" s="178">
        <v>517800</v>
      </c>
      <c r="N68" s="182">
        <f t="shared" si="6"/>
        <v>22.624565469293167</v>
      </c>
      <c r="O68" s="183" t="s">
        <v>566</v>
      </c>
    </row>
    <row r="69" spans="1:15" x14ac:dyDescent="0.25">
      <c r="A69" s="177" t="s">
        <v>567</v>
      </c>
      <c r="B69" s="181" t="s">
        <v>568</v>
      </c>
      <c r="C69" s="178">
        <v>30070</v>
      </c>
      <c r="D69" s="178">
        <v>222100</v>
      </c>
      <c r="E69" s="179">
        <f t="shared" si="7"/>
        <v>13.538946420531293</v>
      </c>
      <c r="F69" s="178">
        <v>30228</v>
      </c>
      <c r="G69" s="178">
        <v>147339</v>
      </c>
      <c r="H69" s="180">
        <f t="shared" si="4"/>
        <v>20.515953006332335</v>
      </c>
      <c r="I69" s="178">
        <v>107402</v>
      </c>
      <c r="J69" s="178">
        <v>117111</v>
      </c>
      <c r="K69" s="180">
        <f t="shared" si="5"/>
        <v>9.0398689037448179</v>
      </c>
      <c r="L69" s="178">
        <v>7920</v>
      </c>
      <c r="M69" s="178">
        <v>337400</v>
      </c>
      <c r="N69" s="182">
        <f t="shared" si="6"/>
        <v>23.473621813870775</v>
      </c>
      <c r="O69" s="183" t="s">
        <v>469</v>
      </c>
    </row>
    <row r="70" spans="1:15" x14ac:dyDescent="0.25">
      <c r="A70" s="177" t="s">
        <v>569</v>
      </c>
      <c r="B70" s="181" t="s">
        <v>570</v>
      </c>
      <c r="C70" s="178">
        <v>2550</v>
      </c>
      <c r="D70" s="178">
        <v>32600</v>
      </c>
      <c r="E70" s="179">
        <f t="shared" si="7"/>
        <v>7.8220858895705527</v>
      </c>
      <c r="F70" s="178">
        <v>3061</v>
      </c>
      <c r="G70" s="178">
        <v>25550</v>
      </c>
      <c r="H70" s="180">
        <f t="shared" si="4"/>
        <v>11.980430528375734</v>
      </c>
      <c r="I70" s="178">
        <v>25027</v>
      </c>
      <c r="J70" s="178">
        <v>22489</v>
      </c>
      <c r="K70" s="180">
        <f t="shared" si="5"/>
        <v>-10.141047668517999</v>
      </c>
      <c r="L70" s="178">
        <v>3185</v>
      </c>
      <c r="M70" s="178">
        <v>55700</v>
      </c>
      <c r="N70" s="182">
        <f t="shared" si="6"/>
        <v>57.181328545780964</v>
      </c>
      <c r="O70" s="183" t="s">
        <v>451</v>
      </c>
    </row>
    <row r="71" spans="1:15" x14ac:dyDescent="0.25">
      <c r="A71" s="177" t="s">
        <v>571</v>
      </c>
      <c r="B71" s="181" t="s">
        <v>572</v>
      </c>
      <c r="C71" s="178">
        <v>7330</v>
      </c>
      <c r="D71" s="178">
        <v>72100</v>
      </c>
      <c r="E71" s="179">
        <f t="shared" si="7"/>
        <v>10.166435506241331</v>
      </c>
      <c r="F71" s="178">
        <v>9192</v>
      </c>
      <c r="G71" s="178">
        <v>84384</v>
      </c>
      <c r="H71" s="180">
        <f t="shared" si="4"/>
        <v>10.89306029579067</v>
      </c>
      <c r="I71" s="178">
        <v>69304</v>
      </c>
      <c r="J71" s="178">
        <v>75192</v>
      </c>
      <c r="K71" s="180">
        <f t="shared" si="5"/>
        <v>8.4959021124321854</v>
      </c>
      <c r="L71" s="178">
        <v>2735</v>
      </c>
      <c r="M71" s="178">
        <v>109900</v>
      </c>
      <c r="N71" s="182">
        <f t="shared" si="6"/>
        <v>24.886260236578707</v>
      </c>
      <c r="O71" s="183" t="s">
        <v>427</v>
      </c>
    </row>
    <row r="72" spans="1:15" x14ac:dyDescent="0.25">
      <c r="A72" s="177" t="s">
        <v>573</v>
      </c>
      <c r="B72" s="181" t="s">
        <v>574</v>
      </c>
      <c r="C72" s="178">
        <v>28830</v>
      </c>
      <c r="D72" s="178">
        <v>244800</v>
      </c>
      <c r="E72" s="179">
        <f t="shared" si="7"/>
        <v>11.776960784313726</v>
      </c>
      <c r="F72" s="178">
        <v>21538</v>
      </c>
      <c r="G72" s="178">
        <v>108499</v>
      </c>
      <c r="H72" s="180">
        <f t="shared" si="4"/>
        <v>19.850874201605546</v>
      </c>
      <c r="I72" s="178">
        <v>92838</v>
      </c>
      <c r="J72" s="178">
        <v>86961</v>
      </c>
      <c r="K72" s="180">
        <f t="shared" si="5"/>
        <v>-6.3303819556647101</v>
      </c>
      <c r="L72" s="178">
        <v>11515</v>
      </c>
      <c r="M72" s="178">
        <v>376000</v>
      </c>
      <c r="N72" s="182">
        <f t="shared" si="6"/>
        <v>30.625</v>
      </c>
      <c r="O72" s="183" t="s">
        <v>32</v>
      </c>
    </row>
    <row r="73" spans="1:15" x14ac:dyDescent="0.25">
      <c r="A73" s="177" t="s">
        <v>575</v>
      </c>
      <c r="B73" s="181" t="s">
        <v>576</v>
      </c>
      <c r="C73" s="178">
        <v>8020</v>
      </c>
      <c r="D73" s="178">
        <v>95100</v>
      </c>
      <c r="E73" s="179">
        <f t="shared" si="7"/>
        <v>8.4332281808622493</v>
      </c>
      <c r="F73" s="178">
        <v>8355</v>
      </c>
      <c r="G73" s="178">
        <v>58745</v>
      </c>
      <c r="H73" s="180">
        <f t="shared" si="4"/>
        <v>14.222487020171929</v>
      </c>
      <c r="I73" s="178">
        <v>49889</v>
      </c>
      <c r="J73" s="178">
        <v>50390</v>
      </c>
      <c r="K73" s="180">
        <f t="shared" si="5"/>
        <v>1.0042293892441156</v>
      </c>
      <c r="L73" s="178">
        <v>6820</v>
      </c>
      <c r="M73" s="178">
        <v>149700</v>
      </c>
      <c r="N73" s="182">
        <f t="shared" si="6"/>
        <v>45.557782231128918</v>
      </c>
      <c r="O73" s="183" t="s">
        <v>444</v>
      </c>
    </row>
    <row r="74" spans="1:15" x14ac:dyDescent="0.25">
      <c r="A74" s="177" t="s">
        <v>577</v>
      </c>
      <c r="B74" s="181" t="s">
        <v>578</v>
      </c>
      <c r="C74" s="178">
        <v>9990</v>
      </c>
      <c r="D74" s="178">
        <v>65100</v>
      </c>
      <c r="E74" s="179">
        <f t="shared" si="7"/>
        <v>15.345622119815669</v>
      </c>
      <c r="F74" s="178">
        <v>10764</v>
      </c>
      <c r="G74" s="178">
        <v>46666</v>
      </c>
      <c r="H74" s="180">
        <f t="shared" si="4"/>
        <v>23.066043800625724</v>
      </c>
      <c r="I74" s="178">
        <v>36019</v>
      </c>
      <c r="J74" s="178">
        <v>35901</v>
      </c>
      <c r="K74" s="180">
        <f t="shared" si="5"/>
        <v>-0.32760487520475667</v>
      </c>
      <c r="L74" s="178">
        <v>2655</v>
      </c>
      <c r="M74" s="178">
        <v>105400</v>
      </c>
      <c r="N74" s="182">
        <f t="shared" si="6"/>
        <v>25.18975332068311</v>
      </c>
      <c r="O74" s="183" t="s">
        <v>566</v>
      </c>
    </row>
    <row r="75" spans="1:15" x14ac:dyDescent="0.25">
      <c r="A75" s="177" t="s">
        <v>579</v>
      </c>
      <c r="B75" s="181" t="s">
        <v>580</v>
      </c>
      <c r="C75" s="178">
        <v>6330</v>
      </c>
      <c r="D75" s="178">
        <v>65800</v>
      </c>
      <c r="E75" s="179">
        <f t="shared" si="7"/>
        <v>9.6200607902735555</v>
      </c>
      <c r="F75" s="178">
        <v>8392</v>
      </c>
      <c r="G75" s="178">
        <v>56486</v>
      </c>
      <c r="H75" s="180">
        <f t="shared" si="4"/>
        <v>14.856778670821088</v>
      </c>
      <c r="I75" s="178">
        <v>41206</v>
      </c>
      <c r="J75" s="178">
        <v>48094</v>
      </c>
      <c r="K75" s="180">
        <f t="shared" si="5"/>
        <v>16.716012231228472</v>
      </c>
      <c r="L75" s="178">
        <v>3220</v>
      </c>
      <c r="M75" s="178">
        <v>102200</v>
      </c>
      <c r="N75" s="182">
        <f t="shared" si="6"/>
        <v>31.506849315068493</v>
      </c>
      <c r="O75" s="183" t="s">
        <v>427</v>
      </c>
    </row>
    <row r="76" spans="1:15" x14ac:dyDescent="0.25">
      <c r="A76" s="177" t="s">
        <v>581</v>
      </c>
      <c r="B76" s="181" t="s">
        <v>582</v>
      </c>
      <c r="C76" s="178">
        <v>3760</v>
      </c>
      <c r="D76" s="178">
        <v>49100</v>
      </c>
      <c r="E76" s="179">
        <f t="shared" si="7"/>
        <v>7.6578411405295306</v>
      </c>
      <c r="F76" s="178">
        <v>3996</v>
      </c>
      <c r="G76" s="178">
        <v>35281</v>
      </c>
      <c r="H76" s="180">
        <f t="shared" si="4"/>
        <v>11.326209574558543</v>
      </c>
      <c r="I76" s="178">
        <v>31162</v>
      </c>
      <c r="J76" s="178">
        <v>31285</v>
      </c>
      <c r="K76" s="180">
        <f t="shared" si="5"/>
        <v>0.3947115076054164</v>
      </c>
      <c r="L76" s="178">
        <v>4060</v>
      </c>
      <c r="M76" s="178">
        <v>79000</v>
      </c>
      <c r="N76" s="182">
        <f t="shared" si="6"/>
        <v>51.392405063291136</v>
      </c>
      <c r="O76" s="183" t="s">
        <v>433</v>
      </c>
    </row>
    <row r="77" spans="1:15" x14ac:dyDescent="0.25">
      <c r="A77" s="177" t="s">
        <v>583</v>
      </c>
      <c r="B77" s="181" t="s">
        <v>584</v>
      </c>
      <c r="C77" s="178">
        <v>22860</v>
      </c>
      <c r="D77" s="178">
        <v>159900</v>
      </c>
      <c r="E77" s="179">
        <f t="shared" si="7"/>
        <v>14.296435272045027</v>
      </c>
      <c r="F77" s="178">
        <v>25853</v>
      </c>
      <c r="G77" s="178">
        <v>121095</v>
      </c>
      <c r="H77" s="180">
        <f t="shared" si="4"/>
        <v>21.34935381312193</v>
      </c>
      <c r="I77" s="178">
        <v>89844</v>
      </c>
      <c r="J77" s="178">
        <v>95243</v>
      </c>
      <c r="K77" s="180">
        <f t="shared" si="5"/>
        <v>6.0093050175860308</v>
      </c>
      <c r="L77" s="178">
        <v>6125</v>
      </c>
      <c r="M77" s="178">
        <v>252500</v>
      </c>
      <c r="N77" s="182">
        <f t="shared" si="6"/>
        <v>24.257425742574256</v>
      </c>
      <c r="O77" s="183" t="s">
        <v>433</v>
      </c>
    </row>
    <row r="78" spans="1:15" x14ac:dyDescent="0.25">
      <c r="A78" s="177" t="s">
        <v>585</v>
      </c>
      <c r="B78" s="181" t="s">
        <v>586</v>
      </c>
      <c r="C78" s="178">
        <v>3150</v>
      </c>
      <c r="D78" s="178">
        <v>42300</v>
      </c>
      <c r="E78" s="179">
        <f t="shared" si="7"/>
        <v>7.4468085106382977</v>
      </c>
      <c r="F78" s="178">
        <v>8239</v>
      </c>
      <c r="G78" s="178">
        <v>30629</v>
      </c>
      <c r="H78" s="180">
        <f t="shared" si="4"/>
        <v>26.899343759182475</v>
      </c>
      <c r="I78" s="178">
        <v>23848</v>
      </c>
      <c r="J78" s="178">
        <v>22390</v>
      </c>
      <c r="K78" s="180">
        <f t="shared" si="5"/>
        <v>-6.1137202281113741</v>
      </c>
      <c r="L78" s="178">
        <v>4355</v>
      </c>
      <c r="M78" s="178">
        <v>71300</v>
      </c>
      <c r="N78" s="182">
        <f t="shared" si="6"/>
        <v>61.079943899018232</v>
      </c>
      <c r="O78" s="183" t="s">
        <v>433</v>
      </c>
    </row>
    <row r="79" spans="1:15" x14ac:dyDescent="0.25">
      <c r="A79" s="177" t="s">
        <v>587</v>
      </c>
      <c r="B79" s="181" t="s">
        <v>588</v>
      </c>
      <c r="C79" s="178">
        <v>31580</v>
      </c>
      <c r="D79" s="178">
        <v>191000</v>
      </c>
      <c r="E79" s="179">
        <f t="shared" si="7"/>
        <v>16.534031413612567</v>
      </c>
      <c r="F79" s="178">
        <v>29605</v>
      </c>
      <c r="G79" s="178">
        <v>110623</v>
      </c>
      <c r="H79" s="180">
        <f t="shared" si="4"/>
        <v>26.762065754861105</v>
      </c>
      <c r="I79" s="178">
        <v>81346</v>
      </c>
      <c r="J79" s="178">
        <v>81018</v>
      </c>
      <c r="K79" s="180">
        <f t="shared" si="5"/>
        <v>-0.40321589260688961</v>
      </c>
      <c r="L79" s="178">
        <v>6660</v>
      </c>
      <c r="M79" s="178">
        <v>304200</v>
      </c>
      <c r="N79" s="182">
        <f t="shared" si="6"/>
        <v>21.893491124260358</v>
      </c>
      <c r="O79" s="183" t="s">
        <v>451</v>
      </c>
    </row>
    <row r="80" spans="1:15" x14ac:dyDescent="0.25">
      <c r="A80" s="177" t="s">
        <v>589</v>
      </c>
      <c r="B80" s="181" t="s">
        <v>590</v>
      </c>
      <c r="C80" s="178">
        <v>9570</v>
      </c>
      <c r="D80" s="178">
        <v>67700</v>
      </c>
      <c r="E80" s="179">
        <f t="shared" si="7"/>
        <v>14.135893648449041</v>
      </c>
      <c r="F80" s="178">
        <v>7406</v>
      </c>
      <c r="G80" s="178">
        <v>31338</v>
      </c>
      <c r="H80" s="180">
        <f t="shared" si="4"/>
        <v>23.632650456315016</v>
      </c>
      <c r="I80" s="178">
        <v>27110</v>
      </c>
      <c r="J80" s="178">
        <v>23932</v>
      </c>
      <c r="K80" s="180">
        <f t="shared" si="5"/>
        <v>-11.7226115824419</v>
      </c>
      <c r="L80" s="178">
        <v>2960</v>
      </c>
      <c r="M80" s="178">
        <v>113100</v>
      </c>
      <c r="N80" s="182">
        <f t="shared" si="6"/>
        <v>26.171529619805479</v>
      </c>
      <c r="O80" s="183" t="s">
        <v>427</v>
      </c>
    </row>
    <row r="81" spans="1:15" x14ac:dyDescent="0.25">
      <c r="A81" s="177" t="s">
        <v>591</v>
      </c>
      <c r="B81" s="181" t="s">
        <v>592</v>
      </c>
      <c r="C81" s="178">
        <v>28420</v>
      </c>
      <c r="D81" s="178">
        <v>193200</v>
      </c>
      <c r="E81" s="179">
        <f t="shared" si="7"/>
        <v>14.710144927536231</v>
      </c>
      <c r="F81" s="178">
        <v>26661</v>
      </c>
      <c r="G81" s="178">
        <v>110696</v>
      </c>
      <c r="H81" s="180">
        <f t="shared" si="4"/>
        <v>24.084881115848813</v>
      </c>
      <c r="I81" s="178">
        <v>93602</v>
      </c>
      <c r="J81" s="178">
        <v>84035</v>
      </c>
      <c r="K81" s="180">
        <f t="shared" si="5"/>
        <v>-10.220935450097224</v>
      </c>
      <c r="L81" s="178">
        <v>8600</v>
      </c>
      <c r="M81" s="178">
        <v>315800</v>
      </c>
      <c r="N81" s="182">
        <f t="shared" si="6"/>
        <v>27.232425585813804</v>
      </c>
      <c r="O81" s="183" t="s">
        <v>469</v>
      </c>
    </row>
    <row r="82" spans="1:15" x14ac:dyDescent="0.25">
      <c r="A82" s="177" t="s">
        <v>593</v>
      </c>
      <c r="B82" s="181" t="s">
        <v>594</v>
      </c>
      <c r="C82" s="178">
        <v>25570</v>
      </c>
      <c r="D82" s="178">
        <v>230000</v>
      </c>
      <c r="E82" s="179">
        <f t="shared" si="7"/>
        <v>11.117391304347827</v>
      </c>
      <c r="F82" s="178">
        <v>19473</v>
      </c>
      <c r="G82" s="178">
        <v>121024</v>
      </c>
      <c r="H82" s="180">
        <f t="shared" si="4"/>
        <v>16.090196985721839</v>
      </c>
      <c r="I82" s="178">
        <v>88552</v>
      </c>
      <c r="J82" s="178">
        <v>101551</v>
      </c>
      <c r="K82" s="180">
        <f t="shared" si="5"/>
        <v>14.679510344204537</v>
      </c>
      <c r="L82" s="178">
        <v>14225</v>
      </c>
      <c r="M82" s="178">
        <v>342100</v>
      </c>
      <c r="N82" s="182">
        <f t="shared" si="6"/>
        <v>41.581408944752994</v>
      </c>
      <c r="O82" s="183" t="s">
        <v>32</v>
      </c>
    </row>
    <row r="83" spans="1:15" x14ac:dyDescent="0.25">
      <c r="A83" s="177" t="s">
        <v>595</v>
      </c>
      <c r="B83" s="181" t="s">
        <v>596</v>
      </c>
      <c r="C83" s="178">
        <v>3830</v>
      </c>
      <c r="D83" s="178">
        <v>53200</v>
      </c>
      <c r="E83" s="179">
        <f t="shared" si="7"/>
        <v>7.1992481203007523</v>
      </c>
      <c r="F83" s="178">
        <v>2869</v>
      </c>
      <c r="G83" s="178">
        <v>26507</v>
      </c>
      <c r="H83" s="180">
        <f t="shared" si="4"/>
        <v>10.823556041800279</v>
      </c>
      <c r="I83" s="178">
        <v>20967</v>
      </c>
      <c r="J83" s="178">
        <v>23638</v>
      </c>
      <c r="K83" s="180">
        <f t="shared" si="5"/>
        <v>12.739066151571521</v>
      </c>
      <c r="L83" s="178">
        <v>3710</v>
      </c>
      <c r="M83" s="178">
        <v>86700</v>
      </c>
      <c r="N83" s="182">
        <f t="shared" si="6"/>
        <v>42.791234140715105</v>
      </c>
      <c r="O83" s="183" t="s">
        <v>444</v>
      </c>
    </row>
    <row r="84" spans="1:15" x14ac:dyDescent="0.25">
      <c r="A84" s="177" t="s">
        <v>597</v>
      </c>
      <c r="B84" s="181" t="s">
        <v>598</v>
      </c>
      <c r="C84" s="178">
        <v>6610</v>
      </c>
      <c r="D84" s="178">
        <v>74700</v>
      </c>
      <c r="E84" s="179">
        <f t="shared" si="7"/>
        <v>8.8487282463186077</v>
      </c>
      <c r="F84" s="178">
        <v>5913</v>
      </c>
      <c r="G84" s="178">
        <v>41949</v>
      </c>
      <c r="H84" s="180">
        <f t="shared" si="4"/>
        <v>14.095687620682257</v>
      </c>
      <c r="I84" s="178">
        <v>35008</v>
      </c>
      <c r="J84" s="178">
        <v>36035</v>
      </c>
      <c r="K84" s="180">
        <f t="shared" si="5"/>
        <v>2.9336151736745864</v>
      </c>
      <c r="L84" s="178">
        <v>5730</v>
      </c>
      <c r="M84" s="178">
        <v>136400</v>
      </c>
      <c r="N84" s="182">
        <f t="shared" si="6"/>
        <v>42.008797653958943</v>
      </c>
      <c r="O84" s="183" t="s">
        <v>462</v>
      </c>
    </row>
    <row r="85" spans="1:15" x14ac:dyDescent="0.25">
      <c r="A85" s="177" t="s">
        <v>599</v>
      </c>
      <c r="B85" s="181" t="s">
        <v>600</v>
      </c>
      <c r="C85" s="178">
        <v>3670</v>
      </c>
      <c r="D85" s="178">
        <v>47900</v>
      </c>
      <c r="E85" s="179">
        <f t="shared" si="7"/>
        <v>7.6617954070981211</v>
      </c>
      <c r="F85" s="178">
        <v>4226</v>
      </c>
      <c r="G85" s="178">
        <v>29243</v>
      </c>
      <c r="H85" s="180">
        <f t="shared" si="4"/>
        <v>14.451321683821769</v>
      </c>
      <c r="I85" s="178">
        <v>25172</v>
      </c>
      <c r="J85" s="178">
        <v>25017</v>
      </c>
      <c r="K85" s="180">
        <f t="shared" si="5"/>
        <v>-0.61576354679803158</v>
      </c>
      <c r="L85" s="178">
        <v>4090</v>
      </c>
      <c r="M85" s="178">
        <v>88200</v>
      </c>
      <c r="N85" s="182">
        <f t="shared" si="6"/>
        <v>46.371882086167801</v>
      </c>
      <c r="O85" s="183" t="s">
        <v>462</v>
      </c>
    </row>
    <row r="86" spans="1:15" x14ac:dyDescent="0.25">
      <c r="A86" s="177" t="s">
        <v>601</v>
      </c>
      <c r="B86" s="181" t="s">
        <v>602</v>
      </c>
      <c r="C86" s="178">
        <v>4640</v>
      </c>
      <c r="D86" s="178">
        <v>70600</v>
      </c>
      <c r="E86" s="179">
        <f t="shared" si="7"/>
        <v>6.5722379603399439</v>
      </c>
      <c r="F86" s="178">
        <v>4494</v>
      </c>
      <c r="G86" s="178">
        <v>39844</v>
      </c>
      <c r="H86" s="180">
        <f t="shared" si="4"/>
        <v>11.278988053408293</v>
      </c>
      <c r="I86" s="178">
        <v>39166</v>
      </c>
      <c r="J86" s="178">
        <v>35350</v>
      </c>
      <c r="K86" s="180">
        <f t="shared" si="5"/>
        <v>-9.7431445641627974</v>
      </c>
      <c r="L86" s="178">
        <v>5945</v>
      </c>
      <c r="M86" s="178">
        <v>117500</v>
      </c>
      <c r="N86" s="182">
        <f t="shared" si="6"/>
        <v>50.595744680851062</v>
      </c>
      <c r="O86" s="183" t="s">
        <v>427</v>
      </c>
    </row>
    <row r="87" spans="1:15" x14ac:dyDescent="0.25">
      <c r="A87" s="177" t="s">
        <v>603</v>
      </c>
      <c r="B87" s="181" t="s">
        <v>604</v>
      </c>
      <c r="C87" s="178">
        <v>5680</v>
      </c>
      <c r="D87" s="178">
        <v>90500</v>
      </c>
      <c r="E87" s="179">
        <f t="shared" si="7"/>
        <v>6.2762430939226528</v>
      </c>
      <c r="F87" s="178">
        <v>7270</v>
      </c>
      <c r="G87" s="178">
        <v>59036</v>
      </c>
      <c r="H87" s="180">
        <f t="shared" si="4"/>
        <v>12.314519953926418</v>
      </c>
      <c r="I87" s="178">
        <v>48520</v>
      </c>
      <c r="J87" s="178">
        <v>51766</v>
      </c>
      <c r="K87" s="180">
        <f t="shared" si="5"/>
        <v>6.6900247320692552</v>
      </c>
      <c r="L87" s="178">
        <v>7080</v>
      </c>
      <c r="M87" s="178">
        <v>143000</v>
      </c>
      <c r="N87" s="182">
        <f t="shared" si="6"/>
        <v>49.510489510489514</v>
      </c>
      <c r="O87" s="183" t="s">
        <v>444</v>
      </c>
    </row>
    <row r="88" spans="1:15" x14ac:dyDescent="0.25">
      <c r="A88" s="177" t="s">
        <v>605</v>
      </c>
      <c r="B88" s="181" t="s">
        <v>606</v>
      </c>
      <c r="C88" s="178">
        <v>13640</v>
      </c>
      <c r="D88" s="178">
        <v>77600</v>
      </c>
      <c r="E88" s="179">
        <f t="shared" si="7"/>
        <v>17.577319587628864</v>
      </c>
      <c r="F88" s="178">
        <v>6834</v>
      </c>
      <c r="G88" s="178">
        <v>41134</v>
      </c>
      <c r="H88" s="180">
        <f t="shared" si="4"/>
        <v>16.613993290222201</v>
      </c>
      <c r="I88" s="178">
        <v>34693</v>
      </c>
      <c r="J88" s="178">
        <v>34300</v>
      </c>
      <c r="K88" s="180">
        <f t="shared" si="5"/>
        <v>-1.1327933588908379</v>
      </c>
      <c r="L88" s="178">
        <v>5110</v>
      </c>
      <c r="M88" s="178">
        <v>137600</v>
      </c>
      <c r="N88" s="182">
        <f t="shared" si="6"/>
        <v>37.136627906976749</v>
      </c>
      <c r="O88" s="183" t="s">
        <v>433</v>
      </c>
    </row>
    <row r="89" spans="1:15" x14ac:dyDescent="0.25">
      <c r="A89" s="177" t="s">
        <v>607</v>
      </c>
      <c r="B89" s="181" t="s">
        <v>608</v>
      </c>
      <c r="C89" s="178">
        <v>4720</v>
      </c>
      <c r="D89" s="178">
        <v>54600</v>
      </c>
      <c r="E89" s="179">
        <f t="shared" si="7"/>
        <v>8.6446886446886442</v>
      </c>
      <c r="F89" s="178">
        <v>2568</v>
      </c>
      <c r="G89" s="178">
        <v>25510</v>
      </c>
      <c r="H89" s="180">
        <f t="shared" si="4"/>
        <v>10.066640533124264</v>
      </c>
      <c r="I89" s="178">
        <v>24228</v>
      </c>
      <c r="J89" s="178">
        <v>22942</v>
      </c>
      <c r="K89" s="180">
        <f t="shared" si="5"/>
        <v>-5.3079082053822058</v>
      </c>
      <c r="L89" s="178">
        <v>3455</v>
      </c>
      <c r="M89" s="178">
        <v>88900</v>
      </c>
      <c r="N89" s="182">
        <f t="shared" si="6"/>
        <v>38.863892013498308</v>
      </c>
      <c r="O89" s="183" t="s">
        <v>433</v>
      </c>
    </row>
    <row r="90" spans="1:15" x14ac:dyDescent="0.25">
      <c r="A90" s="177" t="s">
        <v>609</v>
      </c>
      <c r="B90" s="181" t="s">
        <v>610</v>
      </c>
      <c r="C90" s="178">
        <v>20830</v>
      </c>
      <c r="D90" s="178">
        <v>201300</v>
      </c>
      <c r="E90" s="179">
        <f t="shared" si="7"/>
        <v>10.347739692001987</v>
      </c>
      <c r="F90" s="178">
        <v>26705</v>
      </c>
      <c r="G90" s="178">
        <v>109325</v>
      </c>
      <c r="H90" s="180">
        <f t="shared" si="4"/>
        <v>24.427166704779328</v>
      </c>
      <c r="I90" s="178">
        <v>84011</v>
      </c>
      <c r="J90" s="178">
        <v>82620</v>
      </c>
      <c r="K90" s="180">
        <f t="shared" si="5"/>
        <v>-1.6557355584387756</v>
      </c>
      <c r="L90" s="178">
        <v>12305</v>
      </c>
      <c r="M90" s="178">
        <v>337100</v>
      </c>
      <c r="N90" s="182">
        <f t="shared" si="6"/>
        <v>36.50252150697122</v>
      </c>
      <c r="O90" s="183" t="s">
        <v>451</v>
      </c>
    </row>
    <row r="91" spans="1:15" x14ac:dyDescent="0.25">
      <c r="A91" s="177" t="s">
        <v>611</v>
      </c>
      <c r="B91" s="181" t="s">
        <v>612</v>
      </c>
      <c r="C91" s="178">
        <v>7610</v>
      </c>
      <c r="D91" s="178">
        <v>72300</v>
      </c>
      <c r="E91" s="179">
        <f t="shared" si="7"/>
        <v>10.525587828492393</v>
      </c>
      <c r="F91" s="178">
        <v>8621</v>
      </c>
      <c r="G91" s="178">
        <v>55117</v>
      </c>
      <c r="H91" s="180">
        <f t="shared" si="4"/>
        <v>15.641272202768656</v>
      </c>
      <c r="I91" s="178">
        <v>44739</v>
      </c>
      <c r="J91" s="178">
        <v>46497</v>
      </c>
      <c r="K91" s="180">
        <f t="shared" si="5"/>
        <v>3.9294575202843074</v>
      </c>
      <c r="L91" s="178">
        <v>4075</v>
      </c>
      <c r="M91" s="178">
        <v>115700</v>
      </c>
      <c r="N91" s="182">
        <f t="shared" si="6"/>
        <v>35.220397579948141</v>
      </c>
      <c r="O91" s="183" t="s">
        <v>469</v>
      </c>
    </row>
    <row r="92" spans="1:15" x14ac:dyDescent="0.25">
      <c r="A92" s="177" t="s">
        <v>613</v>
      </c>
      <c r="B92" s="181" t="s">
        <v>614</v>
      </c>
      <c r="C92" s="178">
        <v>8460</v>
      </c>
      <c r="D92" s="178">
        <v>59900</v>
      </c>
      <c r="E92" s="179">
        <f t="shared" si="7"/>
        <v>14.123539232053423</v>
      </c>
      <c r="F92" s="178">
        <v>9350</v>
      </c>
      <c r="G92" s="178">
        <v>38493</v>
      </c>
      <c r="H92" s="180">
        <f t="shared" si="4"/>
        <v>24.290130673109395</v>
      </c>
      <c r="I92" s="178">
        <v>29353</v>
      </c>
      <c r="J92" s="178">
        <v>29143</v>
      </c>
      <c r="K92" s="180">
        <f t="shared" si="5"/>
        <v>-0.71542942799713849</v>
      </c>
      <c r="L92" s="178">
        <v>2650</v>
      </c>
      <c r="M92" s="178">
        <v>101500</v>
      </c>
      <c r="N92" s="182">
        <f t="shared" si="6"/>
        <v>26.108374384236452</v>
      </c>
      <c r="O92" s="183" t="s">
        <v>427</v>
      </c>
    </row>
    <row r="93" spans="1:15" x14ac:dyDescent="0.25">
      <c r="A93" s="177" t="s">
        <v>615</v>
      </c>
      <c r="B93" s="181" t="s">
        <v>616</v>
      </c>
      <c r="C93" s="178">
        <v>5960</v>
      </c>
      <c r="D93" s="178">
        <v>80800</v>
      </c>
      <c r="E93" s="179">
        <f t="shared" si="7"/>
        <v>7.3762376237623757</v>
      </c>
      <c r="F93" s="178">
        <v>8243</v>
      </c>
      <c r="G93" s="178">
        <v>60720</v>
      </c>
      <c r="H93" s="180">
        <f t="shared" si="4"/>
        <v>13.575428194993412</v>
      </c>
      <c r="I93" s="178">
        <v>51622</v>
      </c>
      <c r="J93" s="178">
        <v>52477</v>
      </c>
      <c r="K93" s="180">
        <f t="shared" si="5"/>
        <v>1.65627058230986</v>
      </c>
      <c r="L93" s="178">
        <v>4435</v>
      </c>
      <c r="M93" s="178">
        <v>128900</v>
      </c>
      <c r="N93" s="182">
        <f t="shared" si="6"/>
        <v>34.406516679596585</v>
      </c>
      <c r="O93" s="183" t="s">
        <v>427</v>
      </c>
    </row>
    <row r="94" spans="1:15" x14ac:dyDescent="0.25">
      <c r="A94" s="177" t="s">
        <v>617</v>
      </c>
      <c r="B94" s="181" t="s">
        <v>618</v>
      </c>
      <c r="C94" s="178">
        <v>2360</v>
      </c>
      <c r="D94" s="178">
        <v>31600</v>
      </c>
      <c r="E94" s="179">
        <f t="shared" si="7"/>
        <v>7.4683544303797467</v>
      </c>
      <c r="F94" s="178">
        <v>4298</v>
      </c>
      <c r="G94" s="178">
        <v>22207</v>
      </c>
      <c r="H94" s="180">
        <f t="shared" si="4"/>
        <v>19.354257666501553</v>
      </c>
      <c r="I94" s="178">
        <v>18736</v>
      </c>
      <c r="J94" s="178">
        <v>17910</v>
      </c>
      <c r="K94" s="180">
        <f t="shared" si="5"/>
        <v>-4.4086251067463671</v>
      </c>
      <c r="L94" s="178">
        <v>3410</v>
      </c>
      <c r="M94" s="178">
        <v>52600</v>
      </c>
      <c r="N94" s="182">
        <f t="shared" si="6"/>
        <v>64.828897338403038</v>
      </c>
      <c r="O94" s="183" t="s">
        <v>430</v>
      </c>
    </row>
    <row r="95" spans="1:15" x14ac:dyDescent="0.25">
      <c r="A95" s="177" t="s">
        <v>619</v>
      </c>
      <c r="B95" s="181" t="s">
        <v>620</v>
      </c>
      <c r="C95" s="178">
        <v>4530</v>
      </c>
      <c r="D95" s="178">
        <v>79700</v>
      </c>
      <c r="E95" s="179">
        <f t="shared" si="7"/>
        <v>5.6838143036386448</v>
      </c>
      <c r="F95" s="178">
        <v>4044</v>
      </c>
      <c r="G95" s="178">
        <v>55873</v>
      </c>
      <c r="H95" s="180">
        <f t="shared" si="4"/>
        <v>7.2378429652962968</v>
      </c>
      <c r="I95" s="178">
        <v>49160</v>
      </c>
      <c r="J95" s="178">
        <v>51828</v>
      </c>
      <c r="K95" s="180">
        <f t="shared" si="5"/>
        <v>5.4271765663140847</v>
      </c>
      <c r="L95" s="178">
        <v>7695</v>
      </c>
      <c r="M95" s="178">
        <v>132800</v>
      </c>
      <c r="N95" s="182">
        <f t="shared" si="6"/>
        <v>57.944277108433731</v>
      </c>
      <c r="O95" s="183" t="s">
        <v>427</v>
      </c>
    </row>
    <row r="96" spans="1:15" x14ac:dyDescent="0.25">
      <c r="A96" s="177" t="s">
        <v>621</v>
      </c>
      <c r="B96" s="181" t="s">
        <v>622</v>
      </c>
      <c r="C96" s="178">
        <v>27460</v>
      </c>
      <c r="D96" s="178">
        <v>209500</v>
      </c>
      <c r="E96" s="179">
        <f t="shared" si="7"/>
        <v>13.107398568019093</v>
      </c>
      <c r="F96" s="178">
        <v>22767</v>
      </c>
      <c r="G96" s="178">
        <v>95654</v>
      </c>
      <c r="H96" s="180">
        <f t="shared" si="4"/>
        <v>23.801409245823489</v>
      </c>
      <c r="I96" s="178">
        <v>69371</v>
      </c>
      <c r="J96" s="178">
        <v>72887</v>
      </c>
      <c r="K96" s="180">
        <f t="shared" si="5"/>
        <v>5.0684003401997968</v>
      </c>
      <c r="L96" s="178">
        <v>10215</v>
      </c>
      <c r="M96" s="178">
        <v>324600</v>
      </c>
      <c r="N96" s="182">
        <f t="shared" si="6"/>
        <v>31.469500924214415</v>
      </c>
      <c r="O96" s="183" t="s">
        <v>32</v>
      </c>
    </row>
    <row r="97" spans="1:15" x14ac:dyDescent="0.25">
      <c r="A97" s="177" t="s">
        <v>623</v>
      </c>
      <c r="B97" s="181" t="s">
        <v>624</v>
      </c>
      <c r="C97" s="178">
        <v>6790</v>
      </c>
      <c r="D97" s="178">
        <v>80100</v>
      </c>
      <c r="E97" s="179">
        <f t="shared" si="7"/>
        <v>8.4769038701622978</v>
      </c>
      <c r="F97" s="178">
        <v>5810</v>
      </c>
      <c r="G97" s="178">
        <v>42495</v>
      </c>
      <c r="H97" s="180">
        <f t="shared" si="4"/>
        <v>13.672196729026945</v>
      </c>
      <c r="I97" s="178">
        <v>38894</v>
      </c>
      <c r="J97" s="178">
        <v>36685</v>
      </c>
      <c r="K97" s="180">
        <f t="shared" si="5"/>
        <v>-5.6795392605543231</v>
      </c>
      <c r="L97" s="178">
        <v>6615</v>
      </c>
      <c r="M97" s="178">
        <v>128800</v>
      </c>
      <c r="N97" s="182">
        <f t="shared" si="6"/>
        <v>51.358695652173907</v>
      </c>
      <c r="O97" s="183" t="s">
        <v>444</v>
      </c>
    </row>
    <row r="98" spans="1:15" x14ac:dyDescent="0.25">
      <c r="A98" s="177" t="s">
        <v>625</v>
      </c>
      <c r="B98" s="181" t="s">
        <v>626</v>
      </c>
      <c r="C98" s="178">
        <v>2980</v>
      </c>
      <c r="D98" s="178">
        <v>48900</v>
      </c>
      <c r="E98" s="179">
        <f t="shared" si="7"/>
        <v>6.0940695296523515</v>
      </c>
      <c r="F98" s="178">
        <v>5506</v>
      </c>
      <c r="G98" s="178">
        <v>28921</v>
      </c>
      <c r="H98" s="180">
        <f t="shared" si="4"/>
        <v>19.03806922305591</v>
      </c>
      <c r="I98" s="178">
        <v>21821</v>
      </c>
      <c r="J98" s="178">
        <v>23415</v>
      </c>
      <c r="K98" s="180">
        <f t="shared" si="5"/>
        <v>7.3048897850694239</v>
      </c>
      <c r="L98" s="178">
        <v>3060</v>
      </c>
      <c r="M98" s="178">
        <v>78300</v>
      </c>
      <c r="N98" s="182">
        <f t="shared" si="6"/>
        <v>39.080459770114942</v>
      </c>
      <c r="O98" s="183" t="s">
        <v>427</v>
      </c>
    </row>
    <row r="99" spans="1:15" x14ac:dyDescent="0.25">
      <c r="A99" s="177" t="s">
        <v>627</v>
      </c>
      <c r="B99" s="181" t="s">
        <v>628</v>
      </c>
      <c r="C99" s="178">
        <v>8630</v>
      </c>
      <c r="D99" s="178">
        <v>71600</v>
      </c>
      <c r="E99" s="179">
        <f t="shared" si="7"/>
        <v>12.053072625698324</v>
      </c>
      <c r="F99" s="178">
        <v>7169</v>
      </c>
      <c r="G99" s="178">
        <v>35545</v>
      </c>
      <c r="H99" s="180">
        <f t="shared" si="4"/>
        <v>20.168800112533408</v>
      </c>
      <c r="I99" s="178">
        <v>30585</v>
      </c>
      <c r="J99" s="178">
        <v>28376</v>
      </c>
      <c r="K99" s="180">
        <f t="shared" si="5"/>
        <v>-7.2224946869380418</v>
      </c>
      <c r="L99" s="178">
        <v>3185</v>
      </c>
      <c r="M99" s="178">
        <v>114000</v>
      </c>
      <c r="N99" s="182">
        <f t="shared" si="6"/>
        <v>27.938596491228068</v>
      </c>
      <c r="O99" s="183" t="s">
        <v>433</v>
      </c>
    </row>
    <row r="100" spans="1:15" x14ac:dyDescent="0.25">
      <c r="A100" s="177" t="s">
        <v>629</v>
      </c>
      <c r="B100" s="181" t="s">
        <v>630</v>
      </c>
      <c r="C100" s="178">
        <v>8490</v>
      </c>
      <c r="D100" s="178">
        <v>85200</v>
      </c>
      <c r="E100" s="179">
        <f t="shared" si="7"/>
        <v>9.964788732394366</v>
      </c>
      <c r="F100" s="178">
        <v>22877</v>
      </c>
      <c r="G100" s="178">
        <v>86344</v>
      </c>
      <c r="H100" s="180">
        <f t="shared" si="4"/>
        <v>26.495182062447881</v>
      </c>
      <c r="I100" s="178">
        <v>69037</v>
      </c>
      <c r="J100" s="178">
        <v>63467</v>
      </c>
      <c r="K100" s="180">
        <f t="shared" si="5"/>
        <v>-8.0681373756101848</v>
      </c>
      <c r="L100" s="178">
        <v>3585</v>
      </c>
      <c r="M100" s="178">
        <v>124300</v>
      </c>
      <c r="N100" s="182">
        <f t="shared" si="6"/>
        <v>28.841512469831056</v>
      </c>
      <c r="O100" s="183" t="s">
        <v>462</v>
      </c>
    </row>
    <row r="101" spans="1:15" x14ac:dyDescent="0.25">
      <c r="A101" s="177" t="s">
        <v>631</v>
      </c>
      <c r="B101" s="181" t="s">
        <v>632</v>
      </c>
      <c r="C101" s="178">
        <v>4550</v>
      </c>
      <c r="D101" s="178">
        <v>69400</v>
      </c>
      <c r="E101" s="179">
        <f t="shared" si="7"/>
        <v>6.5561959654178672</v>
      </c>
      <c r="F101" s="178">
        <v>8286</v>
      </c>
      <c r="G101" s="178">
        <v>48170</v>
      </c>
      <c r="H101" s="180">
        <f t="shared" si="4"/>
        <v>17.201577745484741</v>
      </c>
      <c r="I101" s="178">
        <v>38884</v>
      </c>
      <c r="J101" s="178">
        <v>39883</v>
      </c>
      <c r="K101" s="180">
        <f t="shared" si="5"/>
        <v>2.5691801255014912</v>
      </c>
      <c r="L101" s="178">
        <v>3885</v>
      </c>
      <c r="M101" s="178">
        <v>114300</v>
      </c>
      <c r="N101" s="182">
        <f t="shared" si="6"/>
        <v>33.98950131233596</v>
      </c>
      <c r="O101" s="183" t="s">
        <v>427</v>
      </c>
    </row>
    <row r="102" spans="1:15" x14ac:dyDescent="0.25">
      <c r="A102" s="177" t="s">
        <v>633</v>
      </c>
      <c r="B102" s="181" t="s">
        <v>634</v>
      </c>
      <c r="C102" s="178">
        <v>8140</v>
      </c>
      <c r="D102" s="178">
        <v>59200</v>
      </c>
      <c r="E102" s="179">
        <f t="shared" si="7"/>
        <v>13.750000000000002</v>
      </c>
      <c r="F102" s="178">
        <v>4995</v>
      </c>
      <c r="G102" s="178">
        <v>31220</v>
      </c>
      <c r="H102" s="180">
        <f t="shared" si="4"/>
        <v>15.99935938500961</v>
      </c>
      <c r="I102" s="178">
        <v>26192</v>
      </c>
      <c r="J102" s="178">
        <v>26226</v>
      </c>
      <c r="K102" s="180">
        <f t="shared" si="5"/>
        <v>0.12981062919974473</v>
      </c>
      <c r="L102" s="178">
        <v>3105</v>
      </c>
      <c r="M102" s="178">
        <v>97700</v>
      </c>
      <c r="N102" s="182">
        <f t="shared" si="6"/>
        <v>31.780962128966223</v>
      </c>
      <c r="O102" s="183" t="s">
        <v>444</v>
      </c>
    </row>
    <row r="103" spans="1:15" x14ac:dyDescent="0.25">
      <c r="A103" s="177" t="s">
        <v>635</v>
      </c>
      <c r="B103" s="181" t="s">
        <v>636</v>
      </c>
      <c r="C103" s="178">
        <v>3070</v>
      </c>
      <c r="D103" s="178">
        <v>39500</v>
      </c>
      <c r="E103" s="179">
        <f t="shared" si="7"/>
        <v>7.7721518987341769</v>
      </c>
      <c r="F103" s="178">
        <v>3039</v>
      </c>
      <c r="G103" s="178">
        <v>22853</v>
      </c>
      <c r="H103" s="180">
        <f t="shared" si="4"/>
        <v>13.298035268892487</v>
      </c>
      <c r="I103" s="178">
        <v>19680</v>
      </c>
      <c r="J103" s="178">
        <v>19815</v>
      </c>
      <c r="K103" s="180">
        <f t="shared" si="5"/>
        <v>0.68597560975609539</v>
      </c>
      <c r="L103" s="178">
        <v>2200</v>
      </c>
      <c r="M103" s="178">
        <v>62800</v>
      </c>
      <c r="N103" s="182">
        <f t="shared" si="6"/>
        <v>35.031847133757957</v>
      </c>
      <c r="O103" s="183" t="s">
        <v>444</v>
      </c>
    </row>
    <row r="104" spans="1:15" x14ac:dyDescent="0.25">
      <c r="A104" s="177" t="s">
        <v>637</v>
      </c>
      <c r="B104" s="181" t="s">
        <v>638</v>
      </c>
      <c r="C104" s="178">
        <v>5520</v>
      </c>
      <c r="D104" s="178">
        <v>50700</v>
      </c>
      <c r="E104" s="179">
        <f t="shared" si="7"/>
        <v>10.88757396449704</v>
      </c>
      <c r="F104" s="178">
        <v>3618</v>
      </c>
      <c r="G104" s="178">
        <v>22869</v>
      </c>
      <c r="H104" s="180">
        <f t="shared" si="4"/>
        <v>15.820543093270366</v>
      </c>
      <c r="I104" s="178">
        <v>20410</v>
      </c>
      <c r="J104" s="178">
        <v>19250</v>
      </c>
      <c r="K104" s="180">
        <f t="shared" si="5"/>
        <v>-5.6834884860362589</v>
      </c>
      <c r="L104" s="178">
        <v>3465</v>
      </c>
      <c r="M104" s="178">
        <v>83700</v>
      </c>
      <c r="N104" s="182">
        <f t="shared" si="6"/>
        <v>41.397849462365592</v>
      </c>
      <c r="O104" s="183" t="s">
        <v>462</v>
      </c>
    </row>
    <row r="105" spans="1:15" x14ac:dyDescent="0.25">
      <c r="A105" s="177" t="s">
        <v>639</v>
      </c>
      <c r="B105" s="181" t="s">
        <v>640</v>
      </c>
      <c r="C105" s="178">
        <v>4940</v>
      </c>
      <c r="D105" s="178">
        <v>44800</v>
      </c>
      <c r="E105" s="179">
        <f t="shared" si="7"/>
        <v>11.026785714285714</v>
      </c>
      <c r="F105" s="178">
        <v>6769</v>
      </c>
      <c r="G105" s="178">
        <v>41415</v>
      </c>
      <c r="H105" s="180">
        <f t="shared" si="4"/>
        <v>16.344319690933236</v>
      </c>
      <c r="I105" s="178">
        <v>36371</v>
      </c>
      <c r="J105" s="178">
        <v>34646</v>
      </c>
      <c r="K105" s="180">
        <f t="shared" si="5"/>
        <v>-4.7427895851090192</v>
      </c>
      <c r="L105" s="178">
        <v>2860</v>
      </c>
      <c r="M105" s="178">
        <v>77000</v>
      </c>
      <c r="N105" s="182">
        <f t="shared" si="6"/>
        <v>37.142857142857146</v>
      </c>
      <c r="O105" s="183" t="s">
        <v>430</v>
      </c>
    </row>
    <row r="106" spans="1:15" x14ac:dyDescent="0.25">
      <c r="A106" s="177" t="s">
        <v>641</v>
      </c>
      <c r="B106" s="181" t="s">
        <v>642</v>
      </c>
      <c r="C106" s="178">
        <v>21230</v>
      </c>
      <c r="D106" s="178">
        <v>127400</v>
      </c>
      <c r="E106" s="179">
        <f t="shared" si="7"/>
        <v>16.664050235478804</v>
      </c>
      <c r="F106" s="178">
        <v>18202</v>
      </c>
      <c r="G106" s="178">
        <v>87450</v>
      </c>
      <c r="H106" s="180">
        <f t="shared" si="4"/>
        <v>20.814179531160665</v>
      </c>
      <c r="I106" s="178">
        <v>69592</v>
      </c>
      <c r="J106" s="178">
        <v>69248</v>
      </c>
      <c r="K106" s="180">
        <f t="shared" si="5"/>
        <v>-0.49430969076905695</v>
      </c>
      <c r="L106" s="178">
        <v>4440</v>
      </c>
      <c r="M106" s="178">
        <v>200500</v>
      </c>
      <c r="N106" s="182">
        <f t="shared" si="6"/>
        <v>22.144638403990026</v>
      </c>
      <c r="O106" s="183" t="s">
        <v>566</v>
      </c>
    </row>
    <row r="107" spans="1:15" x14ac:dyDescent="0.25">
      <c r="A107" s="177" t="s">
        <v>643</v>
      </c>
      <c r="B107" s="181" t="s">
        <v>644</v>
      </c>
      <c r="C107" s="178">
        <v>8090</v>
      </c>
      <c r="D107" s="178">
        <v>71900</v>
      </c>
      <c r="E107" s="179">
        <f t="shared" si="7"/>
        <v>11.251738525730181</v>
      </c>
      <c r="F107" s="178">
        <v>6800</v>
      </c>
      <c r="G107" s="178">
        <v>28939</v>
      </c>
      <c r="H107" s="180">
        <f t="shared" si="4"/>
        <v>23.49770206296002</v>
      </c>
      <c r="I107" s="178">
        <v>25251</v>
      </c>
      <c r="J107" s="178">
        <v>22139</v>
      </c>
      <c r="K107" s="180">
        <f t="shared" si="5"/>
        <v>-12.324264385568885</v>
      </c>
      <c r="L107" s="178">
        <v>2950</v>
      </c>
      <c r="M107" s="178">
        <v>115600</v>
      </c>
      <c r="N107" s="182">
        <f t="shared" si="6"/>
        <v>25.51903114186851</v>
      </c>
      <c r="O107" s="183" t="s">
        <v>433</v>
      </c>
    </row>
    <row r="108" spans="1:15" x14ac:dyDescent="0.25">
      <c r="A108" s="177" t="s">
        <v>645</v>
      </c>
      <c r="B108" s="181" t="s">
        <v>646</v>
      </c>
      <c r="C108" s="178">
        <v>10200</v>
      </c>
      <c r="D108" s="178">
        <v>80600</v>
      </c>
      <c r="E108" s="179">
        <f t="shared" si="7"/>
        <v>12.655086848635236</v>
      </c>
      <c r="F108" s="178">
        <v>16561</v>
      </c>
      <c r="G108" s="178">
        <v>60214</v>
      </c>
      <c r="H108" s="180">
        <f t="shared" si="4"/>
        <v>27.503570598199754</v>
      </c>
      <c r="I108" s="178">
        <v>42553</v>
      </c>
      <c r="J108" s="178">
        <v>43653</v>
      </c>
      <c r="K108" s="180">
        <f t="shared" si="5"/>
        <v>2.5850116325523365</v>
      </c>
      <c r="L108" s="178">
        <v>3105</v>
      </c>
      <c r="M108" s="178">
        <v>125600</v>
      </c>
      <c r="N108" s="182">
        <f t="shared" si="6"/>
        <v>24.721337579617831</v>
      </c>
      <c r="O108" s="183" t="s">
        <v>462</v>
      </c>
    </row>
    <row r="109" spans="1:15" x14ac:dyDescent="0.25">
      <c r="A109" s="177" t="s">
        <v>647</v>
      </c>
      <c r="B109" s="181" t="s">
        <v>648</v>
      </c>
      <c r="C109" s="178">
        <v>6050</v>
      </c>
      <c r="D109" s="178">
        <v>52200</v>
      </c>
      <c r="E109" s="179">
        <f t="shared" si="7"/>
        <v>11.590038314176246</v>
      </c>
      <c r="F109" s="178">
        <v>4585</v>
      </c>
      <c r="G109" s="178">
        <v>20563</v>
      </c>
      <c r="H109" s="180">
        <f t="shared" si="4"/>
        <v>22.297330156105627</v>
      </c>
      <c r="I109" s="178">
        <v>14489</v>
      </c>
      <c r="J109" s="178">
        <v>15978</v>
      </c>
      <c r="K109" s="180">
        <f t="shared" si="5"/>
        <v>10.276761681275449</v>
      </c>
      <c r="L109" s="178">
        <v>1700</v>
      </c>
      <c r="M109" s="178">
        <v>84300</v>
      </c>
      <c r="N109" s="182">
        <f t="shared" si="6"/>
        <v>20.166073546856467</v>
      </c>
      <c r="O109" s="183" t="s">
        <v>427</v>
      </c>
    </row>
    <row r="110" spans="1:15" x14ac:dyDescent="0.25">
      <c r="A110" s="177" t="s">
        <v>649</v>
      </c>
      <c r="B110" s="181" t="s">
        <v>650</v>
      </c>
      <c r="C110" s="178">
        <v>7980</v>
      </c>
      <c r="D110" s="178">
        <v>65900</v>
      </c>
      <c r="E110" s="179">
        <f t="shared" si="7"/>
        <v>12.109256449165402</v>
      </c>
      <c r="F110" s="178">
        <v>5659</v>
      </c>
      <c r="G110" s="178">
        <v>25498</v>
      </c>
      <c r="H110" s="180">
        <f t="shared" si="4"/>
        <v>22.193897560592987</v>
      </c>
      <c r="I110" s="178">
        <v>20552</v>
      </c>
      <c r="J110" s="178">
        <v>19838</v>
      </c>
      <c r="K110" s="180">
        <f t="shared" si="5"/>
        <v>-3.4741144414168978</v>
      </c>
      <c r="L110" s="178">
        <v>2940</v>
      </c>
      <c r="M110" s="178">
        <v>105300</v>
      </c>
      <c r="N110" s="182">
        <f t="shared" si="6"/>
        <v>27.920227920227919</v>
      </c>
      <c r="O110" s="183" t="s">
        <v>427</v>
      </c>
    </row>
    <row r="111" spans="1:15" x14ac:dyDescent="0.25">
      <c r="A111" s="177" t="s">
        <v>651</v>
      </c>
      <c r="B111" s="181" t="s">
        <v>652</v>
      </c>
      <c r="C111" s="178">
        <v>10980</v>
      </c>
      <c r="D111" s="178">
        <v>58400</v>
      </c>
      <c r="E111" s="179">
        <f t="shared" si="7"/>
        <v>18.801369863013697</v>
      </c>
      <c r="F111" s="178">
        <v>7656</v>
      </c>
      <c r="G111" s="178">
        <v>36109</v>
      </c>
      <c r="H111" s="180">
        <f t="shared" si="4"/>
        <v>21.202470298263592</v>
      </c>
      <c r="I111" s="178">
        <v>28268</v>
      </c>
      <c r="J111" s="178">
        <v>28454</v>
      </c>
      <c r="K111" s="180">
        <f t="shared" si="5"/>
        <v>0.65798783076269629</v>
      </c>
      <c r="L111" s="178">
        <v>2695</v>
      </c>
      <c r="M111" s="178">
        <v>98200</v>
      </c>
      <c r="N111" s="182">
        <f t="shared" si="6"/>
        <v>27.443991853360487</v>
      </c>
      <c r="O111" s="183" t="s">
        <v>444</v>
      </c>
    </row>
    <row r="112" spans="1:15" x14ac:dyDescent="0.25">
      <c r="A112" s="177" t="s">
        <v>653</v>
      </c>
      <c r="B112" s="181" t="s">
        <v>654</v>
      </c>
      <c r="C112" s="178">
        <v>23940</v>
      </c>
      <c r="D112" s="178">
        <v>181800</v>
      </c>
      <c r="E112" s="179">
        <f t="shared" si="7"/>
        <v>13.168316831683169</v>
      </c>
      <c r="F112" s="178">
        <v>20439</v>
      </c>
      <c r="G112" s="178">
        <v>72895</v>
      </c>
      <c r="H112" s="180">
        <f t="shared" si="4"/>
        <v>28.03896014815831</v>
      </c>
      <c r="I112" s="178">
        <v>46533</v>
      </c>
      <c r="J112" s="178">
        <v>52456</v>
      </c>
      <c r="K112" s="180">
        <f t="shared" si="5"/>
        <v>12.728601207745038</v>
      </c>
      <c r="L112" s="178">
        <v>7105</v>
      </c>
      <c r="M112" s="178">
        <v>268700</v>
      </c>
      <c r="N112" s="182">
        <f t="shared" si="6"/>
        <v>26.442128768142911</v>
      </c>
      <c r="O112" s="183" t="s">
        <v>32</v>
      </c>
    </row>
    <row r="113" spans="1:15" x14ac:dyDescent="0.25">
      <c r="A113" s="177" t="s">
        <v>655</v>
      </c>
      <c r="B113" s="181" t="s">
        <v>656</v>
      </c>
      <c r="C113" s="178">
        <v>5610</v>
      </c>
      <c r="D113" s="178">
        <v>93600</v>
      </c>
      <c r="E113" s="179">
        <f t="shared" si="7"/>
        <v>5.9935897435897436</v>
      </c>
      <c r="F113" s="178">
        <v>13671</v>
      </c>
      <c r="G113" s="178">
        <v>75276</v>
      </c>
      <c r="H113" s="180">
        <f t="shared" si="4"/>
        <v>18.161166905786704</v>
      </c>
      <c r="I113" s="178">
        <v>57797</v>
      </c>
      <c r="J113" s="178">
        <v>61605</v>
      </c>
      <c r="K113" s="180">
        <f t="shared" si="5"/>
        <v>6.5885772617956029</v>
      </c>
      <c r="L113" s="178">
        <v>6675</v>
      </c>
      <c r="M113" s="178">
        <v>143000</v>
      </c>
      <c r="N113" s="182">
        <f t="shared" si="6"/>
        <v>46.67832167832168</v>
      </c>
      <c r="O113" s="183" t="s">
        <v>427</v>
      </c>
    </row>
    <row r="114" spans="1:15" x14ac:dyDescent="0.25">
      <c r="A114" s="177" t="s">
        <v>657</v>
      </c>
      <c r="B114" s="181" t="s">
        <v>658</v>
      </c>
      <c r="C114" s="178">
        <v>27080</v>
      </c>
      <c r="D114" s="178">
        <v>189800</v>
      </c>
      <c r="E114" s="179">
        <f t="shared" si="7"/>
        <v>14.267650158061118</v>
      </c>
      <c r="F114" s="178">
        <v>13915</v>
      </c>
      <c r="G114" s="178">
        <v>103520</v>
      </c>
      <c r="H114" s="180">
        <f t="shared" si="4"/>
        <v>13.441846986089644</v>
      </c>
      <c r="I114" s="178">
        <v>68018</v>
      </c>
      <c r="J114" s="178">
        <v>89605</v>
      </c>
      <c r="K114" s="180">
        <f t="shared" si="5"/>
        <v>31.737187215148932</v>
      </c>
      <c r="L114" s="178">
        <v>12790</v>
      </c>
      <c r="M114" s="178">
        <v>263200</v>
      </c>
      <c r="N114" s="182">
        <f t="shared" si="6"/>
        <v>48.59422492401216</v>
      </c>
      <c r="O114" s="183" t="s">
        <v>32</v>
      </c>
    </row>
    <row r="115" spans="1:15" x14ac:dyDescent="0.25">
      <c r="A115" s="177" t="s">
        <v>659</v>
      </c>
      <c r="B115" s="181" t="s">
        <v>660</v>
      </c>
      <c r="C115" s="178">
        <v>14420</v>
      </c>
      <c r="D115" s="178">
        <v>80200</v>
      </c>
      <c r="E115" s="179">
        <f t="shared" si="7"/>
        <v>17.980049875311721</v>
      </c>
      <c r="F115" s="178">
        <v>8263</v>
      </c>
      <c r="G115" s="178">
        <v>53551</v>
      </c>
      <c r="H115" s="180">
        <f t="shared" si="4"/>
        <v>15.430150697465967</v>
      </c>
      <c r="I115" s="178">
        <v>42999</v>
      </c>
      <c r="J115" s="178">
        <v>45287</v>
      </c>
      <c r="K115" s="180">
        <f t="shared" si="5"/>
        <v>5.3210539779994903</v>
      </c>
      <c r="L115" s="178">
        <v>2930</v>
      </c>
      <c r="M115" s="178">
        <v>126400</v>
      </c>
      <c r="N115" s="182">
        <f t="shared" si="6"/>
        <v>23.180379746835442</v>
      </c>
      <c r="O115" s="183" t="s">
        <v>430</v>
      </c>
    </row>
    <row r="116" spans="1:15" x14ac:dyDescent="0.25">
      <c r="A116" s="177" t="s">
        <v>661</v>
      </c>
      <c r="B116" s="181" t="s">
        <v>662</v>
      </c>
      <c r="C116" s="178">
        <v>3820</v>
      </c>
      <c r="D116" s="178">
        <v>53300</v>
      </c>
      <c r="E116" s="179">
        <f t="shared" si="7"/>
        <v>7.1669793621013138</v>
      </c>
      <c r="F116" s="178">
        <v>11104</v>
      </c>
      <c r="G116" s="178">
        <v>38177</v>
      </c>
      <c r="H116" s="180">
        <f t="shared" si="4"/>
        <v>29.085575084474947</v>
      </c>
      <c r="I116" s="178">
        <v>26595</v>
      </c>
      <c r="J116" s="178">
        <v>27073</v>
      </c>
      <c r="K116" s="180">
        <f t="shared" si="5"/>
        <v>1.7973303252491135</v>
      </c>
      <c r="L116" s="178">
        <v>4870</v>
      </c>
      <c r="M116" s="178">
        <v>89800</v>
      </c>
      <c r="N116" s="182">
        <f t="shared" si="6"/>
        <v>54.231625835189313</v>
      </c>
      <c r="O116" s="183" t="s">
        <v>451</v>
      </c>
    </row>
    <row r="117" spans="1:15" x14ac:dyDescent="0.25">
      <c r="A117" s="177" t="s">
        <v>663</v>
      </c>
      <c r="B117" s="181" t="s">
        <v>664</v>
      </c>
      <c r="C117" s="178">
        <v>14510</v>
      </c>
      <c r="D117" s="178">
        <v>129400</v>
      </c>
      <c r="E117" s="179">
        <f t="shared" si="7"/>
        <v>11.213292117465224</v>
      </c>
      <c r="F117" s="178">
        <v>21810</v>
      </c>
      <c r="G117" s="178">
        <v>127370</v>
      </c>
      <c r="H117" s="180">
        <f t="shared" si="4"/>
        <v>17.123341446180419</v>
      </c>
      <c r="I117" s="178">
        <v>90096</v>
      </c>
      <c r="J117" s="178">
        <v>105560</v>
      </c>
      <c r="K117" s="180">
        <f t="shared" si="5"/>
        <v>17.163914047238492</v>
      </c>
      <c r="L117" s="178">
        <v>11090</v>
      </c>
      <c r="M117" s="178">
        <v>178400</v>
      </c>
      <c r="N117" s="182">
        <f t="shared" si="6"/>
        <v>62.163677130044839</v>
      </c>
      <c r="O117" s="183" t="s">
        <v>32</v>
      </c>
    </row>
    <row r="118" spans="1:15" x14ac:dyDescent="0.25">
      <c r="A118" s="177" t="s">
        <v>665</v>
      </c>
      <c r="B118" s="181" t="s">
        <v>666</v>
      </c>
      <c r="C118" s="178">
        <v>3230</v>
      </c>
      <c r="D118" s="178">
        <v>53600</v>
      </c>
      <c r="E118" s="179">
        <f t="shared" si="7"/>
        <v>6.0261194029850742</v>
      </c>
      <c r="F118" s="178">
        <v>3439</v>
      </c>
      <c r="G118" s="178">
        <v>36162</v>
      </c>
      <c r="H118" s="180">
        <f t="shared" si="4"/>
        <v>9.5099828549305894</v>
      </c>
      <c r="I118" s="178">
        <v>31120</v>
      </c>
      <c r="J118" s="178">
        <v>32723</v>
      </c>
      <c r="K118" s="180">
        <f t="shared" si="5"/>
        <v>5.1510282776349614</v>
      </c>
      <c r="L118" s="178">
        <v>4620</v>
      </c>
      <c r="M118" s="178">
        <v>88000</v>
      </c>
      <c r="N118" s="182">
        <f t="shared" si="6"/>
        <v>52.5</v>
      </c>
      <c r="O118" s="183" t="s">
        <v>433</v>
      </c>
    </row>
    <row r="119" spans="1:15" x14ac:dyDescent="0.25">
      <c r="A119" s="177" t="s">
        <v>667</v>
      </c>
      <c r="B119" s="181" t="s">
        <v>668</v>
      </c>
      <c r="C119" s="178">
        <v>24990</v>
      </c>
      <c r="D119" s="178">
        <v>189200</v>
      </c>
      <c r="E119" s="179">
        <f t="shared" si="7"/>
        <v>13.208245243128964</v>
      </c>
      <c r="F119" s="178">
        <v>11386</v>
      </c>
      <c r="G119" s="178">
        <v>62742</v>
      </c>
      <c r="H119" s="180">
        <f t="shared" si="4"/>
        <v>18.147333524592778</v>
      </c>
      <c r="I119" s="178">
        <v>44798</v>
      </c>
      <c r="J119" s="178">
        <v>51356</v>
      </c>
      <c r="K119" s="180">
        <f t="shared" si="5"/>
        <v>14.639046385999377</v>
      </c>
      <c r="L119" s="178">
        <v>9425</v>
      </c>
      <c r="M119" s="178">
        <v>267500</v>
      </c>
      <c r="N119" s="182">
        <f t="shared" si="6"/>
        <v>35.233644859813083</v>
      </c>
      <c r="O119" s="183" t="s">
        <v>32</v>
      </c>
    </row>
    <row r="120" spans="1:15" x14ac:dyDescent="0.25">
      <c r="A120" s="177" t="s">
        <v>669</v>
      </c>
      <c r="B120" s="181" t="s">
        <v>670</v>
      </c>
      <c r="C120" s="178">
        <v>6850</v>
      </c>
      <c r="D120" s="178">
        <v>53500</v>
      </c>
      <c r="E120" s="179">
        <f t="shared" si="7"/>
        <v>12.803738317757011</v>
      </c>
      <c r="F120" s="178">
        <v>8521</v>
      </c>
      <c r="G120" s="178">
        <v>38791</v>
      </c>
      <c r="H120" s="180">
        <f t="shared" si="4"/>
        <v>21.96643551339228</v>
      </c>
      <c r="I120" s="178">
        <v>29545</v>
      </c>
      <c r="J120" s="178">
        <v>30270</v>
      </c>
      <c r="K120" s="180">
        <f t="shared" si="5"/>
        <v>2.4538839059062401</v>
      </c>
      <c r="L120" s="178">
        <v>2295</v>
      </c>
      <c r="M120" s="178">
        <v>84600</v>
      </c>
      <c r="N120" s="182">
        <f t="shared" si="6"/>
        <v>27.127659574468083</v>
      </c>
      <c r="O120" s="183" t="s">
        <v>444</v>
      </c>
    </row>
    <row r="121" spans="1:15" x14ac:dyDescent="0.25">
      <c r="A121" s="177" t="s">
        <v>671</v>
      </c>
      <c r="B121" s="181" t="s">
        <v>672</v>
      </c>
      <c r="C121" s="178">
        <v>6300</v>
      </c>
      <c r="D121" s="178">
        <v>94400</v>
      </c>
      <c r="E121" s="179">
        <f t="shared" si="7"/>
        <v>6.6737288135593227</v>
      </c>
      <c r="F121" s="178">
        <v>12061</v>
      </c>
      <c r="G121" s="178">
        <v>72837</v>
      </c>
      <c r="H121" s="180">
        <f t="shared" si="4"/>
        <v>16.558891772038937</v>
      </c>
      <c r="I121" s="178">
        <v>60677</v>
      </c>
      <c r="J121" s="178">
        <v>60776</v>
      </c>
      <c r="K121" s="180">
        <f t="shared" si="5"/>
        <v>0.16315902236432311</v>
      </c>
      <c r="L121" s="178">
        <v>8315</v>
      </c>
      <c r="M121" s="178">
        <v>157300</v>
      </c>
      <c r="N121" s="182">
        <f t="shared" si="6"/>
        <v>52.860775588048313</v>
      </c>
      <c r="O121" s="183" t="s">
        <v>451</v>
      </c>
    </row>
    <row r="122" spans="1:15" x14ac:dyDescent="0.25">
      <c r="A122" s="177" t="s">
        <v>673</v>
      </c>
      <c r="B122" s="181" t="s">
        <v>674</v>
      </c>
      <c r="C122" s="178">
        <v>13720</v>
      </c>
      <c r="D122" s="178">
        <v>159300</v>
      </c>
      <c r="E122" s="179">
        <f t="shared" si="7"/>
        <v>8.612680477087256</v>
      </c>
      <c r="F122" s="178">
        <v>11094</v>
      </c>
      <c r="G122" s="178">
        <v>69059</v>
      </c>
      <c r="H122" s="180">
        <f t="shared" si="4"/>
        <v>16.06452453699011</v>
      </c>
      <c r="I122" s="178">
        <v>52513</v>
      </c>
      <c r="J122" s="178">
        <v>57965</v>
      </c>
      <c r="K122" s="180">
        <f t="shared" si="5"/>
        <v>10.382191076495339</v>
      </c>
      <c r="L122" s="178">
        <v>11140</v>
      </c>
      <c r="M122" s="178">
        <v>246000</v>
      </c>
      <c r="N122" s="182">
        <f t="shared" si="6"/>
        <v>45.284552845528452</v>
      </c>
      <c r="O122" s="183" t="s">
        <v>32</v>
      </c>
    </row>
    <row r="123" spans="1:15" x14ac:dyDescent="0.25">
      <c r="A123" s="177" t="s">
        <v>675</v>
      </c>
      <c r="B123" s="181" t="s">
        <v>676</v>
      </c>
      <c r="C123" s="178">
        <v>2780</v>
      </c>
      <c r="D123" s="178">
        <v>57300</v>
      </c>
      <c r="E123" s="179">
        <f t="shared" si="7"/>
        <v>4.8516579406631761</v>
      </c>
      <c r="F123" s="178">
        <v>3503</v>
      </c>
      <c r="G123" s="178">
        <v>38788</v>
      </c>
      <c r="H123" s="180">
        <f t="shared" si="4"/>
        <v>9.0311436526760858</v>
      </c>
      <c r="I123" s="178">
        <v>29693</v>
      </c>
      <c r="J123" s="178">
        <v>35285</v>
      </c>
      <c r="K123" s="180">
        <f t="shared" si="5"/>
        <v>18.83272151685582</v>
      </c>
      <c r="L123" s="178">
        <v>4485</v>
      </c>
      <c r="M123" s="178">
        <v>93300</v>
      </c>
      <c r="N123" s="182">
        <f t="shared" si="6"/>
        <v>48.070739549839232</v>
      </c>
      <c r="O123" s="183" t="s">
        <v>427</v>
      </c>
    </row>
    <row r="124" spans="1:15" x14ac:dyDescent="0.25">
      <c r="A124" s="177" t="s">
        <v>677</v>
      </c>
      <c r="B124" s="181" t="s">
        <v>678</v>
      </c>
      <c r="C124" s="178">
        <v>11920</v>
      </c>
      <c r="D124" s="178">
        <v>57800</v>
      </c>
      <c r="E124" s="179">
        <f t="shared" si="7"/>
        <v>20.622837370242213</v>
      </c>
      <c r="F124" s="178">
        <v>6782</v>
      </c>
      <c r="G124" s="178">
        <v>28590</v>
      </c>
      <c r="H124" s="180">
        <f t="shared" si="4"/>
        <v>23.72158097236796</v>
      </c>
      <c r="I124" s="178">
        <v>21896</v>
      </c>
      <c r="J124" s="178">
        <v>21808</v>
      </c>
      <c r="K124" s="180">
        <f t="shared" si="5"/>
        <v>-0.40189989039094431</v>
      </c>
      <c r="L124" s="178">
        <v>1960</v>
      </c>
      <c r="M124" s="178">
        <v>92600</v>
      </c>
      <c r="N124" s="182">
        <f t="shared" si="6"/>
        <v>21.16630669546436</v>
      </c>
      <c r="O124" s="183" t="s">
        <v>566</v>
      </c>
    </row>
    <row r="125" spans="1:15" x14ac:dyDescent="0.25">
      <c r="A125" s="177" t="s">
        <v>679</v>
      </c>
      <c r="B125" s="181" t="s">
        <v>680</v>
      </c>
      <c r="C125" s="178">
        <v>11010</v>
      </c>
      <c r="D125" s="178">
        <v>56900</v>
      </c>
      <c r="E125" s="179">
        <f t="shared" si="7"/>
        <v>19.349736379613358</v>
      </c>
      <c r="F125" s="178">
        <v>7701</v>
      </c>
      <c r="G125" s="178">
        <v>29904</v>
      </c>
      <c r="H125" s="180">
        <f t="shared" si="4"/>
        <v>25.752407704654896</v>
      </c>
      <c r="I125" s="178">
        <v>20643</v>
      </c>
      <c r="J125" s="178">
        <v>22203</v>
      </c>
      <c r="K125" s="180">
        <f t="shared" si="5"/>
        <v>7.5570411277430694</v>
      </c>
      <c r="L125" s="178">
        <v>2355</v>
      </c>
      <c r="M125" s="178">
        <v>91100</v>
      </c>
      <c r="N125" s="182">
        <f t="shared" si="6"/>
        <v>25.850713501646538</v>
      </c>
      <c r="O125" s="183" t="s">
        <v>427</v>
      </c>
    </row>
    <row r="126" spans="1:15" x14ac:dyDescent="0.25">
      <c r="A126" s="177" t="s">
        <v>681</v>
      </c>
      <c r="B126" s="181" t="s">
        <v>682</v>
      </c>
      <c r="C126" s="178">
        <v>9380</v>
      </c>
      <c r="D126" s="178">
        <v>72600</v>
      </c>
      <c r="E126" s="179">
        <f t="shared" si="7"/>
        <v>12.920110192837466</v>
      </c>
      <c r="F126" s="178">
        <v>6107</v>
      </c>
      <c r="G126" s="178">
        <v>41626</v>
      </c>
      <c r="H126" s="180">
        <f t="shared" si="4"/>
        <v>14.671119012155865</v>
      </c>
      <c r="I126" s="178">
        <v>32765</v>
      </c>
      <c r="J126" s="178">
        <v>35519</v>
      </c>
      <c r="K126" s="180">
        <f t="shared" si="5"/>
        <v>8.4053105447886356</v>
      </c>
      <c r="L126" s="178">
        <v>3650</v>
      </c>
      <c r="M126" s="178">
        <v>122200</v>
      </c>
      <c r="N126" s="182">
        <f t="shared" si="6"/>
        <v>29.869067103109657</v>
      </c>
      <c r="O126" s="183" t="s">
        <v>427</v>
      </c>
    </row>
    <row r="127" spans="1:15" x14ac:dyDescent="0.25">
      <c r="A127" s="177" t="s">
        <v>683</v>
      </c>
      <c r="B127" s="181" t="s">
        <v>684</v>
      </c>
      <c r="C127" s="178">
        <v>16000</v>
      </c>
      <c r="D127" s="178">
        <v>153200</v>
      </c>
      <c r="E127" s="179">
        <f t="shared" si="7"/>
        <v>10.443864229765012</v>
      </c>
      <c r="F127" s="178">
        <v>16954</v>
      </c>
      <c r="G127" s="178">
        <v>74534</v>
      </c>
      <c r="H127" s="180">
        <f t="shared" si="4"/>
        <v>22.746665951109559</v>
      </c>
      <c r="I127" s="178">
        <v>55036</v>
      </c>
      <c r="J127" s="178">
        <v>57581</v>
      </c>
      <c r="K127" s="180">
        <f t="shared" si="5"/>
        <v>4.6242459481066867</v>
      </c>
      <c r="L127" s="178">
        <v>7630</v>
      </c>
      <c r="M127" s="178">
        <v>246000</v>
      </c>
      <c r="N127" s="182">
        <f t="shared" si="6"/>
        <v>31.016260162601625</v>
      </c>
      <c r="O127" s="183" t="s">
        <v>32</v>
      </c>
    </row>
    <row r="128" spans="1:15" x14ac:dyDescent="0.25">
      <c r="A128" s="177" t="s">
        <v>685</v>
      </c>
      <c r="B128" s="181" t="s">
        <v>686</v>
      </c>
      <c r="C128" s="178">
        <v>10980</v>
      </c>
      <c r="D128" s="178">
        <v>112300</v>
      </c>
      <c r="E128" s="179">
        <f t="shared" si="7"/>
        <v>9.7773820124666067</v>
      </c>
      <c r="F128" s="178">
        <v>11824</v>
      </c>
      <c r="G128" s="178">
        <v>69949</v>
      </c>
      <c r="H128" s="180">
        <f t="shared" si="4"/>
        <v>16.903744156456845</v>
      </c>
      <c r="I128" s="178">
        <v>56681</v>
      </c>
      <c r="J128" s="178">
        <v>58125</v>
      </c>
      <c r="K128" s="180">
        <f t="shared" si="5"/>
        <v>2.5475909034773592</v>
      </c>
      <c r="L128" s="178">
        <v>9490</v>
      </c>
      <c r="M128" s="178">
        <v>187200</v>
      </c>
      <c r="N128" s="182">
        <f t="shared" si="6"/>
        <v>50.694444444444443</v>
      </c>
      <c r="O128" s="183" t="s">
        <v>469</v>
      </c>
    </row>
    <row r="129" spans="1:15" x14ac:dyDescent="0.25">
      <c r="A129" s="177" t="s">
        <v>687</v>
      </c>
      <c r="B129" s="181" t="s">
        <v>688</v>
      </c>
      <c r="C129" s="178">
        <v>5470</v>
      </c>
      <c r="D129" s="178">
        <v>63300</v>
      </c>
      <c r="E129" s="179">
        <f t="shared" si="7"/>
        <v>8.6413902053712484</v>
      </c>
      <c r="F129" s="178">
        <v>5041</v>
      </c>
      <c r="G129" s="178">
        <v>46677</v>
      </c>
      <c r="H129" s="180">
        <f t="shared" si="4"/>
        <v>10.79975148360006</v>
      </c>
      <c r="I129" s="178">
        <v>37063</v>
      </c>
      <c r="J129" s="178">
        <v>41636</v>
      </c>
      <c r="K129" s="180">
        <f t="shared" si="5"/>
        <v>12.338450746027041</v>
      </c>
      <c r="L129" s="178">
        <v>5805</v>
      </c>
      <c r="M129" s="178">
        <v>102400</v>
      </c>
      <c r="N129" s="182">
        <f t="shared" si="6"/>
        <v>56.689453125</v>
      </c>
      <c r="O129" s="183" t="s">
        <v>444</v>
      </c>
    </row>
    <row r="130" spans="1:15" x14ac:dyDescent="0.25">
      <c r="A130" s="177" t="s">
        <v>689</v>
      </c>
      <c r="B130" s="181" t="s">
        <v>690</v>
      </c>
      <c r="C130" s="178">
        <v>6180</v>
      </c>
      <c r="D130" s="178">
        <v>57700</v>
      </c>
      <c r="E130" s="179">
        <f t="shared" si="7"/>
        <v>10.710571923743501</v>
      </c>
      <c r="F130" s="178">
        <v>7181</v>
      </c>
      <c r="G130" s="178">
        <v>30976</v>
      </c>
      <c r="H130" s="180">
        <f t="shared" ref="H130:H193" si="8">F130*100/G130</f>
        <v>23.182463842975206</v>
      </c>
      <c r="I130" s="178">
        <v>23356</v>
      </c>
      <c r="J130" s="178">
        <v>23796</v>
      </c>
      <c r="K130" s="180">
        <f t="shared" ref="K130:K193" si="9">((J130/I130)-1)*100</f>
        <v>1.8838842267511646</v>
      </c>
      <c r="L130" s="178">
        <v>3505</v>
      </c>
      <c r="M130" s="178">
        <v>91400</v>
      </c>
      <c r="N130" s="182">
        <f t="shared" ref="N130:N193" si="10">L130/(M130*0.001)</f>
        <v>38.347921225382933</v>
      </c>
      <c r="O130" s="183" t="s">
        <v>433</v>
      </c>
    </row>
    <row r="131" spans="1:15" x14ac:dyDescent="0.25">
      <c r="A131" s="177" t="s">
        <v>691</v>
      </c>
      <c r="B131" s="181" t="s">
        <v>692</v>
      </c>
      <c r="C131" s="178">
        <v>18390</v>
      </c>
      <c r="D131" s="178">
        <v>192200</v>
      </c>
      <c r="E131" s="179">
        <f t="shared" ref="E131:E194" si="11">C131/D131*100</f>
        <v>9.568158168574401</v>
      </c>
      <c r="F131" s="178">
        <v>22977</v>
      </c>
      <c r="G131" s="178">
        <v>197343</v>
      </c>
      <c r="H131" s="180">
        <f t="shared" si="8"/>
        <v>11.643179641537831</v>
      </c>
      <c r="I131" s="178">
        <v>162912</v>
      </c>
      <c r="J131" s="178">
        <v>174367</v>
      </c>
      <c r="K131" s="180">
        <f t="shared" si="9"/>
        <v>7.0314034570811312</v>
      </c>
      <c r="L131" s="178">
        <v>10110</v>
      </c>
      <c r="M131" s="178">
        <v>292700</v>
      </c>
      <c r="N131" s="182">
        <f t="shared" si="10"/>
        <v>34.540485138366932</v>
      </c>
      <c r="O131" s="183" t="s">
        <v>32</v>
      </c>
    </row>
    <row r="132" spans="1:15" x14ac:dyDescent="0.25">
      <c r="A132" s="177" t="s">
        <v>693</v>
      </c>
      <c r="B132" s="181" t="s">
        <v>694</v>
      </c>
      <c r="C132" s="178">
        <v>5820</v>
      </c>
      <c r="D132" s="178">
        <v>66600</v>
      </c>
      <c r="E132" s="179">
        <f t="shared" si="11"/>
        <v>8.7387387387387392</v>
      </c>
      <c r="F132" s="178">
        <v>4428</v>
      </c>
      <c r="G132" s="178">
        <v>39736</v>
      </c>
      <c r="H132" s="180">
        <f t="shared" si="8"/>
        <v>11.143547412925306</v>
      </c>
      <c r="I132" s="178">
        <v>32668</v>
      </c>
      <c r="J132" s="178">
        <v>35309</v>
      </c>
      <c r="K132" s="180">
        <f t="shared" si="9"/>
        <v>8.0843639035141468</v>
      </c>
      <c r="L132" s="178">
        <v>3990</v>
      </c>
      <c r="M132" s="178">
        <v>107700</v>
      </c>
      <c r="N132" s="182">
        <f t="shared" si="10"/>
        <v>37.047353760445681</v>
      </c>
      <c r="O132" s="183" t="s">
        <v>433</v>
      </c>
    </row>
    <row r="133" spans="1:15" x14ac:dyDescent="0.25">
      <c r="A133" s="177" t="s">
        <v>695</v>
      </c>
      <c r="B133" s="181" t="s">
        <v>696</v>
      </c>
      <c r="C133" s="178">
        <v>5210</v>
      </c>
      <c r="D133" s="178">
        <v>80400</v>
      </c>
      <c r="E133" s="179">
        <f t="shared" si="11"/>
        <v>6.4800995024875618</v>
      </c>
      <c r="F133" s="178">
        <v>5754</v>
      </c>
      <c r="G133" s="178">
        <v>49568</v>
      </c>
      <c r="H133" s="180">
        <f t="shared" si="8"/>
        <v>11.608295674628792</v>
      </c>
      <c r="I133" s="178">
        <v>42827</v>
      </c>
      <c r="J133" s="178">
        <v>43814</v>
      </c>
      <c r="K133" s="180">
        <f t="shared" si="9"/>
        <v>2.3046209167114196</v>
      </c>
      <c r="L133" s="178">
        <v>6680</v>
      </c>
      <c r="M133" s="178">
        <v>134200</v>
      </c>
      <c r="N133" s="182">
        <f t="shared" si="10"/>
        <v>49.776453055141587</v>
      </c>
      <c r="O133" s="183" t="s">
        <v>427</v>
      </c>
    </row>
    <row r="134" spans="1:15" x14ac:dyDescent="0.25">
      <c r="A134" s="177" t="s">
        <v>697</v>
      </c>
      <c r="B134" s="181" t="s">
        <v>698</v>
      </c>
      <c r="C134" s="178">
        <v>18200</v>
      </c>
      <c r="D134" s="178">
        <v>180400</v>
      </c>
      <c r="E134" s="179">
        <f t="shared" si="11"/>
        <v>10.08869179600887</v>
      </c>
      <c r="F134" s="178">
        <v>17218</v>
      </c>
      <c r="G134" s="178">
        <v>141141</v>
      </c>
      <c r="H134" s="180">
        <f t="shared" si="8"/>
        <v>12.199148369361135</v>
      </c>
      <c r="I134" s="178">
        <v>104763</v>
      </c>
      <c r="J134" s="178">
        <v>123924</v>
      </c>
      <c r="K134" s="180">
        <f t="shared" si="9"/>
        <v>18.289854242432924</v>
      </c>
      <c r="L134" s="178">
        <v>10705</v>
      </c>
      <c r="M134" s="178">
        <v>265600</v>
      </c>
      <c r="N134" s="182">
        <f t="shared" si="10"/>
        <v>40.304969879518069</v>
      </c>
      <c r="O134" s="183" t="s">
        <v>32</v>
      </c>
    </row>
    <row r="135" spans="1:15" x14ac:dyDescent="0.25">
      <c r="A135" s="177" t="s">
        <v>699</v>
      </c>
      <c r="B135" s="181" t="s">
        <v>700</v>
      </c>
      <c r="C135" s="178">
        <v>8430</v>
      </c>
      <c r="D135" s="178">
        <v>109000</v>
      </c>
      <c r="E135" s="179">
        <f t="shared" si="11"/>
        <v>7.7339449541284395</v>
      </c>
      <c r="F135" s="178">
        <v>15477</v>
      </c>
      <c r="G135" s="178">
        <v>68681</v>
      </c>
      <c r="H135" s="180">
        <f t="shared" si="8"/>
        <v>22.53461656062084</v>
      </c>
      <c r="I135" s="178">
        <v>52700</v>
      </c>
      <c r="J135" s="178">
        <v>53204</v>
      </c>
      <c r="K135" s="180">
        <f t="shared" si="9"/>
        <v>0.95635673624288042</v>
      </c>
      <c r="L135" s="178">
        <v>6925</v>
      </c>
      <c r="M135" s="178">
        <v>173600</v>
      </c>
      <c r="N135" s="182">
        <f t="shared" si="10"/>
        <v>39.890552995391708</v>
      </c>
      <c r="O135" s="183" t="s">
        <v>444</v>
      </c>
    </row>
    <row r="136" spans="1:15" x14ac:dyDescent="0.25">
      <c r="A136" s="177" t="s">
        <v>701</v>
      </c>
      <c r="B136" s="181" t="s">
        <v>702</v>
      </c>
      <c r="C136" s="178">
        <v>8490</v>
      </c>
      <c r="D136" s="178">
        <v>49700</v>
      </c>
      <c r="E136" s="179">
        <f t="shared" si="11"/>
        <v>17.082494969818914</v>
      </c>
      <c r="F136" s="178">
        <v>4822</v>
      </c>
      <c r="G136" s="178">
        <v>26109</v>
      </c>
      <c r="H136" s="180">
        <f t="shared" si="8"/>
        <v>18.468727258799646</v>
      </c>
      <c r="I136" s="178">
        <v>22018</v>
      </c>
      <c r="J136" s="178">
        <v>21287</v>
      </c>
      <c r="K136" s="180">
        <f t="shared" si="9"/>
        <v>-3.3200109001725875</v>
      </c>
      <c r="L136" s="178">
        <v>2050</v>
      </c>
      <c r="M136" s="178">
        <v>80200</v>
      </c>
      <c r="N136" s="182">
        <f t="shared" si="10"/>
        <v>25.561097256857856</v>
      </c>
      <c r="O136" s="183" t="s">
        <v>430</v>
      </c>
    </row>
    <row r="137" spans="1:15" x14ac:dyDescent="0.25">
      <c r="A137" s="177" t="s">
        <v>703</v>
      </c>
      <c r="B137" s="181" t="s">
        <v>704</v>
      </c>
      <c r="C137" s="178">
        <v>11930</v>
      </c>
      <c r="D137" s="178">
        <v>86700</v>
      </c>
      <c r="E137" s="179">
        <f t="shared" si="11"/>
        <v>13.760092272202998</v>
      </c>
      <c r="F137" s="178">
        <v>17631</v>
      </c>
      <c r="G137" s="178">
        <v>66547</v>
      </c>
      <c r="H137" s="180">
        <f t="shared" si="8"/>
        <v>26.494056832013463</v>
      </c>
      <c r="I137" s="178">
        <v>46437</v>
      </c>
      <c r="J137" s="178">
        <v>48916</v>
      </c>
      <c r="K137" s="180">
        <f t="shared" si="9"/>
        <v>5.3384154876499279</v>
      </c>
      <c r="L137" s="178">
        <v>3450</v>
      </c>
      <c r="M137" s="178">
        <v>135000</v>
      </c>
      <c r="N137" s="182">
        <f t="shared" si="10"/>
        <v>25.555555555555557</v>
      </c>
      <c r="O137" s="183" t="s">
        <v>444</v>
      </c>
    </row>
    <row r="138" spans="1:15" x14ac:dyDescent="0.25">
      <c r="A138" s="177" t="s">
        <v>705</v>
      </c>
      <c r="B138" s="181" t="s">
        <v>706</v>
      </c>
      <c r="C138" s="178">
        <v>12240</v>
      </c>
      <c r="D138" s="178">
        <v>80600</v>
      </c>
      <c r="E138" s="179">
        <f t="shared" si="11"/>
        <v>15.186104218362285</v>
      </c>
      <c r="F138" s="178">
        <v>10282</v>
      </c>
      <c r="G138" s="178">
        <v>48038</v>
      </c>
      <c r="H138" s="180">
        <f t="shared" si="8"/>
        <v>21.403888588201006</v>
      </c>
      <c r="I138" s="178">
        <v>35828</v>
      </c>
      <c r="J138" s="178">
        <v>37756</v>
      </c>
      <c r="K138" s="180">
        <f t="shared" si="9"/>
        <v>5.3812660489003017</v>
      </c>
      <c r="L138" s="178">
        <v>4215</v>
      </c>
      <c r="M138" s="178">
        <v>139100</v>
      </c>
      <c r="N138" s="182">
        <f t="shared" si="10"/>
        <v>30.301941049604601</v>
      </c>
      <c r="O138" s="183" t="s">
        <v>427</v>
      </c>
    </row>
    <row r="139" spans="1:15" x14ac:dyDescent="0.25">
      <c r="A139" s="177" t="s">
        <v>707</v>
      </c>
      <c r="B139" s="181" t="s">
        <v>708</v>
      </c>
      <c r="C139" s="178">
        <v>40</v>
      </c>
      <c r="D139" s="178">
        <v>1400</v>
      </c>
      <c r="E139" s="179">
        <f t="shared" si="11"/>
        <v>2.8571428571428572</v>
      </c>
      <c r="F139" s="178">
        <v>380</v>
      </c>
      <c r="G139" s="178">
        <v>1120</v>
      </c>
      <c r="H139" s="180">
        <f t="shared" si="8"/>
        <v>33.928571428571431</v>
      </c>
      <c r="I139" s="178">
        <v>760</v>
      </c>
      <c r="J139" s="178">
        <v>740</v>
      </c>
      <c r="K139" s="180">
        <f t="shared" si="9"/>
        <v>-2.6315789473684181</v>
      </c>
      <c r="L139" s="178">
        <v>185</v>
      </c>
      <c r="M139" s="178">
        <v>2300</v>
      </c>
      <c r="N139" s="182">
        <f t="shared" si="10"/>
        <v>80.434782608695642</v>
      </c>
      <c r="O139" s="183" t="s">
        <v>462</v>
      </c>
    </row>
    <row r="140" spans="1:15" x14ac:dyDescent="0.25">
      <c r="A140" s="177" t="s">
        <v>709</v>
      </c>
      <c r="B140" s="181" t="s">
        <v>710</v>
      </c>
      <c r="C140" s="178">
        <v>23320</v>
      </c>
      <c r="D140" s="178">
        <v>166100</v>
      </c>
      <c r="E140" s="179">
        <f t="shared" si="11"/>
        <v>14.039735099337749</v>
      </c>
      <c r="F140" s="178">
        <v>34051</v>
      </c>
      <c r="G140" s="178">
        <v>202324</v>
      </c>
      <c r="H140" s="180">
        <f t="shared" si="8"/>
        <v>16.829936142029617</v>
      </c>
      <c r="I140" s="178">
        <v>148700</v>
      </c>
      <c r="J140" s="178">
        <v>168273</v>
      </c>
      <c r="K140" s="180">
        <f t="shared" si="9"/>
        <v>13.16274377942166</v>
      </c>
      <c r="L140" s="178">
        <v>14780</v>
      </c>
      <c r="M140" s="178">
        <v>221000</v>
      </c>
      <c r="N140" s="182">
        <f t="shared" si="10"/>
        <v>66.877828054298647</v>
      </c>
      <c r="O140" s="183" t="s">
        <v>32</v>
      </c>
    </row>
    <row r="141" spans="1:15" x14ac:dyDescent="0.25">
      <c r="A141" s="177" t="s">
        <v>711</v>
      </c>
      <c r="B141" s="181" t="s">
        <v>712</v>
      </c>
      <c r="C141" s="178">
        <v>10450</v>
      </c>
      <c r="D141" s="178">
        <v>109000</v>
      </c>
      <c r="E141" s="179">
        <f t="shared" si="11"/>
        <v>9.5871559633027523</v>
      </c>
      <c r="F141" s="178">
        <v>18534</v>
      </c>
      <c r="G141" s="178">
        <v>121026</v>
      </c>
      <c r="H141" s="180">
        <f t="shared" si="8"/>
        <v>15.314064746418126</v>
      </c>
      <c r="I141" s="178">
        <v>89341</v>
      </c>
      <c r="J141" s="178">
        <v>102491</v>
      </c>
      <c r="K141" s="180">
        <f t="shared" si="9"/>
        <v>14.718886065748094</v>
      </c>
      <c r="L141" s="178">
        <v>11320</v>
      </c>
      <c r="M141" s="178">
        <v>156200</v>
      </c>
      <c r="N141" s="182">
        <f t="shared" si="10"/>
        <v>72.471190781049927</v>
      </c>
      <c r="O141" s="183" t="s">
        <v>32</v>
      </c>
    </row>
    <row r="142" spans="1:15" x14ac:dyDescent="0.25">
      <c r="A142" s="177" t="s">
        <v>713</v>
      </c>
      <c r="B142" s="181" t="s">
        <v>714</v>
      </c>
      <c r="C142" s="178">
        <v>6870</v>
      </c>
      <c r="D142" s="178">
        <v>60200</v>
      </c>
      <c r="E142" s="179">
        <f t="shared" si="11"/>
        <v>11.411960132890366</v>
      </c>
      <c r="F142" s="178">
        <v>8481</v>
      </c>
      <c r="G142" s="178">
        <v>39236</v>
      </c>
      <c r="H142" s="180">
        <f t="shared" si="8"/>
        <v>21.615353247018046</v>
      </c>
      <c r="I142" s="178">
        <v>29430</v>
      </c>
      <c r="J142" s="178">
        <v>30755</v>
      </c>
      <c r="K142" s="180">
        <f t="shared" si="9"/>
        <v>4.5022086306490072</v>
      </c>
      <c r="L142" s="178">
        <v>3160</v>
      </c>
      <c r="M142" s="178">
        <v>96900</v>
      </c>
      <c r="N142" s="182">
        <f t="shared" si="10"/>
        <v>32.610939112487095</v>
      </c>
      <c r="O142" s="183" t="s">
        <v>433</v>
      </c>
    </row>
    <row r="143" spans="1:15" x14ac:dyDescent="0.25">
      <c r="A143" s="177" t="s">
        <v>715</v>
      </c>
      <c r="B143" s="181" t="s">
        <v>716</v>
      </c>
      <c r="C143" s="178">
        <v>10750</v>
      </c>
      <c r="D143" s="178">
        <v>87500</v>
      </c>
      <c r="E143" s="179">
        <f t="shared" si="11"/>
        <v>12.285714285714286</v>
      </c>
      <c r="F143" s="178">
        <v>11445</v>
      </c>
      <c r="G143" s="178">
        <v>48647</v>
      </c>
      <c r="H143" s="180">
        <f t="shared" si="8"/>
        <v>23.526630624704502</v>
      </c>
      <c r="I143" s="178">
        <v>37416</v>
      </c>
      <c r="J143" s="178">
        <v>37202</v>
      </c>
      <c r="K143" s="180">
        <f t="shared" si="9"/>
        <v>-0.57194782980543035</v>
      </c>
      <c r="L143" s="178">
        <v>4880</v>
      </c>
      <c r="M143" s="178">
        <v>150000</v>
      </c>
      <c r="N143" s="182">
        <f t="shared" si="10"/>
        <v>32.533333333333331</v>
      </c>
      <c r="O143" s="183" t="s">
        <v>444</v>
      </c>
    </row>
    <row r="144" spans="1:15" x14ac:dyDescent="0.25">
      <c r="A144" s="177" t="s">
        <v>717</v>
      </c>
      <c r="B144" s="181" t="s">
        <v>718</v>
      </c>
      <c r="C144" s="178">
        <v>34610</v>
      </c>
      <c r="D144" s="178">
        <v>170200</v>
      </c>
      <c r="E144" s="179">
        <f t="shared" si="11"/>
        <v>20.334900117508813</v>
      </c>
      <c r="F144" s="178">
        <v>25000</v>
      </c>
      <c r="G144" s="178">
        <v>115497</v>
      </c>
      <c r="H144" s="180">
        <f t="shared" si="8"/>
        <v>21.645583867979255</v>
      </c>
      <c r="I144" s="178">
        <v>88403</v>
      </c>
      <c r="J144" s="178">
        <v>90497</v>
      </c>
      <c r="K144" s="180">
        <f t="shared" si="9"/>
        <v>2.3686978948678217</v>
      </c>
      <c r="L144" s="178">
        <v>5160</v>
      </c>
      <c r="M144" s="178">
        <v>257700</v>
      </c>
      <c r="N144" s="182">
        <f t="shared" si="10"/>
        <v>20.023282887077997</v>
      </c>
      <c r="O144" s="183" t="s">
        <v>451</v>
      </c>
    </row>
    <row r="145" spans="1:15" x14ac:dyDescent="0.25">
      <c r="A145" s="177" t="s">
        <v>719</v>
      </c>
      <c r="B145" s="181" t="s">
        <v>720</v>
      </c>
      <c r="C145" s="178">
        <v>7770</v>
      </c>
      <c r="D145" s="178">
        <v>114300</v>
      </c>
      <c r="E145" s="179">
        <f t="shared" si="11"/>
        <v>6.7979002624671923</v>
      </c>
      <c r="F145" s="178">
        <v>13243</v>
      </c>
      <c r="G145" s="178">
        <v>72376</v>
      </c>
      <c r="H145" s="180">
        <f t="shared" si="8"/>
        <v>18.297501934342876</v>
      </c>
      <c r="I145" s="178">
        <v>60483</v>
      </c>
      <c r="J145" s="178">
        <v>59133</v>
      </c>
      <c r="K145" s="180">
        <f t="shared" si="9"/>
        <v>-2.2320321412628297</v>
      </c>
      <c r="L145" s="178">
        <v>7055</v>
      </c>
      <c r="M145" s="178">
        <v>170000</v>
      </c>
      <c r="N145" s="182">
        <f t="shared" si="10"/>
        <v>41.5</v>
      </c>
      <c r="O145" s="183" t="s">
        <v>32</v>
      </c>
    </row>
    <row r="146" spans="1:15" x14ac:dyDescent="0.25">
      <c r="A146" s="177" t="s">
        <v>721</v>
      </c>
      <c r="B146" s="181" t="s">
        <v>722</v>
      </c>
      <c r="C146" s="178">
        <v>37610</v>
      </c>
      <c r="D146" s="178">
        <v>271900</v>
      </c>
      <c r="E146" s="179">
        <f t="shared" si="11"/>
        <v>13.832291283560133</v>
      </c>
      <c r="F146" s="178">
        <v>29272</v>
      </c>
      <c r="G146" s="178">
        <v>145789</v>
      </c>
      <c r="H146" s="180">
        <f t="shared" si="8"/>
        <v>20.078332384473452</v>
      </c>
      <c r="I146" s="178">
        <v>118170</v>
      </c>
      <c r="J146" s="178">
        <v>116517</v>
      </c>
      <c r="K146" s="180">
        <f t="shared" si="9"/>
        <v>-1.3988321909114032</v>
      </c>
      <c r="L146" s="178">
        <v>12480</v>
      </c>
      <c r="M146" s="178">
        <v>431000</v>
      </c>
      <c r="N146" s="182">
        <f t="shared" si="10"/>
        <v>28.955916473317867</v>
      </c>
      <c r="O146" s="183" t="s">
        <v>451</v>
      </c>
    </row>
    <row r="147" spans="1:15" x14ac:dyDescent="0.25">
      <c r="A147" s="177" t="s">
        <v>723</v>
      </c>
      <c r="B147" s="181" t="s">
        <v>724</v>
      </c>
      <c r="C147" s="178">
        <v>21370</v>
      </c>
      <c r="D147" s="178">
        <v>93700</v>
      </c>
      <c r="E147" s="179">
        <f t="shared" si="11"/>
        <v>22.806830309498398</v>
      </c>
      <c r="F147" s="178">
        <v>14004</v>
      </c>
      <c r="G147" s="178">
        <v>58446</v>
      </c>
      <c r="H147" s="180">
        <f t="shared" si="8"/>
        <v>23.960578995996304</v>
      </c>
      <c r="I147" s="178">
        <v>41417</v>
      </c>
      <c r="J147" s="178">
        <v>44442</v>
      </c>
      <c r="K147" s="180">
        <f t="shared" si="9"/>
        <v>7.3037641548156618</v>
      </c>
      <c r="L147" s="178">
        <v>2430</v>
      </c>
      <c r="M147" s="178">
        <v>146400</v>
      </c>
      <c r="N147" s="182">
        <f t="shared" si="10"/>
        <v>16.598360655737704</v>
      </c>
      <c r="O147" s="183" t="s">
        <v>430</v>
      </c>
    </row>
    <row r="148" spans="1:15" x14ac:dyDescent="0.25">
      <c r="A148" s="177" t="s">
        <v>725</v>
      </c>
      <c r="B148" s="181" t="s">
        <v>726</v>
      </c>
      <c r="C148" s="178">
        <v>28140</v>
      </c>
      <c r="D148" s="178">
        <v>237100</v>
      </c>
      <c r="E148" s="179">
        <f t="shared" si="11"/>
        <v>11.868409953606074</v>
      </c>
      <c r="F148" s="178">
        <v>32858</v>
      </c>
      <c r="G148" s="178">
        <v>139855</v>
      </c>
      <c r="H148" s="180">
        <f t="shared" si="8"/>
        <v>23.494333416753065</v>
      </c>
      <c r="I148" s="178">
        <v>91753</v>
      </c>
      <c r="J148" s="178">
        <v>106997</v>
      </c>
      <c r="K148" s="180">
        <f t="shared" si="9"/>
        <v>16.61417065382058</v>
      </c>
      <c r="L148" s="178">
        <v>15255</v>
      </c>
      <c r="M148" s="178">
        <v>318200</v>
      </c>
      <c r="N148" s="182">
        <f t="shared" si="10"/>
        <v>47.941546197360154</v>
      </c>
      <c r="O148" s="183" t="s">
        <v>32</v>
      </c>
    </row>
    <row r="149" spans="1:15" x14ac:dyDescent="0.25">
      <c r="A149" s="177" t="s">
        <v>727</v>
      </c>
      <c r="B149" s="181" t="s">
        <v>728</v>
      </c>
      <c r="C149" s="178">
        <v>10950</v>
      </c>
      <c r="D149" s="178">
        <v>90400</v>
      </c>
      <c r="E149" s="179">
        <f t="shared" si="11"/>
        <v>12.112831858407079</v>
      </c>
      <c r="F149" s="178">
        <v>11960</v>
      </c>
      <c r="G149" s="178">
        <v>52326</v>
      </c>
      <c r="H149" s="180">
        <f t="shared" si="8"/>
        <v>22.856706035240606</v>
      </c>
      <c r="I149" s="178">
        <v>39861</v>
      </c>
      <c r="J149" s="178">
        <v>40366</v>
      </c>
      <c r="K149" s="180">
        <f t="shared" si="9"/>
        <v>1.266902486139343</v>
      </c>
      <c r="L149" s="178">
        <v>4085</v>
      </c>
      <c r="M149" s="178">
        <v>141300</v>
      </c>
      <c r="N149" s="182">
        <f t="shared" si="10"/>
        <v>28.910120311394195</v>
      </c>
      <c r="O149" s="183" t="s">
        <v>430</v>
      </c>
    </row>
    <row r="150" spans="1:15" x14ac:dyDescent="0.25">
      <c r="A150" s="177" t="s">
        <v>729</v>
      </c>
      <c r="B150" s="181" t="s">
        <v>730</v>
      </c>
      <c r="C150" s="178">
        <v>67540</v>
      </c>
      <c r="D150" s="178">
        <v>505200</v>
      </c>
      <c r="E150" s="179">
        <f t="shared" si="11"/>
        <v>13.368962787015043</v>
      </c>
      <c r="F150" s="178">
        <v>81066</v>
      </c>
      <c r="G150" s="178">
        <v>406974</v>
      </c>
      <c r="H150" s="180">
        <f t="shared" si="8"/>
        <v>19.919208598092261</v>
      </c>
      <c r="I150" s="178">
        <v>307500</v>
      </c>
      <c r="J150" s="178">
        <v>325908</v>
      </c>
      <c r="K150" s="180">
        <f t="shared" si="9"/>
        <v>5.986341463414635</v>
      </c>
      <c r="L150" s="178">
        <v>22545</v>
      </c>
      <c r="M150" s="178">
        <v>766400</v>
      </c>
      <c r="N150" s="182">
        <f t="shared" si="10"/>
        <v>29.416753653444676</v>
      </c>
      <c r="O150" s="183" t="s">
        <v>451</v>
      </c>
    </row>
    <row r="151" spans="1:15" x14ac:dyDescent="0.25">
      <c r="A151" s="177" t="s">
        <v>731</v>
      </c>
      <c r="B151" s="181" t="s">
        <v>732</v>
      </c>
      <c r="C151" s="178">
        <v>33600</v>
      </c>
      <c r="D151" s="178">
        <v>225700</v>
      </c>
      <c r="E151" s="179">
        <f t="shared" si="11"/>
        <v>14.887018165706689</v>
      </c>
      <c r="F151" s="178">
        <v>37724</v>
      </c>
      <c r="G151" s="178">
        <v>158506</v>
      </c>
      <c r="H151" s="180">
        <f t="shared" si="8"/>
        <v>23.799729978675884</v>
      </c>
      <c r="I151" s="178">
        <v>117203</v>
      </c>
      <c r="J151" s="178">
        <v>120782</v>
      </c>
      <c r="K151" s="180">
        <f t="shared" si="9"/>
        <v>3.0536761004411161</v>
      </c>
      <c r="L151" s="178">
        <v>9280</v>
      </c>
      <c r="M151" s="178">
        <v>337700</v>
      </c>
      <c r="N151" s="182">
        <f t="shared" si="10"/>
        <v>27.480011844832692</v>
      </c>
      <c r="O151" s="183" t="s">
        <v>433</v>
      </c>
    </row>
    <row r="152" spans="1:15" x14ac:dyDescent="0.25">
      <c r="A152" s="177" t="s">
        <v>733</v>
      </c>
      <c r="B152" s="181" t="s">
        <v>734</v>
      </c>
      <c r="C152" s="178">
        <v>5960</v>
      </c>
      <c r="D152" s="178">
        <v>58400</v>
      </c>
      <c r="E152" s="179">
        <f t="shared" si="11"/>
        <v>10.205479452054794</v>
      </c>
      <c r="F152" s="178">
        <v>6796</v>
      </c>
      <c r="G152" s="178">
        <v>30564</v>
      </c>
      <c r="H152" s="180">
        <f t="shared" si="8"/>
        <v>22.235309514461459</v>
      </c>
      <c r="I152" s="178">
        <v>23549</v>
      </c>
      <c r="J152" s="178">
        <v>23768</v>
      </c>
      <c r="K152" s="180">
        <f t="shared" si="9"/>
        <v>0.92997579515052831</v>
      </c>
      <c r="L152" s="178">
        <v>3845</v>
      </c>
      <c r="M152" s="178">
        <v>100200</v>
      </c>
      <c r="N152" s="182">
        <f t="shared" si="10"/>
        <v>38.373253493013969</v>
      </c>
      <c r="O152" s="183" t="s">
        <v>427</v>
      </c>
    </row>
    <row r="153" spans="1:15" x14ac:dyDescent="0.25">
      <c r="A153" s="177" t="s">
        <v>735</v>
      </c>
      <c r="B153" s="181" t="s">
        <v>736</v>
      </c>
      <c r="C153" s="178">
        <v>27410</v>
      </c>
      <c r="D153" s="178">
        <v>204000</v>
      </c>
      <c r="E153" s="179">
        <f t="shared" si="11"/>
        <v>13.436274509803923</v>
      </c>
      <c r="F153" s="178">
        <v>15814</v>
      </c>
      <c r="G153" s="178">
        <v>63067</v>
      </c>
      <c r="H153" s="180">
        <f t="shared" si="8"/>
        <v>25.074920322831275</v>
      </c>
      <c r="I153" s="178">
        <v>40753</v>
      </c>
      <c r="J153" s="178">
        <v>47254</v>
      </c>
      <c r="K153" s="180">
        <f t="shared" si="9"/>
        <v>15.952199838048742</v>
      </c>
      <c r="L153" s="178">
        <v>7625</v>
      </c>
      <c r="M153" s="178">
        <v>291900</v>
      </c>
      <c r="N153" s="182">
        <f t="shared" si="10"/>
        <v>26.121959575196982</v>
      </c>
      <c r="O153" s="183" t="s">
        <v>32</v>
      </c>
    </row>
    <row r="154" spans="1:15" x14ac:dyDescent="0.25">
      <c r="A154" s="177" t="s">
        <v>737</v>
      </c>
      <c r="B154" s="181" t="s">
        <v>738</v>
      </c>
      <c r="C154" s="178">
        <v>5560</v>
      </c>
      <c r="D154" s="178">
        <v>61500</v>
      </c>
      <c r="E154" s="179">
        <f t="shared" si="11"/>
        <v>9.0406504065040654</v>
      </c>
      <c r="F154" s="178">
        <v>5861</v>
      </c>
      <c r="G154" s="178">
        <v>41018</v>
      </c>
      <c r="H154" s="180">
        <f t="shared" si="8"/>
        <v>14.288848798088644</v>
      </c>
      <c r="I154" s="178">
        <v>34193</v>
      </c>
      <c r="J154" s="178">
        <v>35157</v>
      </c>
      <c r="K154" s="180">
        <f t="shared" si="9"/>
        <v>2.8192904980551603</v>
      </c>
      <c r="L154" s="178">
        <v>4335</v>
      </c>
      <c r="M154" s="178">
        <v>102100</v>
      </c>
      <c r="N154" s="182">
        <f t="shared" si="10"/>
        <v>42.458374142997059</v>
      </c>
      <c r="O154" s="183" t="s">
        <v>469</v>
      </c>
    </row>
    <row r="155" spans="1:15" x14ac:dyDescent="0.25">
      <c r="A155" s="177" t="s">
        <v>739</v>
      </c>
      <c r="B155" s="181" t="s">
        <v>740</v>
      </c>
      <c r="C155" s="178">
        <v>9540</v>
      </c>
      <c r="D155" s="178">
        <v>66000</v>
      </c>
      <c r="E155" s="179">
        <f t="shared" si="11"/>
        <v>14.454545454545453</v>
      </c>
      <c r="F155" s="178">
        <v>12897</v>
      </c>
      <c r="G155" s="178">
        <v>51360</v>
      </c>
      <c r="H155" s="180">
        <f t="shared" si="8"/>
        <v>25.110981308411215</v>
      </c>
      <c r="I155" s="178">
        <v>39289</v>
      </c>
      <c r="J155" s="178">
        <v>38463</v>
      </c>
      <c r="K155" s="180">
        <f t="shared" si="9"/>
        <v>-2.1023696199954145</v>
      </c>
      <c r="L155" s="178">
        <v>2270</v>
      </c>
      <c r="M155" s="178">
        <v>96200</v>
      </c>
      <c r="N155" s="182">
        <f t="shared" si="10"/>
        <v>23.596673596673597</v>
      </c>
      <c r="O155" s="183" t="s">
        <v>433</v>
      </c>
    </row>
    <row r="156" spans="1:15" x14ac:dyDescent="0.25">
      <c r="A156" s="177" t="s">
        <v>741</v>
      </c>
      <c r="B156" s="181" t="s">
        <v>742</v>
      </c>
      <c r="C156" s="178">
        <v>65880</v>
      </c>
      <c r="D156" s="178">
        <v>324100</v>
      </c>
      <c r="E156" s="179">
        <f t="shared" si="11"/>
        <v>20.327059549521753</v>
      </c>
      <c r="F156" s="178">
        <v>58817</v>
      </c>
      <c r="G156" s="178">
        <v>227221</v>
      </c>
      <c r="H156" s="180">
        <f t="shared" si="8"/>
        <v>25.885371510555803</v>
      </c>
      <c r="I156" s="178">
        <v>160690</v>
      </c>
      <c r="J156" s="178">
        <v>168404</v>
      </c>
      <c r="K156" s="180">
        <f t="shared" si="9"/>
        <v>4.8005476383097934</v>
      </c>
      <c r="L156" s="178">
        <v>10515</v>
      </c>
      <c r="M156" s="178">
        <v>473100</v>
      </c>
      <c r="N156" s="182">
        <f t="shared" si="10"/>
        <v>22.225745085605578</v>
      </c>
      <c r="O156" s="183" t="s">
        <v>430</v>
      </c>
    </row>
    <row r="157" spans="1:15" x14ac:dyDescent="0.25">
      <c r="A157" s="177" t="s">
        <v>743</v>
      </c>
      <c r="B157" s="181" t="s">
        <v>744</v>
      </c>
      <c r="C157" s="178">
        <v>17070</v>
      </c>
      <c r="D157" s="178">
        <v>136200</v>
      </c>
      <c r="E157" s="179">
        <f t="shared" si="11"/>
        <v>12.533039647577093</v>
      </c>
      <c r="F157" s="178">
        <v>17517</v>
      </c>
      <c r="G157" s="178">
        <v>83281</v>
      </c>
      <c r="H157" s="180">
        <f t="shared" si="8"/>
        <v>21.033609106518895</v>
      </c>
      <c r="I157" s="178">
        <v>66276</v>
      </c>
      <c r="J157" s="178">
        <v>65764</v>
      </c>
      <c r="K157" s="180">
        <f t="shared" si="9"/>
        <v>-0.77252700826845322</v>
      </c>
      <c r="L157" s="178">
        <v>4980</v>
      </c>
      <c r="M157" s="178">
        <v>211000</v>
      </c>
      <c r="N157" s="182">
        <f t="shared" si="10"/>
        <v>23.601895734597157</v>
      </c>
      <c r="O157" s="183" t="s">
        <v>444</v>
      </c>
    </row>
    <row r="158" spans="1:15" x14ac:dyDescent="0.25">
      <c r="A158" s="177" t="s">
        <v>745</v>
      </c>
      <c r="B158" s="181" t="s">
        <v>746</v>
      </c>
      <c r="C158" s="178">
        <v>9540</v>
      </c>
      <c r="D158" s="178">
        <v>100600</v>
      </c>
      <c r="E158" s="179">
        <f t="shared" si="11"/>
        <v>9.4831013916500986</v>
      </c>
      <c r="F158" s="178">
        <v>17112</v>
      </c>
      <c r="G158" s="178">
        <v>67064</v>
      </c>
      <c r="H158" s="180">
        <f t="shared" si="8"/>
        <v>25.51592508648455</v>
      </c>
      <c r="I158" s="178">
        <v>50361</v>
      </c>
      <c r="J158" s="178">
        <v>49953</v>
      </c>
      <c r="K158" s="180">
        <f t="shared" si="9"/>
        <v>-0.81015071186036902</v>
      </c>
      <c r="L158" s="178">
        <v>6305</v>
      </c>
      <c r="M158" s="178">
        <v>161800</v>
      </c>
      <c r="N158" s="182">
        <f t="shared" si="10"/>
        <v>38.967861557478365</v>
      </c>
      <c r="O158" s="183" t="s">
        <v>427</v>
      </c>
    </row>
    <row r="159" spans="1:15" x14ac:dyDescent="0.25">
      <c r="A159" s="177" t="s">
        <v>747</v>
      </c>
      <c r="B159" s="181" t="s">
        <v>748</v>
      </c>
      <c r="C159" s="178">
        <v>3340</v>
      </c>
      <c r="D159" s="178">
        <v>37700</v>
      </c>
      <c r="E159" s="179">
        <f t="shared" si="11"/>
        <v>8.8594164456233422</v>
      </c>
      <c r="F159" s="178">
        <v>2426</v>
      </c>
      <c r="G159" s="178">
        <v>19050</v>
      </c>
      <c r="H159" s="180">
        <f t="shared" si="8"/>
        <v>12.73490813648294</v>
      </c>
      <c r="I159" s="178">
        <v>16049</v>
      </c>
      <c r="J159" s="178">
        <v>16624</v>
      </c>
      <c r="K159" s="180">
        <f t="shared" si="9"/>
        <v>3.5827777431615582</v>
      </c>
      <c r="L159" s="178">
        <v>3070</v>
      </c>
      <c r="M159" s="178">
        <v>62800</v>
      </c>
      <c r="N159" s="182">
        <f t="shared" si="10"/>
        <v>48.885350318471332</v>
      </c>
      <c r="O159" s="183" t="s">
        <v>444</v>
      </c>
    </row>
    <row r="160" spans="1:15" x14ac:dyDescent="0.25">
      <c r="A160" s="177" t="s">
        <v>749</v>
      </c>
      <c r="B160" s="181" t="s">
        <v>750</v>
      </c>
      <c r="C160" s="178">
        <v>4200</v>
      </c>
      <c r="D160" s="178">
        <v>43600</v>
      </c>
      <c r="E160" s="179">
        <f t="shared" si="11"/>
        <v>9.6330275229357802</v>
      </c>
      <c r="F160" s="178">
        <v>2893</v>
      </c>
      <c r="G160" s="178">
        <v>24150</v>
      </c>
      <c r="H160" s="180">
        <f t="shared" si="8"/>
        <v>11.979296066252587</v>
      </c>
      <c r="I160" s="178">
        <v>21906</v>
      </c>
      <c r="J160" s="178">
        <v>21257</v>
      </c>
      <c r="K160" s="180">
        <f t="shared" si="9"/>
        <v>-2.9626586323381776</v>
      </c>
      <c r="L160" s="178">
        <v>3910</v>
      </c>
      <c r="M160" s="178">
        <v>75900</v>
      </c>
      <c r="N160" s="182">
        <f t="shared" si="10"/>
        <v>51.515151515151508</v>
      </c>
      <c r="O160" s="183" t="s">
        <v>469</v>
      </c>
    </row>
    <row r="161" spans="1:15" x14ac:dyDescent="0.25">
      <c r="A161" s="177" t="s">
        <v>751</v>
      </c>
      <c r="B161" s="181" t="s">
        <v>752</v>
      </c>
      <c r="C161" s="178">
        <v>61020</v>
      </c>
      <c r="D161" s="178">
        <v>367300</v>
      </c>
      <c r="E161" s="179">
        <f t="shared" si="11"/>
        <v>16.613122787911788</v>
      </c>
      <c r="F161" s="178">
        <v>68691</v>
      </c>
      <c r="G161" s="178">
        <v>334715</v>
      </c>
      <c r="H161" s="180">
        <f t="shared" si="8"/>
        <v>20.522235334538337</v>
      </c>
      <c r="I161" s="178">
        <v>234765</v>
      </c>
      <c r="J161" s="178">
        <v>266024</v>
      </c>
      <c r="K161" s="180">
        <f t="shared" si="9"/>
        <v>13.315017144804386</v>
      </c>
      <c r="L161" s="178">
        <v>15025</v>
      </c>
      <c r="M161" s="178">
        <v>520200</v>
      </c>
      <c r="N161" s="182">
        <f t="shared" si="10"/>
        <v>28.883121876201457</v>
      </c>
      <c r="O161" s="183" t="s">
        <v>430</v>
      </c>
    </row>
    <row r="162" spans="1:15" x14ac:dyDescent="0.25">
      <c r="A162" s="177" t="s">
        <v>753</v>
      </c>
      <c r="B162" s="181" t="s">
        <v>754</v>
      </c>
      <c r="C162" s="178">
        <v>11640</v>
      </c>
      <c r="D162" s="178">
        <v>67100</v>
      </c>
      <c r="E162" s="179">
        <f t="shared" si="11"/>
        <v>17.347242921013411</v>
      </c>
      <c r="F162" s="178">
        <v>7299</v>
      </c>
      <c r="G162" s="178">
        <v>34747</v>
      </c>
      <c r="H162" s="180">
        <f t="shared" si="8"/>
        <v>21.006130025613722</v>
      </c>
      <c r="I162" s="178">
        <v>29835</v>
      </c>
      <c r="J162" s="178">
        <v>27449</v>
      </c>
      <c r="K162" s="180">
        <f t="shared" si="9"/>
        <v>-7.9973185855538809</v>
      </c>
      <c r="L162" s="178">
        <v>2250</v>
      </c>
      <c r="M162" s="178">
        <v>105900</v>
      </c>
      <c r="N162" s="182">
        <f t="shared" si="10"/>
        <v>21.246458923512748</v>
      </c>
      <c r="O162" s="183" t="s">
        <v>433</v>
      </c>
    </row>
    <row r="163" spans="1:15" x14ac:dyDescent="0.25">
      <c r="A163" s="177" t="s">
        <v>755</v>
      </c>
      <c r="B163" s="181" t="s">
        <v>756</v>
      </c>
      <c r="C163" s="178">
        <v>23360</v>
      </c>
      <c r="D163" s="178">
        <v>176800</v>
      </c>
      <c r="E163" s="179">
        <f t="shared" si="11"/>
        <v>13.21266968325792</v>
      </c>
      <c r="F163" s="178">
        <v>20102</v>
      </c>
      <c r="G163" s="178">
        <v>82976</v>
      </c>
      <c r="H163" s="180">
        <f t="shared" si="8"/>
        <v>24.226282298495949</v>
      </c>
      <c r="I163" s="178">
        <v>61430</v>
      </c>
      <c r="J163" s="178">
        <v>62874</v>
      </c>
      <c r="K163" s="180">
        <f t="shared" si="9"/>
        <v>2.3506430083021224</v>
      </c>
      <c r="L163" s="178">
        <v>6825</v>
      </c>
      <c r="M163" s="178">
        <v>274000</v>
      </c>
      <c r="N163" s="182">
        <f t="shared" si="10"/>
        <v>24.908759124087592</v>
      </c>
      <c r="O163" s="183" t="s">
        <v>427</v>
      </c>
    </row>
    <row r="164" spans="1:15" x14ac:dyDescent="0.25">
      <c r="A164" s="177" t="s">
        <v>757</v>
      </c>
      <c r="B164" s="181" t="s">
        <v>758</v>
      </c>
      <c r="C164" s="178">
        <v>2290</v>
      </c>
      <c r="D164" s="178">
        <v>31500</v>
      </c>
      <c r="E164" s="179">
        <f t="shared" si="11"/>
        <v>7.2698412698412689</v>
      </c>
      <c r="F164" s="178">
        <v>2207</v>
      </c>
      <c r="G164" s="178">
        <v>19061</v>
      </c>
      <c r="H164" s="180">
        <f t="shared" si="8"/>
        <v>11.578616022244374</v>
      </c>
      <c r="I164" s="178">
        <v>16771</v>
      </c>
      <c r="J164" s="178">
        <v>16853</v>
      </c>
      <c r="K164" s="180">
        <f t="shared" si="9"/>
        <v>0.48893924035537939</v>
      </c>
      <c r="L164" s="178">
        <v>2245</v>
      </c>
      <c r="M164" s="178">
        <v>51000</v>
      </c>
      <c r="N164" s="182">
        <f t="shared" si="10"/>
        <v>44.019607843137258</v>
      </c>
      <c r="O164" s="183" t="s">
        <v>433</v>
      </c>
    </row>
    <row r="165" spans="1:15" x14ac:dyDescent="0.25">
      <c r="A165" s="177" t="s">
        <v>759</v>
      </c>
      <c r="B165" s="181" t="s">
        <v>760</v>
      </c>
      <c r="C165" s="178">
        <v>6870</v>
      </c>
      <c r="D165" s="178">
        <v>66900</v>
      </c>
      <c r="E165" s="179">
        <f t="shared" si="11"/>
        <v>10.269058295964125</v>
      </c>
      <c r="F165" s="178">
        <v>5221</v>
      </c>
      <c r="G165" s="178">
        <v>42812</v>
      </c>
      <c r="H165" s="180">
        <f t="shared" si="8"/>
        <v>12.195178921797627</v>
      </c>
      <c r="I165" s="178">
        <v>36426</v>
      </c>
      <c r="J165" s="178">
        <v>37591</v>
      </c>
      <c r="K165" s="180">
        <f t="shared" si="9"/>
        <v>3.1982649755669001</v>
      </c>
      <c r="L165" s="178">
        <v>5170</v>
      </c>
      <c r="M165" s="178">
        <v>110800</v>
      </c>
      <c r="N165" s="182">
        <f t="shared" si="10"/>
        <v>46.660649819494587</v>
      </c>
      <c r="O165" s="183" t="s">
        <v>462</v>
      </c>
    </row>
    <row r="166" spans="1:15" x14ac:dyDescent="0.25">
      <c r="A166" s="177" t="s">
        <v>761</v>
      </c>
      <c r="B166" s="181" t="s">
        <v>762</v>
      </c>
      <c r="C166" s="178">
        <v>11560</v>
      </c>
      <c r="D166" s="178">
        <v>137500</v>
      </c>
      <c r="E166" s="179">
        <f t="shared" si="11"/>
        <v>8.4072727272727263</v>
      </c>
      <c r="F166" s="178">
        <v>10896</v>
      </c>
      <c r="G166" s="178">
        <v>79218</v>
      </c>
      <c r="H166" s="180">
        <f t="shared" si="8"/>
        <v>13.754449746269787</v>
      </c>
      <c r="I166" s="178">
        <v>54751</v>
      </c>
      <c r="J166" s="178">
        <v>68322</v>
      </c>
      <c r="K166" s="180">
        <f t="shared" si="9"/>
        <v>24.786761885627651</v>
      </c>
      <c r="L166" s="178">
        <v>9135</v>
      </c>
      <c r="M166" s="178">
        <v>203500</v>
      </c>
      <c r="N166" s="182">
        <f t="shared" si="10"/>
        <v>44.889434889434888</v>
      </c>
      <c r="O166" s="183" t="s">
        <v>32</v>
      </c>
    </row>
    <row r="167" spans="1:15" x14ac:dyDescent="0.25">
      <c r="A167" s="177" t="s">
        <v>763</v>
      </c>
      <c r="B167" s="181" t="s">
        <v>764</v>
      </c>
      <c r="C167" s="178">
        <v>4520</v>
      </c>
      <c r="D167" s="178">
        <v>46900</v>
      </c>
      <c r="E167" s="179">
        <f t="shared" si="11"/>
        <v>9.637526652452026</v>
      </c>
      <c r="F167" s="178">
        <v>3446</v>
      </c>
      <c r="G167" s="178">
        <v>22315</v>
      </c>
      <c r="H167" s="180">
        <f t="shared" si="8"/>
        <v>15.442527447904997</v>
      </c>
      <c r="I167" s="178">
        <v>19638</v>
      </c>
      <c r="J167" s="178">
        <v>18869</v>
      </c>
      <c r="K167" s="180">
        <f t="shared" si="9"/>
        <v>-3.9158773805886504</v>
      </c>
      <c r="L167" s="178">
        <v>4180</v>
      </c>
      <c r="M167" s="178">
        <v>79200</v>
      </c>
      <c r="N167" s="182">
        <f t="shared" si="10"/>
        <v>52.777777777777779</v>
      </c>
      <c r="O167" s="183" t="s">
        <v>462</v>
      </c>
    </row>
    <row r="168" spans="1:15" x14ac:dyDescent="0.25">
      <c r="A168" s="177" t="s">
        <v>765</v>
      </c>
      <c r="B168" s="181" t="s">
        <v>766</v>
      </c>
      <c r="C168" s="178">
        <v>4310</v>
      </c>
      <c r="D168" s="178">
        <v>59100</v>
      </c>
      <c r="E168" s="179">
        <f t="shared" si="11"/>
        <v>7.2927241962774962</v>
      </c>
      <c r="F168" s="178">
        <v>4411</v>
      </c>
      <c r="G168" s="178">
        <v>32105</v>
      </c>
      <c r="H168" s="180">
        <f t="shared" si="8"/>
        <v>13.73929294502414</v>
      </c>
      <c r="I168" s="178">
        <v>27224</v>
      </c>
      <c r="J168" s="178">
        <v>27694</v>
      </c>
      <c r="K168" s="180">
        <f t="shared" si="9"/>
        <v>1.7264178665883145</v>
      </c>
      <c r="L168" s="178">
        <v>4520</v>
      </c>
      <c r="M168" s="178">
        <v>99100</v>
      </c>
      <c r="N168" s="182">
        <f t="shared" si="10"/>
        <v>45.610494450050453</v>
      </c>
      <c r="O168" s="183" t="s">
        <v>444</v>
      </c>
    </row>
    <row r="169" spans="1:15" x14ac:dyDescent="0.25">
      <c r="A169" s="177" t="s">
        <v>767</v>
      </c>
      <c r="B169" s="181" t="s">
        <v>768</v>
      </c>
      <c r="C169" s="178">
        <v>5240</v>
      </c>
      <c r="D169" s="178">
        <v>87900</v>
      </c>
      <c r="E169" s="179">
        <f t="shared" si="11"/>
        <v>5.9613196814562004</v>
      </c>
      <c r="F169" s="178">
        <v>8469</v>
      </c>
      <c r="G169" s="178">
        <v>54737</v>
      </c>
      <c r="H169" s="180">
        <f t="shared" si="8"/>
        <v>15.472166907210845</v>
      </c>
      <c r="I169" s="178">
        <v>44275</v>
      </c>
      <c r="J169" s="178">
        <v>46269</v>
      </c>
      <c r="K169" s="180">
        <f t="shared" si="9"/>
        <v>4.5036702428006725</v>
      </c>
      <c r="L169" s="178">
        <v>6425</v>
      </c>
      <c r="M169" s="178">
        <v>144400</v>
      </c>
      <c r="N169" s="182">
        <f t="shared" si="10"/>
        <v>44.494459833795013</v>
      </c>
      <c r="O169" s="183" t="s">
        <v>427</v>
      </c>
    </row>
    <row r="170" spans="1:15" x14ac:dyDescent="0.25">
      <c r="A170" s="177" t="s">
        <v>769</v>
      </c>
      <c r="B170" s="181" t="s">
        <v>770</v>
      </c>
      <c r="C170" s="178">
        <v>19670</v>
      </c>
      <c r="D170" s="178">
        <v>88900</v>
      </c>
      <c r="E170" s="179">
        <f t="shared" si="11"/>
        <v>22.125984251968504</v>
      </c>
      <c r="F170" s="178">
        <v>19995</v>
      </c>
      <c r="G170" s="178">
        <v>58864</v>
      </c>
      <c r="H170" s="180">
        <f t="shared" si="8"/>
        <v>33.968129926610494</v>
      </c>
      <c r="I170" s="178">
        <v>41158</v>
      </c>
      <c r="J170" s="178">
        <v>38869</v>
      </c>
      <c r="K170" s="180">
        <f t="shared" si="9"/>
        <v>-5.5614947276349636</v>
      </c>
      <c r="L170" s="178">
        <v>2545</v>
      </c>
      <c r="M170" s="178">
        <v>139100</v>
      </c>
      <c r="N170" s="182">
        <f t="shared" si="10"/>
        <v>18.296189791516895</v>
      </c>
      <c r="O170" s="183" t="s">
        <v>566</v>
      </c>
    </row>
    <row r="171" spans="1:15" x14ac:dyDescent="0.25">
      <c r="A171" s="177" t="s">
        <v>771</v>
      </c>
      <c r="B171" s="181" t="s">
        <v>772</v>
      </c>
      <c r="C171" s="178">
        <v>17530</v>
      </c>
      <c r="D171" s="178">
        <v>168000</v>
      </c>
      <c r="E171" s="179">
        <f t="shared" si="11"/>
        <v>10.43452380952381</v>
      </c>
      <c r="F171" s="178">
        <v>19872</v>
      </c>
      <c r="G171" s="178">
        <v>154333</v>
      </c>
      <c r="H171" s="180">
        <f t="shared" si="8"/>
        <v>12.876053727977814</v>
      </c>
      <c r="I171" s="178">
        <v>120643</v>
      </c>
      <c r="J171" s="178">
        <v>134461</v>
      </c>
      <c r="K171" s="180">
        <f t="shared" si="9"/>
        <v>11.453627645201125</v>
      </c>
      <c r="L171" s="178">
        <v>9875</v>
      </c>
      <c r="M171" s="178">
        <v>259200</v>
      </c>
      <c r="N171" s="182">
        <f t="shared" si="10"/>
        <v>38.097993827160494</v>
      </c>
      <c r="O171" s="183" t="s">
        <v>427</v>
      </c>
    </row>
    <row r="172" spans="1:15" x14ac:dyDescent="0.25">
      <c r="A172" s="177" t="s">
        <v>773</v>
      </c>
      <c r="B172" s="181" t="s">
        <v>774</v>
      </c>
      <c r="C172" s="178">
        <v>3290</v>
      </c>
      <c r="D172" s="178">
        <v>51100</v>
      </c>
      <c r="E172" s="179">
        <f t="shared" si="11"/>
        <v>6.4383561643835616</v>
      </c>
      <c r="F172" s="178">
        <v>4439</v>
      </c>
      <c r="G172" s="178">
        <v>42978</v>
      </c>
      <c r="H172" s="180">
        <f t="shared" si="8"/>
        <v>10.32854018334962</v>
      </c>
      <c r="I172" s="178">
        <v>37573</v>
      </c>
      <c r="J172" s="178">
        <v>38539</v>
      </c>
      <c r="K172" s="180">
        <f t="shared" si="9"/>
        <v>2.5709951294812683</v>
      </c>
      <c r="L172" s="178">
        <v>5010</v>
      </c>
      <c r="M172" s="178">
        <v>86200</v>
      </c>
      <c r="N172" s="182">
        <f t="shared" si="10"/>
        <v>58.120649651972158</v>
      </c>
      <c r="O172" s="183" t="s">
        <v>427</v>
      </c>
    </row>
    <row r="173" spans="1:15" x14ac:dyDescent="0.25">
      <c r="A173" s="177" t="s">
        <v>775</v>
      </c>
      <c r="B173" s="181" t="s">
        <v>776</v>
      </c>
      <c r="C173" s="178">
        <v>8570</v>
      </c>
      <c r="D173" s="178">
        <v>101300</v>
      </c>
      <c r="E173" s="179">
        <f t="shared" si="11"/>
        <v>8.4600197433366233</v>
      </c>
      <c r="F173" s="178">
        <v>10165</v>
      </c>
      <c r="G173" s="178">
        <v>64463</v>
      </c>
      <c r="H173" s="180">
        <f t="shared" si="8"/>
        <v>15.768735553728495</v>
      </c>
      <c r="I173" s="178">
        <v>56303</v>
      </c>
      <c r="J173" s="178">
        <v>54299</v>
      </c>
      <c r="K173" s="180">
        <f t="shared" si="9"/>
        <v>-3.5593130028595321</v>
      </c>
      <c r="L173" s="178">
        <v>7270</v>
      </c>
      <c r="M173" s="178">
        <v>178900</v>
      </c>
      <c r="N173" s="182">
        <f t="shared" si="10"/>
        <v>40.637227501397426</v>
      </c>
      <c r="O173" s="183" t="s">
        <v>427</v>
      </c>
    </row>
    <row r="174" spans="1:15" x14ac:dyDescent="0.25">
      <c r="A174" s="177" t="s">
        <v>777</v>
      </c>
      <c r="B174" s="181" t="s">
        <v>778</v>
      </c>
      <c r="C174" s="178">
        <v>8710</v>
      </c>
      <c r="D174" s="178">
        <v>72100</v>
      </c>
      <c r="E174" s="179">
        <f t="shared" si="11"/>
        <v>12.080443828016643</v>
      </c>
      <c r="F174" s="178">
        <v>6651</v>
      </c>
      <c r="G174" s="178">
        <v>44875</v>
      </c>
      <c r="H174" s="180">
        <f t="shared" si="8"/>
        <v>14.82116991643454</v>
      </c>
      <c r="I174" s="178">
        <v>36474</v>
      </c>
      <c r="J174" s="178">
        <v>38224</v>
      </c>
      <c r="K174" s="180">
        <f t="shared" si="9"/>
        <v>4.7979382573888341</v>
      </c>
      <c r="L174" s="178">
        <v>4260</v>
      </c>
      <c r="M174" s="178">
        <v>117800</v>
      </c>
      <c r="N174" s="182">
        <f t="shared" si="10"/>
        <v>36.162988115449913</v>
      </c>
      <c r="O174" s="183" t="s">
        <v>433</v>
      </c>
    </row>
    <row r="175" spans="1:15" x14ac:dyDescent="0.25">
      <c r="A175" s="177" t="s">
        <v>779</v>
      </c>
      <c r="B175" s="181" t="s">
        <v>780</v>
      </c>
      <c r="C175" s="178">
        <v>30100</v>
      </c>
      <c r="D175" s="178">
        <v>198400</v>
      </c>
      <c r="E175" s="179">
        <f t="shared" si="11"/>
        <v>15.171370967741934</v>
      </c>
      <c r="F175" s="178">
        <v>50354</v>
      </c>
      <c r="G175" s="178">
        <v>174345</v>
      </c>
      <c r="H175" s="180">
        <f t="shared" si="8"/>
        <v>28.881814792509104</v>
      </c>
      <c r="I175" s="178">
        <v>118516</v>
      </c>
      <c r="J175" s="178">
        <v>123991</v>
      </c>
      <c r="K175" s="180">
        <f t="shared" si="9"/>
        <v>4.619629417125104</v>
      </c>
      <c r="L175" s="178">
        <v>6650</v>
      </c>
      <c r="M175" s="178">
        <v>289800</v>
      </c>
      <c r="N175" s="182">
        <f t="shared" si="10"/>
        <v>22.946859903381643</v>
      </c>
      <c r="O175" s="183" t="s">
        <v>566</v>
      </c>
    </row>
    <row r="176" spans="1:15" x14ac:dyDescent="0.25">
      <c r="A176" s="177" t="s">
        <v>781</v>
      </c>
      <c r="B176" s="181" t="s">
        <v>782</v>
      </c>
      <c r="C176" s="178">
        <v>9470</v>
      </c>
      <c r="D176" s="178">
        <v>80400</v>
      </c>
      <c r="E176" s="179">
        <f t="shared" si="11"/>
        <v>11.778606965174129</v>
      </c>
      <c r="F176" s="178">
        <v>5522</v>
      </c>
      <c r="G176" s="178">
        <v>43771</v>
      </c>
      <c r="H176" s="180">
        <f t="shared" si="8"/>
        <v>12.615658769504924</v>
      </c>
      <c r="I176" s="178">
        <v>38855</v>
      </c>
      <c r="J176" s="178">
        <v>38249</v>
      </c>
      <c r="K176" s="180">
        <f t="shared" si="9"/>
        <v>-1.5596448333547785</v>
      </c>
      <c r="L176" s="178">
        <v>3070</v>
      </c>
      <c r="M176" s="178">
        <v>126100</v>
      </c>
      <c r="N176" s="182">
        <f t="shared" si="10"/>
        <v>24.345757335448056</v>
      </c>
      <c r="O176" s="183" t="s">
        <v>469</v>
      </c>
    </row>
    <row r="177" spans="1:15" x14ac:dyDescent="0.25">
      <c r="A177" s="177" t="s">
        <v>783</v>
      </c>
      <c r="B177" s="181" t="s">
        <v>784</v>
      </c>
      <c r="C177" s="178">
        <v>27970</v>
      </c>
      <c r="D177" s="178">
        <v>227300</v>
      </c>
      <c r="E177" s="179">
        <f t="shared" si="11"/>
        <v>12.305323361196656</v>
      </c>
      <c r="F177" s="178">
        <v>22127</v>
      </c>
      <c r="G177" s="178">
        <v>88307</v>
      </c>
      <c r="H177" s="180">
        <f t="shared" si="8"/>
        <v>25.056903756214115</v>
      </c>
      <c r="I177" s="178">
        <v>48436</v>
      </c>
      <c r="J177" s="178">
        <v>66180</v>
      </c>
      <c r="K177" s="180">
        <f t="shared" si="9"/>
        <v>36.633908662977952</v>
      </c>
      <c r="L177" s="178">
        <v>7125</v>
      </c>
      <c r="M177" s="178">
        <v>324300</v>
      </c>
      <c r="N177" s="182">
        <f t="shared" si="10"/>
        <v>21.970397779833487</v>
      </c>
      <c r="O177" s="183" t="s">
        <v>32</v>
      </c>
    </row>
    <row r="178" spans="1:15" x14ac:dyDescent="0.25">
      <c r="A178" s="177" t="s">
        <v>785</v>
      </c>
      <c r="B178" s="181" t="s">
        <v>786</v>
      </c>
      <c r="C178" s="178">
        <v>6350</v>
      </c>
      <c r="D178" s="178">
        <v>55100</v>
      </c>
      <c r="E178" s="179">
        <f t="shared" si="11"/>
        <v>11.524500907441016</v>
      </c>
      <c r="F178" s="178">
        <v>7381</v>
      </c>
      <c r="G178" s="178">
        <v>39878</v>
      </c>
      <c r="H178" s="180">
        <f t="shared" si="8"/>
        <v>18.508952304528812</v>
      </c>
      <c r="I178" s="178">
        <v>32394</v>
      </c>
      <c r="J178" s="178">
        <v>32497</v>
      </c>
      <c r="K178" s="180">
        <f t="shared" si="9"/>
        <v>0.31796011607088115</v>
      </c>
      <c r="L178" s="178">
        <v>4540</v>
      </c>
      <c r="M178" s="178">
        <v>94100</v>
      </c>
      <c r="N178" s="182">
        <f t="shared" si="10"/>
        <v>48.246546227417639</v>
      </c>
      <c r="O178" s="183" t="s">
        <v>462</v>
      </c>
    </row>
    <row r="179" spans="1:15" x14ac:dyDescent="0.25">
      <c r="A179" s="177" t="s">
        <v>787</v>
      </c>
      <c r="B179" s="181" t="s">
        <v>788</v>
      </c>
      <c r="C179" s="178">
        <v>3450</v>
      </c>
      <c r="D179" s="178">
        <v>41000</v>
      </c>
      <c r="E179" s="179">
        <f t="shared" si="11"/>
        <v>8.4146341463414647</v>
      </c>
      <c r="F179" s="178">
        <v>4171</v>
      </c>
      <c r="G179" s="178">
        <v>22628</v>
      </c>
      <c r="H179" s="180">
        <f t="shared" si="8"/>
        <v>18.432914972600319</v>
      </c>
      <c r="I179" s="178">
        <v>18867</v>
      </c>
      <c r="J179" s="178">
        <v>18457</v>
      </c>
      <c r="K179" s="180">
        <f t="shared" si="9"/>
        <v>-2.1731064822176238</v>
      </c>
      <c r="L179" s="178">
        <v>3230</v>
      </c>
      <c r="M179" s="178">
        <v>70000</v>
      </c>
      <c r="N179" s="182">
        <f t="shared" si="10"/>
        <v>46.142857142857146</v>
      </c>
      <c r="O179" s="183" t="s">
        <v>462</v>
      </c>
    </row>
    <row r="180" spans="1:15" x14ac:dyDescent="0.25">
      <c r="A180" s="177" t="s">
        <v>789</v>
      </c>
      <c r="B180" s="181" t="s">
        <v>790</v>
      </c>
      <c r="C180" s="178">
        <v>7550</v>
      </c>
      <c r="D180" s="178">
        <v>60100</v>
      </c>
      <c r="E180" s="179">
        <f t="shared" si="11"/>
        <v>12.562396006655574</v>
      </c>
      <c r="F180" s="178">
        <v>5439</v>
      </c>
      <c r="G180" s="178">
        <v>25548</v>
      </c>
      <c r="H180" s="180">
        <f t="shared" si="8"/>
        <v>21.289337717238141</v>
      </c>
      <c r="I180" s="178">
        <v>22039</v>
      </c>
      <c r="J180" s="178">
        <v>20109</v>
      </c>
      <c r="K180" s="180">
        <f t="shared" si="9"/>
        <v>-8.7572031398883805</v>
      </c>
      <c r="L180" s="178">
        <v>3015</v>
      </c>
      <c r="M180" s="178">
        <v>99400</v>
      </c>
      <c r="N180" s="182">
        <f t="shared" si="10"/>
        <v>30.331991951710261</v>
      </c>
      <c r="O180" s="183" t="s">
        <v>433</v>
      </c>
    </row>
    <row r="181" spans="1:15" x14ac:dyDescent="0.25">
      <c r="A181" s="177" t="s">
        <v>791</v>
      </c>
      <c r="B181" s="181" t="s">
        <v>792</v>
      </c>
      <c r="C181" s="178">
        <v>17250</v>
      </c>
      <c r="D181" s="178">
        <v>98600</v>
      </c>
      <c r="E181" s="179">
        <f t="shared" si="11"/>
        <v>17.49492900608519</v>
      </c>
      <c r="F181" s="178">
        <v>11825</v>
      </c>
      <c r="G181" s="178">
        <v>63984</v>
      </c>
      <c r="H181" s="180">
        <f t="shared" si="8"/>
        <v>18.481182795698924</v>
      </c>
      <c r="I181" s="178">
        <v>53706</v>
      </c>
      <c r="J181" s="178">
        <v>52159</v>
      </c>
      <c r="K181" s="180">
        <f t="shared" si="9"/>
        <v>-2.8804975235541708</v>
      </c>
      <c r="L181" s="178">
        <v>3955</v>
      </c>
      <c r="M181" s="178">
        <v>159800</v>
      </c>
      <c r="N181" s="182">
        <f t="shared" si="10"/>
        <v>24.749687108886107</v>
      </c>
      <c r="O181" s="183" t="s">
        <v>451</v>
      </c>
    </row>
    <row r="182" spans="1:15" x14ac:dyDescent="0.25">
      <c r="A182" s="177" t="s">
        <v>793</v>
      </c>
      <c r="B182" s="181" t="s">
        <v>794</v>
      </c>
      <c r="C182" s="178">
        <v>6700</v>
      </c>
      <c r="D182" s="178">
        <v>81600</v>
      </c>
      <c r="E182" s="179">
        <f t="shared" si="11"/>
        <v>8.2107843137254903</v>
      </c>
      <c r="F182" s="178">
        <v>4439</v>
      </c>
      <c r="G182" s="178">
        <v>46708</v>
      </c>
      <c r="H182" s="180">
        <f t="shared" si="8"/>
        <v>9.5037252719020291</v>
      </c>
      <c r="I182" s="178">
        <v>40631</v>
      </c>
      <c r="J182" s="178">
        <v>42268</v>
      </c>
      <c r="K182" s="180">
        <f t="shared" si="9"/>
        <v>4.0289434175875494</v>
      </c>
      <c r="L182" s="178">
        <v>5810</v>
      </c>
      <c r="M182" s="178">
        <v>131000</v>
      </c>
      <c r="N182" s="182">
        <f t="shared" si="10"/>
        <v>44.351145038167942</v>
      </c>
      <c r="O182" s="183" t="s">
        <v>444</v>
      </c>
    </row>
    <row r="183" spans="1:15" x14ac:dyDescent="0.25">
      <c r="A183" s="177" t="s">
        <v>795</v>
      </c>
      <c r="B183" s="181" t="s">
        <v>796</v>
      </c>
      <c r="C183" s="178">
        <v>5820</v>
      </c>
      <c r="D183" s="178">
        <v>66500</v>
      </c>
      <c r="E183" s="179">
        <f t="shared" si="11"/>
        <v>8.7518796992481196</v>
      </c>
      <c r="F183" s="178">
        <v>6217</v>
      </c>
      <c r="G183" s="178">
        <v>33659</v>
      </c>
      <c r="H183" s="180">
        <f t="shared" si="8"/>
        <v>18.470542796874536</v>
      </c>
      <c r="I183" s="178">
        <v>26648</v>
      </c>
      <c r="J183" s="178">
        <v>27442</v>
      </c>
      <c r="K183" s="180">
        <f t="shared" si="9"/>
        <v>2.9795857099969902</v>
      </c>
      <c r="L183" s="178">
        <v>4350</v>
      </c>
      <c r="M183" s="178">
        <v>111000</v>
      </c>
      <c r="N183" s="182">
        <f t="shared" si="10"/>
        <v>39.189189189189186</v>
      </c>
      <c r="O183" s="183" t="s">
        <v>433</v>
      </c>
    </row>
    <row r="184" spans="1:15" x14ac:dyDescent="0.25">
      <c r="A184" s="177" t="s">
        <v>797</v>
      </c>
      <c r="B184" s="181" t="s">
        <v>798</v>
      </c>
      <c r="C184" s="178">
        <v>13790</v>
      </c>
      <c r="D184" s="178">
        <v>104600</v>
      </c>
      <c r="E184" s="179">
        <f t="shared" si="11"/>
        <v>13.183556405353727</v>
      </c>
      <c r="F184" s="178">
        <v>12103</v>
      </c>
      <c r="G184" s="178">
        <v>65679</v>
      </c>
      <c r="H184" s="180">
        <f t="shared" si="8"/>
        <v>18.427503463816439</v>
      </c>
      <c r="I184" s="178">
        <v>54473</v>
      </c>
      <c r="J184" s="178">
        <v>53576</v>
      </c>
      <c r="K184" s="180">
        <f t="shared" si="9"/>
        <v>-1.6466873496961743</v>
      </c>
      <c r="L184" s="178">
        <v>4785</v>
      </c>
      <c r="M184" s="178">
        <v>169200</v>
      </c>
      <c r="N184" s="182">
        <f t="shared" si="10"/>
        <v>28.280141843971627</v>
      </c>
      <c r="O184" s="183" t="s">
        <v>451</v>
      </c>
    </row>
    <row r="185" spans="1:15" x14ac:dyDescent="0.25">
      <c r="A185" s="177" t="s">
        <v>799</v>
      </c>
      <c r="B185" s="181" t="s">
        <v>800</v>
      </c>
      <c r="C185" s="178">
        <v>6420</v>
      </c>
      <c r="D185" s="178">
        <v>56400</v>
      </c>
      <c r="E185" s="179">
        <f t="shared" si="11"/>
        <v>11.382978723404255</v>
      </c>
      <c r="F185" s="178">
        <v>3948</v>
      </c>
      <c r="G185" s="178">
        <v>29427</v>
      </c>
      <c r="H185" s="180">
        <f t="shared" si="8"/>
        <v>13.416250382301968</v>
      </c>
      <c r="I185" s="178">
        <v>25020</v>
      </c>
      <c r="J185" s="178">
        <v>25479</v>
      </c>
      <c r="K185" s="180">
        <f t="shared" si="9"/>
        <v>1.8345323741007169</v>
      </c>
      <c r="L185" s="178">
        <v>3985</v>
      </c>
      <c r="M185" s="178">
        <v>102900</v>
      </c>
      <c r="N185" s="182">
        <f t="shared" si="10"/>
        <v>38.726919339164233</v>
      </c>
      <c r="O185" s="183" t="s">
        <v>444</v>
      </c>
    </row>
    <row r="186" spans="1:15" x14ac:dyDescent="0.25">
      <c r="A186" s="177" t="s">
        <v>801</v>
      </c>
      <c r="B186" s="181" t="s">
        <v>802</v>
      </c>
      <c r="C186" s="178">
        <v>13480</v>
      </c>
      <c r="D186" s="178">
        <v>122600</v>
      </c>
      <c r="E186" s="179">
        <f t="shared" si="11"/>
        <v>10.995106035889069</v>
      </c>
      <c r="F186" s="178">
        <v>12527</v>
      </c>
      <c r="G186" s="178">
        <v>76490</v>
      </c>
      <c r="H186" s="180">
        <f t="shared" si="8"/>
        <v>16.377304222774217</v>
      </c>
      <c r="I186" s="178">
        <v>62340</v>
      </c>
      <c r="J186" s="178">
        <v>63963</v>
      </c>
      <c r="K186" s="180">
        <f t="shared" si="9"/>
        <v>2.6034648700673735</v>
      </c>
      <c r="L186" s="178">
        <v>7630</v>
      </c>
      <c r="M186" s="178">
        <v>208200</v>
      </c>
      <c r="N186" s="182">
        <f t="shared" si="10"/>
        <v>36.647454370797306</v>
      </c>
      <c r="O186" s="183" t="s">
        <v>462</v>
      </c>
    </row>
    <row r="187" spans="1:15" x14ac:dyDescent="0.25">
      <c r="A187" s="177" t="s">
        <v>803</v>
      </c>
      <c r="B187" s="181" t="s">
        <v>804</v>
      </c>
      <c r="C187" s="178">
        <v>18660</v>
      </c>
      <c r="D187" s="178">
        <v>128200</v>
      </c>
      <c r="E187" s="179">
        <f t="shared" si="11"/>
        <v>14.555382215288612</v>
      </c>
      <c r="F187" s="178">
        <v>12772</v>
      </c>
      <c r="G187" s="178">
        <v>68593</v>
      </c>
      <c r="H187" s="180">
        <f t="shared" si="8"/>
        <v>18.619975799279811</v>
      </c>
      <c r="I187" s="178">
        <v>50883</v>
      </c>
      <c r="J187" s="178">
        <v>55822</v>
      </c>
      <c r="K187" s="180">
        <f t="shared" si="9"/>
        <v>9.7065817660122242</v>
      </c>
      <c r="L187" s="178">
        <v>4200</v>
      </c>
      <c r="M187" s="178">
        <v>202700</v>
      </c>
      <c r="N187" s="182">
        <f t="shared" si="10"/>
        <v>20.720276270350269</v>
      </c>
      <c r="O187" s="183" t="s">
        <v>566</v>
      </c>
    </row>
    <row r="188" spans="1:15" x14ac:dyDescent="0.25">
      <c r="A188" s="177" t="s">
        <v>805</v>
      </c>
      <c r="B188" s="181" t="s">
        <v>806</v>
      </c>
      <c r="C188" s="178">
        <v>3880</v>
      </c>
      <c r="D188" s="178">
        <v>38800</v>
      </c>
      <c r="E188" s="179">
        <f t="shared" si="11"/>
        <v>10</v>
      </c>
      <c r="F188" s="178">
        <v>2627</v>
      </c>
      <c r="G188" s="178">
        <v>35654</v>
      </c>
      <c r="H188" s="180">
        <f t="shared" si="8"/>
        <v>7.3680372468727215</v>
      </c>
      <c r="I188" s="178">
        <v>34523</v>
      </c>
      <c r="J188" s="178">
        <v>33027</v>
      </c>
      <c r="K188" s="180">
        <f t="shared" si="9"/>
        <v>-4.3333429887321468</v>
      </c>
      <c r="L188" s="178">
        <v>2525</v>
      </c>
      <c r="M188" s="178">
        <v>62500</v>
      </c>
      <c r="N188" s="182">
        <f t="shared" si="10"/>
        <v>40.4</v>
      </c>
      <c r="O188" s="183" t="s">
        <v>469</v>
      </c>
    </row>
    <row r="189" spans="1:15" x14ac:dyDescent="0.25">
      <c r="A189" s="177" t="s">
        <v>807</v>
      </c>
      <c r="B189" s="181" t="s">
        <v>808</v>
      </c>
      <c r="C189" s="178">
        <v>5870</v>
      </c>
      <c r="D189" s="178">
        <v>59700</v>
      </c>
      <c r="E189" s="179">
        <f t="shared" si="11"/>
        <v>9.8324958123953099</v>
      </c>
      <c r="F189" s="178">
        <v>5194</v>
      </c>
      <c r="G189" s="178">
        <v>49862</v>
      </c>
      <c r="H189" s="180">
        <f t="shared" si="8"/>
        <v>10.416750230636557</v>
      </c>
      <c r="I189" s="178">
        <v>44222</v>
      </c>
      <c r="J189" s="178">
        <v>44668</v>
      </c>
      <c r="K189" s="180">
        <f t="shared" si="9"/>
        <v>1.00854778164714</v>
      </c>
      <c r="L189" s="178">
        <v>3735</v>
      </c>
      <c r="M189" s="178">
        <v>95900</v>
      </c>
      <c r="N189" s="182">
        <f t="shared" si="10"/>
        <v>38.946819603753909</v>
      </c>
      <c r="O189" s="183" t="s">
        <v>433</v>
      </c>
    </row>
    <row r="190" spans="1:15" x14ac:dyDescent="0.25">
      <c r="A190" s="177" t="s">
        <v>809</v>
      </c>
      <c r="B190" s="181" t="s">
        <v>810</v>
      </c>
      <c r="C190" s="178">
        <v>16730</v>
      </c>
      <c r="D190" s="178">
        <v>142500</v>
      </c>
      <c r="E190" s="179">
        <f t="shared" si="11"/>
        <v>11.740350877192983</v>
      </c>
      <c r="F190" s="178">
        <v>22559</v>
      </c>
      <c r="G190" s="178">
        <v>123022</v>
      </c>
      <c r="H190" s="180">
        <f t="shared" si="8"/>
        <v>18.337370551608654</v>
      </c>
      <c r="I190" s="178">
        <v>103119</v>
      </c>
      <c r="J190" s="178">
        <v>100463</v>
      </c>
      <c r="K190" s="180">
        <f t="shared" si="9"/>
        <v>-2.5756650083883614</v>
      </c>
      <c r="L190" s="178">
        <v>7040</v>
      </c>
      <c r="M190" s="178">
        <v>219500</v>
      </c>
      <c r="N190" s="182">
        <f t="shared" si="10"/>
        <v>32.072892938496587</v>
      </c>
      <c r="O190" s="183" t="s">
        <v>433</v>
      </c>
    </row>
    <row r="191" spans="1:15" x14ac:dyDescent="0.25">
      <c r="A191" s="177" t="s">
        <v>811</v>
      </c>
      <c r="B191" s="181" t="s">
        <v>812</v>
      </c>
      <c r="C191" s="178">
        <v>26680</v>
      </c>
      <c r="D191" s="178">
        <v>192300</v>
      </c>
      <c r="E191" s="179">
        <f t="shared" si="11"/>
        <v>13.874154966198649</v>
      </c>
      <c r="F191" s="178">
        <v>21615</v>
      </c>
      <c r="G191" s="178">
        <v>97923</v>
      </c>
      <c r="H191" s="180">
        <f t="shared" si="8"/>
        <v>22.073465886461811</v>
      </c>
      <c r="I191" s="178">
        <v>71280</v>
      </c>
      <c r="J191" s="178">
        <v>76308</v>
      </c>
      <c r="K191" s="180">
        <f t="shared" si="9"/>
        <v>7.0538720538720456</v>
      </c>
      <c r="L191" s="178">
        <v>10095</v>
      </c>
      <c r="M191" s="178">
        <v>316000</v>
      </c>
      <c r="N191" s="182">
        <f t="shared" si="10"/>
        <v>31.946202531645568</v>
      </c>
      <c r="O191" s="183" t="s">
        <v>566</v>
      </c>
    </row>
    <row r="192" spans="1:15" x14ac:dyDescent="0.25">
      <c r="A192" s="177" t="s">
        <v>813</v>
      </c>
      <c r="B192" s="181" t="s">
        <v>814</v>
      </c>
      <c r="C192" s="178">
        <v>13350</v>
      </c>
      <c r="D192" s="178">
        <v>93900</v>
      </c>
      <c r="E192" s="179">
        <f t="shared" si="11"/>
        <v>14.217252396166133</v>
      </c>
      <c r="F192" s="178">
        <v>14008</v>
      </c>
      <c r="G192" s="178">
        <v>84649</v>
      </c>
      <c r="H192" s="180">
        <f t="shared" si="8"/>
        <v>16.548334888776004</v>
      </c>
      <c r="I192" s="178">
        <v>68411</v>
      </c>
      <c r="J192" s="178">
        <v>70641</v>
      </c>
      <c r="K192" s="180">
        <f t="shared" si="9"/>
        <v>3.2597096958091543</v>
      </c>
      <c r="L192" s="178">
        <v>4055</v>
      </c>
      <c r="M192" s="178">
        <v>137500</v>
      </c>
      <c r="N192" s="182">
        <f t="shared" si="10"/>
        <v>29.490909090909092</v>
      </c>
      <c r="O192" s="183" t="s">
        <v>444</v>
      </c>
    </row>
    <row r="193" spans="1:15" x14ac:dyDescent="0.25">
      <c r="A193" s="177" t="s">
        <v>815</v>
      </c>
      <c r="B193" s="181" t="s">
        <v>816</v>
      </c>
      <c r="C193" s="178">
        <v>37200</v>
      </c>
      <c r="D193" s="178">
        <v>219100</v>
      </c>
      <c r="E193" s="179">
        <f t="shared" si="11"/>
        <v>16.97854860794158</v>
      </c>
      <c r="F193" s="178">
        <v>42797</v>
      </c>
      <c r="G193" s="178">
        <v>208505</v>
      </c>
      <c r="H193" s="180">
        <f t="shared" si="8"/>
        <v>20.525646866981607</v>
      </c>
      <c r="I193" s="178">
        <v>140204</v>
      </c>
      <c r="J193" s="178">
        <v>165709</v>
      </c>
      <c r="K193" s="180">
        <f t="shared" si="9"/>
        <v>18.191349747510777</v>
      </c>
      <c r="L193" s="178">
        <v>7260</v>
      </c>
      <c r="M193" s="178">
        <v>314300</v>
      </c>
      <c r="N193" s="182">
        <f t="shared" si="10"/>
        <v>23.098950047725104</v>
      </c>
      <c r="O193" s="183" t="s">
        <v>433</v>
      </c>
    </row>
    <row r="194" spans="1:15" x14ac:dyDescent="0.25">
      <c r="A194" s="177" t="s">
        <v>817</v>
      </c>
      <c r="B194" s="181" t="s">
        <v>818</v>
      </c>
      <c r="C194" s="178">
        <v>10820</v>
      </c>
      <c r="D194" s="178">
        <v>79000</v>
      </c>
      <c r="E194" s="179">
        <f t="shared" si="11"/>
        <v>13.696202531645572</v>
      </c>
      <c r="F194" s="178">
        <v>8738</v>
      </c>
      <c r="G194" s="178">
        <v>41931</v>
      </c>
      <c r="H194" s="180">
        <f t="shared" ref="H194:H257" si="12">F194*100/G194</f>
        <v>20.838997400491284</v>
      </c>
      <c r="I194" s="178">
        <v>30745</v>
      </c>
      <c r="J194" s="178">
        <v>33194</v>
      </c>
      <c r="K194" s="180">
        <f t="shared" ref="K194:K257" si="13">((J194/I194)-1)*100</f>
        <v>7.9655228492437891</v>
      </c>
      <c r="L194" s="178">
        <v>3085</v>
      </c>
      <c r="M194" s="178">
        <v>126200</v>
      </c>
      <c r="N194" s="182">
        <f t="shared" ref="N194:N257" si="14">L194/(M194*0.001)</f>
        <v>24.445324881141044</v>
      </c>
      <c r="O194" s="183" t="s">
        <v>469</v>
      </c>
    </row>
    <row r="195" spans="1:15" x14ac:dyDescent="0.25">
      <c r="A195" s="177" t="s">
        <v>819</v>
      </c>
      <c r="B195" s="181" t="s">
        <v>820</v>
      </c>
      <c r="C195" s="178">
        <v>3120</v>
      </c>
      <c r="D195" s="178">
        <v>34400</v>
      </c>
      <c r="E195" s="179">
        <f t="shared" ref="E195:E258" si="15">C195/D195*100</f>
        <v>9.0697674418604652</v>
      </c>
      <c r="F195" s="178">
        <v>3280</v>
      </c>
      <c r="G195" s="178">
        <v>17212</v>
      </c>
      <c r="H195" s="180">
        <f t="shared" si="12"/>
        <v>19.056472228677666</v>
      </c>
      <c r="I195" s="178">
        <v>15162</v>
      </c>
      <c r="J195" s="178">
        <v>13932</v>
      </c>
      <c r="K195" s="180">
        <f t="shared" si="13"/>
        <v>-8.1123862287297186</v>
      </c>
      <c r="L195" s="178">
        <v>1635</v>
      </c>
      <c r="M195" s="178">
        <v>55900</v>
      </c>
      <c r="N195" s="182">
        <f t="shared" si="14"/>
        <v>29.248658318425761</v>
      </c>
      <c r="O195" s="183" t="s">
        <v>433</v>
      </c>
    </row>
    <row r="196" spans="1:15" x14ac:dyDescent="0.25">
      <c r="A196" s="177" t="s">
        <v>821</v>
      </c>
      <c r="B196" s="181" t="s">
        <v>822</v>
      </c>
      <c r="C196" s="178">
        <v>22640</v>
      </c>
      <c r="D196" s="178">
        <v>141300</v>
      </c>
      <c r="E196" s="179">
        <f t="shared" si="15"/>
        <v>16.022646850672327</v>
      </c>
      <c r="F196" s="178">
        <v>17689</v>
      </c>
      <c r="G196" s="178">
        <v>74960</v>
      </c>
      <c r="H196" s="180">
        <f t="shared" si="12"/>
        <v>23.597918890074705</v>
      </c>
      <c r="I196" s="178">
        <v>58316</v>
      </c>
      <c r="J196" s="178">
        <v>57271</v>
      </c>
      <c r="K196" s="180">
        <f t="shared" si="13"/>
        <v>-1.7919610398518415</v>
      </c>
      <c r="L196" s="178">
        <v>5455</v>
      </c>
      <c r="M196" s="178">
        <v>228800</v>
      </c>
      <c r="N196" s="182">
        <f t="shared" si="14"/>
        <v>23.841783216783217</v>
      </c>
      <c r="O196" s="183" t="s">
        <v>430</v>
      </c>
    </row>
    <row r="197" spans="1:15" x14ac:dyDescent="0.25">
      <c r="A197" s="177" t="s">
        <v>823</v>
      </c>
      <c r="B197" s="181" t="s">
        <v>824</v>
      </c>
      <c r="C197" s="178">
        <v>8540</v>
      </c>
      <c r="D197" s="178">
        <v>113200</v>
      </c>
      <c r="E197" s="179">
        <f t="shared" si="15"/>
        <v>7.5441696113074208</v>
      </c>
      <c r="F197" s="178">
        <v>22513</v>
      </c>
      <c r="G197" s="178">
        <v>104150</v>
      </c>
      <c r="H197" s="180">
        <f t="shared" si="12"/>
        <v>21.615938550168028</v>
      </c>
      <c r="I197" s="178">
        <v>78979</v>
      </c>
      <c r="J197" s="178">
        <v>81636</v>
      </c>
      <c r="K197" s="180">
        <f t="shared" si="13"/>
        <v>3.3641854163765084</v>
      </c>
      <c r="L197" s="178">
        <v>4280</v>
      </c>
      <c r="M197" s="178">
        <v>158000</v>
      </c>
      <c r="N197" s="182">
        <f t="shared" si="14"/>
        <v>27.088607594936708</v>
      </c>
      <c r="O197" s="183" t="s">
        <v>427</v>
      </c>
    </row>
    <row r="198" spans="1:15" x14ac:dyDescent="0.25">
      <c r="A198" s="177" t="s">
        <v>825</v>
      </c>
      <c r="B198" s="181" t="s">
        <v>826</v>
      </c>
      <c r="C198" s="178">
        <v>8190</v>
      </c>
      <c r="D198" s="178">
        <v>55300</v>
      </c>
      <c r="E198" s="179">
        <f t="shared" si="15"/>
        <v>14.810126582278482</v>
      </c>
      <c r="F198" s="178">
        <v>4073</v>
      </c>
      <c r="G198" s="178">
        <v>30158</v>
      </c>
      <c r="H198" s="180">
        <f t="shared" si="12"/>
        <v>13.505537502486902</v>
      </c>
      <c r="I198" s="178">
        <v>25064</v>
      </c>
      <c r="J198" s="178">
        <v>26085</v>
      </c>
      <c r="K198" s="180">
        <f t="shared" si="13"/>
        <v>4.0735716565592162</v>
      </c>
      <c r="L198" s="178">
        <v>2485</v>
      </c>
      <c r="M198" s="178">
        <v>89800</v>
      </c>
      <c r="N198" s="182">
        <f t="shared" si="14"/>
        <v>27.672605790645882</v>
      </c>
      <c r="O198" s="183" t="s">
        <v>430</v>
      </c>
    </row>
    <row r="199" spans="1:15" x14ac:dyDescent="0.25">
      <c r="A199" s="177" t="s">
        <v>827</v>
      </c>
      <c r="B199" s="181" t="s">
        <v>828</v>
      </c>
      <c r="C199" s="178">
        <v>16950</v>
      </c>
      <c r="D199" s="178">
        <v>121300</v>
      </c>
      <c r="E199" s="179">
        <f t="shared" si="15"/>
        <v>13.973619126133553</v>
      </c>
      <c r="F199" s="178">
        <v>16170</v>
      </c>
      <c r="G199" s="178">
        <v>98034</v>
      </c>
      <c r="H199" s="180">
        <f t="shared" si="12"/>
        <v>16.494277495562763</v>
      </c>
      <c r="I199" s="178">
        <v>76572</v>
      </c>
      <c r="J199" s="178">
        <v>81864</v>
      </c>
      <c r="K199" s="180">
        <f t="shared" si="13"/>
        <v>6.9111424541607791</v>
      </c>
      <c r="L199" s="178">
        <v>5260</v>
      </c>
      <c r="M199" s="178">
        <v>190500</v>
      </c>
      <c r="N199" s="182">
        <f t="shared" si="14"/>
        <v>27.611548556430446</v>
      </c>
      <c r="O199" s="183" t="s">
        <v>444</v>
      </c>
    </row>
    <row r="200" spans="1:15" x14ac:dyDescent="0.25">
      <c r="A200" s="177" t="s">
        <v>829</v>
      </c>
      <c r="B200" s="181" t="s">
        <v>830</v>
      </c>
      <c r="C200" s="178">
        <v>26240</v>
      </c>
      <c r="D200" s="178">
        <v>170100</v>
      </c>
      <c r="E200" s="179">
        <f t="shared" si="15"/>
        <v>15.426219870664315</v>
      </c>
      <c r="F200" s="178">
        <v>24445</v>
      </c>
      <c r="G200" s="178">
        <v>106316</v>
      </c>
      <c r="H200" s="180">
        <f t="shared" si="12"/>
        <v>22.992776251928213</v>
      </c>
      <c r="I200" s="178">
        <v>79146</v>
      </c>
      <c r="J200" s="178">
        <v>81871</v>
      </c>
      <c r="K200" s="180">
        <f t="shared" si="13"/>
        <v>3.4430040684304997</v>
      </c>
      <c r="L200" s="178">
        <v>5305</v>
      </c>
      <c r="M200" s="178">
        <v>261500</v>
      </c>
      <c r="N200" s="182">
        <f t="shared" si="14"/>
        <v>20.286806883365202</v>
      </c>
      <c r="O200" s="183" t="s">
        <v>462</v>
      </c>
    </row>
    <row r="201" spans="1:15" x14ac:dyDescent="0.25">
      <c r="A201" s="177" t="s">
        <v>831</v>
      </c>
      <c r="B201" s="181" t="s">
        <v>832</v>
      </c>
      <c r="C201" s="178">
        <v>9050</v>
      </c>
      <c r="D201" s="178">
        <v>90900</v>
      </c>
      <c r="E201" s="179">
        <f t="shared" si="15"/>
        <v>9.9559955995599569</v>
      </c>
      <c r="F201" s="178">
        <v>12923</v>
      </c>
      <c r="G201" s="178">
        <v>76432</v>
      </c>
      <c r="H201" s="180">
        <f t="shared" si="12"/>
        <v>16.907839648314841</v>
      </c>
      <c r="I201" s="178">
        <v>61309</v>
      </c>
      <c r="J201" s="178">
        <v>63509</v>
      </c>
      <c r="K201" s="180">
        <f t="shared" si="13"/>
        <v>3.5883801725684616</v>
      </c>
      <c r="L201" s="178">
        <v>5470</v>
      </c>
      <c r="M201" s="178">
        <v>150100</v>
      </c>
      <c r="N201" s="182">
        <f t="shared" si="14"/>
        <v>36.442371752165222</v>
      </c>
      <c r="O201" s="183" t="s">
        <v>462</v>
      </c>
    </row>
    <row r="202" spans="1:15" x14ac:dyDescent="0.25">
      <c r="A202" s="177" t="s">
        <v>833</v>
      </c>
      <c r="B202" s="181" t="s">
        <v>834</v>
      </c>
      <c r="C202" s="178">
        <v>16590</v>
      </c>
      <c r="D202" s="178">
        <v>140900</v>
      </c>
      <c r="E202" s="179">
        <f t="shared" si="15"/>
        <v>11.774308019872249</v>
      </c>
      <c r="F202" s="178">
        <v>22824</v>
      </c>
      <c r="G202" s="178">
        <v>101832</v>
      </c>
      <c r="H202" s="180">
        <f t="shared" si="12"/>
        <v>22.413386754654727</v>
      </c>
      <c r="I202" s="178">
        <v>74921</v>
      </c>
      <c r="J202" s="178">
        <v>79008</v>
      </c>
      <c r="K202" s="180">
        <f t="shared" si="13"/>
        <v>5.455079350248937</v>
      </c>
      <c r="L202" s="178">
        <v>4820</v>
      </c>
      <c r="M202" s="178">
        <v>209100</v>
      </c>
      <c r="N202" s="182">
        <f t="shared" si="14"/>
        <v>23.05117168818747</v>
      </c>
      <c r="O202" s="183" t="s">
        <v>427</v>
      </c>
    </row>
    <row r="203" spans="1:15" x14ac:dyDescent="0.25">
      <c r="A203" s="177" t="s">
        <v>835</v>
      </c>
      <c r="B203" s="181" t="s">
        <v>836</v>
      </c>
      <c r="C203" s="178">
        <v>13170</v>
      </c>
      <c r="D203" s="178">
        <v>92800</v>
      </c>
      <c r="E203" s="179">
        <f t="shared" si="15"/>
        <v>14.191810344827585</v>
      </c>
      <c r="F203" s="178">
        <v>27405</v>
      </c>
      <c r="G203" s="178">
        <v>82385</v>
      </c>
      <c r="H203" s="180">
        <f t="shared" si="12"/>
        <v>33.264550585664864</v>
      </c>
      <c r="I203" s="178">
        <v>58432</v>
      </c>
      <c r="J203" s="178">
        <v>54980</v>
      </c>
      <c r="K203" s="180">
        <f t="shared" si="13"/>
        <v>-5.9077217962760109</v>
      </c>
      <c r="L203" s="178">
        <v>4410</v>
      </c>
      <c r="M203" s="178">
        <v>140500</v>
      </c>
      <c r="N203" s="182">
        <f t="shared" si="14"/>
        <v>31.387900355871885</v>
      </c>
      <c r="O203" s="183" t="s">
        <v>430</v>
      </c>
    </row>
    <row r="204" spans="1:15" x14ac:dyDescent="0.25">
      <c r="A204" s="177" t="s">
        <v>837</v>
      </c>
      <c r="B204" s="181" t="s">
        <v>838</v>
      </c>
      <c r="C204" s="178">
        <v>2280</v>
      </c>
      <c r="D204" s="178">
        <v>26300</v>
      </c>
      <c r="E204" s="179">
        <f t="shared" si="15"/>
        <v>8.6692015209125479</v>
      </c>
      <c r="F204" s="178">
        <v>3210</v>
      </c>
      <c r="G204" s="178">
        <v>16492</v>
      </c>
      <c r="H204" s="180">
        <f t="shared" si="12"/>
        <v>19.463982536987629</v>
      </c>
      <c r="I204" s="178">
        <v>13829</v>
      </c>
      <c r="J204" s="178">
        <v>13282</v>
      </c>
      <c r="K204" s="180">
        <f t="shared" si="13"/>
        <v>-3.9554559259527111</v>
      </c>
      <c r="L204" s="178">
        <v>1965</v>
      </c>
      <c r="M204" s="178">
        <v>45700</v>
      </c>
      <c r="N204" s="182">
        <f t="shared" si="14"/>
        <v>42.997811816192559</v>
      </c>
      <c r="O204" s="183" t="s">
        <v>462</v>
      </c>
    </row>
    <row r="205" spans="1:15" x14ac:dyDescent="0.25">
      <c r="A205" s="177" t="s">
        <v>839</v>
      </c>
      <c r="B205" s="181" t="s">
        <v>840</v>
      </c>
      <c r="C205" s="178">
        <v>10550</v>
      </c>
      <c r="D205" s="178">
        <v>109000</v>
      </c>
      <c r="E205" s="179">
        <f t="shared" si="15"/>
        <v>9.6788990825688082</v>
      </c>
      <c r="F205" s="178">
        <v>17611</v>
      </c>
      <c r="G205" s="178">
        <v>96131</v>
      </c>
      <c r="H205" s="180">
        <f t="shared" si="12"/>
        <v>18.319792782765184</v>
      </c>
      <c r="I205" s="178">
        <v>76183</v>
      </c>
      <c r="J205" s="178">
        <v>78520</v>
      </c>
      <c r="K205" s="180">
        <f t="shared" si="13"/>
        <v>3.0676135095756285</v>
      </c>
      <c r="L205" s="178">
        <v>5860</v>
      </c>
      <c r="M205" s="178">
        <v>160800</v>
      </c>
      <c r="N205" s="182">
        <f t="shared" si="14"/>
        <v>36.442786069651739</v>
      </c>
      <c r="O205" s="183" t="s">
        <v>427</v>
      </c>
    </row>
    <row r="206" spans="1:15" x14ac:dyDescent="0.25">
      <c r="A206" s="177" t="s">
        <v>841</v>
      </c>
      <c r="B206" s="181" t="s">
        <v>842</v>
      </c>
      <c r="C206" s="178">
        <v>18160</v>
      </c>
      <c r="D206" s="178">
        <v>190700</v>
      </c>
      <c r="E206" s="179">
        <f t="shared" si="15"/>
        <v>9.5228106974305184</v>
      </c>
      <c r="F206" s="178">
        <v>17212</v>
      </c>
      <c r="G206" s="178">
        <v>70049</v>
      </c>
      <c r="H206" s="180">
        <f t="shared" si="12"/>
        <v>24.571371468543447</v>
      </c>
      <c r="I206" s="178">
        <v>46873</v>
      </c>
      <c r="J206" s="178">
        <v>52838</v>
      </c>
      <c r="K206" s="180">
        <f t="shared" si="13"/>
        <v>12.725876304055639</v>
      </c>
      <c r="L206" s="178">
        <v>10130</v>
      </c>
      <c r="M206" s="178">
        <v>293100</v>
      </c>
      <c r="N206" s="182">
        <f t="shared" si="14"/>
        <v>34.56158307744797</v>
      </c>
      <c r="O206" s="183" t="s">
        <v>32</v>
      </c>
    </row>
    <row r="207" spans="1:15" x14ac:dyDescent="0.25">
      <c r="A207" s="177" t="s">
        <v>843</v>
      </c>
      <c r="B207" s="181" t="s">
        <v>844</v>
      </c>
      <c r="C207" s="178">
        <v>15640</v>
      </c>
      <c r="D207" s="178">
        <v>82100</v>
      </c>
      <c r="E207" s="179">
        <f t="shared" si="15"/>
        <v>19.049939098660172</v>
      </c>
      <c r="F207" s="178">
        <v>7983</v>
      </c>
      <c r="G207" s="178">
        <v>40737</v>
      </c>
      <c r="H207" s="180">
        <f t="shared" si="12"/>
        <v>19.59643567272995</v>
      </c>
      <c r="I207" s="178">
        <v>29154</v>
      </c>
      <c r="J207" s="178">
        <v>32754</v>
      </c>
      <c r="K207" s="180">
        <f t="shared" si="13"/>
        <v>12.348219798312421</v>
      </c>
      <c r="L207" s="178">
        <v>2700</v>
      </c>
      <c r="M207" s="178">
        <v>135000</v>
      </c>
      <c r="N207" s="182">
        <f t="shared" si="14"/>
        <v>20</v>
      </c>
      <c r="O207" s="183" t="s">
        <v>566</v>
      </c>
    </row>
    <row r="208" spans="1:15" x14ac:dyDescent="0.25">
      <c r="A208" s="177" t="s">
        <v>845</v>
      </c>
      <c r="B208" s="181" t="s">
        <v>846</v>
      </c>
      <c r="C208" s="178">
        <v>6610</v>
      </c>
      <c r="D208" s="178">
        <v>54200</v>
      </c>
      <c r="E208" s="179">
        <f t="shared" si="15"/>
        <v>12.195571955719558</v>
      </c>
      <c r="F208" s="178">
        <v>5834</v>
      </c>
      <c r="G208" s="178">
        <v>35952</v>
      </c>
      <c r="H208" s="180">
        <f t="shared" si="12"/>
        <v>16.22719181130396</v>
      </c>
      <c r="I208" s="178">
        <v>30046</v>
      </c>
      <c r="J208" s="178">
        <v>30118</v>
      </c>
      <c r="K208" s="180">
        <f t="shared" si="13"/>
        <v>0.23963256340278072</v>
      </c>
      <c r="L208" s="178">
        <v>2390</v>
      </c>
      <c r="M208" s="178">
        <v>84500</v>
      </c>
      <c r="N208" s="182">
        <f t="shared" si="14"/>
        <v>28.284023668639055</v>
      </c>
      <c r="O208" s="183" t="s">
        <v>469</v>
      </c>
    </row>
    <row r="209" spans="1:15" x14ac:dyDescent="0.25">
      <c r="A209" s="177" t="s">
        <v>847</v>
      </c>
      <c r="B209" s="181" t="s">
        <v>848</v>
      </c>
      <c r="C209" s="178">
        <v>6340</v>
      </c>
      <c r="D209" s="178">
        <v>89100</v>
      </c>
      <c r="E209" s="179">
        <f t="shared" si="15"/>
        <v>7.1156004489337832</v>
      </c>
      <c r="F209" s="178">
        <v>11694</v>
      </c>
      <c r="G209" s="178">
        <v>62630</v>
      </c>
      <c r="H209" s="180">
        <f t="shared" si="12"/>
        <v>18.671563148650808</v>
      </c>
      <c r="I209" s="178">
        <v>48155</v>
      </c>
      <c r="J209" s="178">
        <v>50936</v>
      </c>
      <c r="K209" s="180">
        <f t="shared" si="13"/>
        <v>5.7751012355933939</v>
      </c>
      <c r="L209" s="178">
        <v>6080</v>
      </c>
      <c r="M209" s="178">
        <v>143100</v>
      </c>
      <c r="N209" s="182">
        <f t="shared" si="14"/>
        <v>42.487770789657581</v>
      </c>
      <c r="O209" s="183" t="s">
        <v>427</v>
      </c>
    </row>
    <row r="210" spans="1:15" x14ac:dyDescent="0.25">
      <c r="A210" s="177" t="s">
        <v>849</v>
      </c>
      <c r="B210" s="181" t="s">
        <v>850</v>
      </c>
      <c r="C210" s="178">
        <v>2530</v>
      </c>
      <c r="D210" s="178">
        <v>34800</v>
      </c>
      <c r="E210" s="179">
        <f t="shared" si="15"/>
        <v>7.2701149425287355</v>
      </c>
      <c r="F210" s="178">
        <v>4322</v>
      </c>
      <c r="G210" s="178">
        <v>29342</v>
      </c>
      <c r="H210" s="180">
        <f t="shared" si="12"/>
        <v>14.729738940767501</v>
      </c>
      <c r="I210" s="178">
        <v>25185</v>
      </c>
      <c r="J210" s="178">
        <v>25020</v>
      </c>
      <c r="K210" s="180">
        <f t="shared" si="13"/>
        <v>-0.65515187611673298</v>
      </c>
      <c r="L210" s="178">
        <v>3095</v>
      </c>
      <c r="M210" s="178">
        <v>58100</v>
      </c>
      <c r="N210" s="182">
        <f t="shared" si="14"/>
        <v>53.270223752151459</v>
      </c>
      <c r="O210" s="183" t="s">
        <v>430</v>
      </c>
    </row>
    <row r="211" spans="1:15" x14ac:dyDescent="0.25">
      <c r="A211" s="177" t="s">
        <v>851</v>
      </c>
      <c r="B211" s="181" t="s">
        <v>852</v>
      </c>
      <c r="C211" s="178">
        <v>7790</v>
      </c>
      <c r="D211" s="178">
        <v>125300</v>
      </c>
      <c r="E211" s="179">
        <f t="shared" si="15"/>
        <v>6.2170790103750999</v>
      </c>
      <c r="F211" s="178">
        <v>8843</v>
      </c>
      <c r="G211" s="178">
        <v>74156</v>
      </c>
      <c r="H211" s="180">
        <f t="shared" si="12"/>
        <v>11.924861103619397</v>
      </c>
      <c r="I211" s="178">
        <v>57798</v>
      </c>
      <c r="J211" s="178">
        <v>65313</v>
      </c>
      <c r="K211" s="180">
        <f t="shared" si="13"/>
        <v>13.002180006228592</v>
      </c>
      <c r="L211" s="178">
        <v>11450</v>
      </c>
      <c r="M211" s="178">
        <v>193600</v>
      </c>
      <c r="N211" s="182">
        <f t="shared" si="14"/>
        <v>59.142561983471076</v>
      </c>
      <c r="O211" s="183" t="s">
        <v>32</v>
      </c>
    </row>
    <row r="212" spans="1:15" x14ac:dyDescent="0.25">
      <c r="A212" s="177" t="s">
        <v>853</v>
      </c>
      <c r="B212" s="181" t="s">
        <v>854</v>
      </c>
      <c r="C212" s="178">
        <v>2150</v>
      </c>
      <c r="D212" s="178">
        <v>33500</v>
      </c>
      <c r="E212" s="179">
        <f t="shared" si="15"/>
        <v>6.4179104477611935</v>
      </c>
      <c r="F212" s="178">
        <v>3052</v>
      </c>
      <c r="G212" s="178">
        <v>15195</v>
      </c>
      <c r="H212" s="180">
        <f t="shared" si="12"/>
        <v>20.08555445870352</v>
      </c>
      <c r="I212" s="178">
        <v>11940</v>
      </c>
      <c r="J212" s="178">
        <v>12143</v>
      </c>
      <c r="K212" s="180">
        <f t="shared" si="13"/>
        <v>1.7001675041875997</v>
      </c>
      <c r="L212" s="178">
        <v>2540</v>
      </c>
      <c r="M212" s="178">
        <v>52700</v>
      </c>
      <c r="N212" s="182">
        <f t="shared" si="14"/>
        <v>48.197343453510435</v>
      </c>
      <c r="O212" s="183" t="s">
        <v>451</v>
      </c>
    </row>
    <row r="213" spans="1:15" x14ac:dyDescent="0.25">
      <c r="A213" s="177" t="s">
        <v>855</v>
      </c>
      <c r="B213" s="181" t="s">
        <v>856</v>
      </c>
      <c r="C213" s="178">
        <v>23940</v>
      </c>
      <c r="D213" s="178">
        <v>134400</v>
      </c>
      <c r="E213" s="179">
        <f t="shared" si="15"/>
        <v>17.8125</v>
      </c>
      <c r="F213" s="178">
        <v>13055</v>
      </c>
      <c r="G213" s="178">
        <v>68244</v>
      </c>
      <c r="H213" s="180">
        <f t="shared" si="12"/>
        <v>19.129886876501963</v>
      </c>
      <c r="I213" s="178">
        <v>58032</v>
      </c>
      <c r="J213" s="178">
        <v>55189</v>
      </c>
      <c r="K213" s="180">
        <f t="shared" si="13"/>
        <v>-4.8990212296663893</v>
      </c>
      <c r="L213" s="178">
        <v>5280</v>
      </c>
      <c r="M213" s="178">
        <v>213000</v>
      </c>
      <c r="N213" s="182">
        <f t="shared" si="14"/>
        <v>24.788732394366196</v>
      </c>
      <c r="O213" s="183" t="s">
        <v>430</v>
      </c>
    </row>
    <row r="214" spans="1:15" x14ac:dyDescent="0.25">
      <c r="A214" s="177" t="s">
        <v>857</v>
      </c>
      <c r="B214" s="181" t="s">
        <v>858</v>
      </c>
      <c r="C214" s="178">
        <v>3910</v>
      </c>
      <c r="D214" s="178">
        <v>51300</v>
      </c>
      <c r="E214" s="179">
        <f t="shared" si="15"/>
        <v>7.6218323586744647</v>
      </c>
      <c r="F214" s="178">
        <v>3989</v>
      </c>
      <c r="G214" s="178">
        <v>20376</v>
      </c>
      <c r="H214" s="180">
        <f t="shared" si="12"/>
        <v>19.576953278366705</v>
      </c>
      <c r="I214" s="178">
        <v>17348</v>
      </c>
      <c r="J214" s="178">
        <v>16387</v>
      </c>
      <c r="K214" s="180">
        <f t="shared" si="13"/>
        <v>-5.5395434632234286</v>
      </c>
      <c r="L214" s="178">
        <v>3200</v>
      </c>
      <c r="M214" s="178">
        <v>84800</v>
      </c>
      <c r="N214" s="182">
        <f t="shared" si="14"/>
        <v>37.735849056603776</v>
      </c>
      <c r="O214" s="183" t="s">
        <v>444</v>
      </c>
    </row>
    <row r="215" spans="1:15" x14ac:dyDescent="0.25">
      <c r="A215" s="177" t="s">
        <v>859</v>
      </c>
      <c r="B215" s="181" t="s">
        <v>860</v>
      </c>
      <c r="C215" s="178">
        <v>6170</v>
      </c>
      <c r="D215" s="178">
        <v>43700</v>
      </c>
      <c r="E215" s="179">
        <f t="shared" si="15"/>
        <v>14.118993135011443</v>
      </c>
      <c r="F215" s="178">
        <v>3215</v>
      </c>
      <c r="G215" s="178">
        <v>20570</v>
      </c>
      <c r="H215" s="180">
        <f t="shared" si="12"/>
        <v>15.629557608167234</v>
      </c>
      <c r="I215" s="178">
        <v>17415</v>
      </c>
      <c r="J215" s="178">
        <v>17355</v>
      </c>
      <c r="K215" s="180">
        <f t="shared" si="13"/>
        <v>-0.3445305770887197</v>
      </c>
      <c r="L215" s="178">
        <v>2290</v>
      </c>
      <c r="M215" s="178">
        <v>69200</v>
      </c>
      <c r="N215" s="182">
        <f t="shared" si="14"/>
        <v>33.092485549132945</v>
      </c>
      <c r="O215" s="183" t="s">
        <v>430</v>
      </c>
    </row>
    <row r="216" spans="1:15" x14ac:dyDescent="0.25">
      <c r="A216" s="177" t="s">
        <v>861</v>
      </c>
      <c r="B216" s="181" t="s">
        <v>862</v>
      </c>
      <c r="C216" s="178">
        <v>6030</v>
      </c>
      <c r="D216" s="178">
        <v>49800</v>
      </c>
      <c r="E216" s="179">
        <f t="shared" si="15"/>
        <v>12.108433734939759</v>
      </c>
      <c r="F216" s="178">
        <v>3301</v>
      </c>
      <c r="G216" s="178">
        <v>24903</v>
      </c>
      <c r="H216" s="180">
        <f t="shared" si="12"/>
        <v>13.255431072561539</v>
      </c>
      <c r="I216" s="178">
        <v>20630</v>
      </c>
      <c r="J216" s="178">
        <v>21601</v>
      </c>
      <c r="K216" s="180">
        <f t="shared" si="13"/>
        <v>4.7067377605428895</v>
      </c>
      <c r="L216" s="178">
        <v>3845</v>
      </c>
      <c r="M216" s="178">
        <v>92100</v>
      </c>
      <c r="N216" s="182">
        <f t="shared" si="14"/>
        <v>41.748099891422363</v>
      </c>
      <c r="O216" s="183" t="s">
        <v>427</v>
      </c>
    </row>
    <row r="217" spans="1:15" x14ac:dyDescent="0.25">
      <c r="A217" s="177" t="s">
        <v>863</v>
      </c>
      <c r="B217" s="181" t="s">
        <v>864</v>
      </c>
      <c r="C217" s="178">
        <v>28010</v>
      </c>
      <c r="D217" s="178">
        <v>161100</v>
      </c>
      <c r="E217" s="179">
        <f t="shared" si="15"/>
        <v>17.386716325263812</v>
      </c>
      <c r="F217" s="178">
        <v>21487</v>
      </c>
      <c r="G217" s="178">
        <v>92904</v>
      </c>
      <c r="H217" s="180">
        <f t="shared" si="12"/>
        <v>23.128175320761216</v>
      </c>
      <c r="I217" s="178">
        <v>71876</v>
      </c>
      <c r="J217" s="178">
        <v>71417</v>
      </c>
      <c r="K217" s="180">
        <f t="shared" si="13"/>
        <v>-0.6385998107852453</v>
      </c>
      <c r="L217" s="178">
        <v>5680</v>
      </c>
      <c r="M217" s="178">
        <v>260100</v>
      </c>
      <c r="N217" s="182">
        <f t="shared" si="14"/>
        <v>21.837754709727026</v>
      </c>
      <c r="O217" s="183" t="s">
        <v>451</v>
      </c>
    </row>
    <row r="218" spans="1:15" x14ac:dyDescent="0.25">
      <c r="A218" s="177" t="s">
        <v>865</v>
      </c>
      <c r="B218" s="181" t="s">
        <v>866</v>
      </c>
      <c r="C218" s="178">
        <v>5390</v>
      </c>
      <c r="D218" s="178">
        <v>63000</v>
      </c>
      <c r="E218" s="179">
        <f t="shared" si="15"/>
        <v>8.5555555555555554</v>
      </c>
      <c r="F218" s="178">
        <v>5237</v>
      </c>
      <c r="G218" s="178">
        <v>42503</v>
      </c>
      <c r="H218" s="180">
        <f t="shared" si="12"/>
        <v>12.321483189421922</v>
      </c>
      <c r="I218" s="178">
        <v>34753</v>
      </c>
      <c r="J218" s="178">
        <v>37266</v>
      </c>
      <c r="K218" s="180">
        <f t="shared" si="13"/>
        <v>7.2310304146404603</v>
      </c>
      <c r="L218" s="178">
        <v>4000</v>
      </c>
      <c r="M218" s="178">
        <v>102500</v>
      </c>
      <c r="N218" s="182">
        <f t="shared" si="14"/>
        <v>39.024390243902438</v>
      </c>
      <c r="O218" s="183" t="s">
        <v>469</v>
      </c>
    </row>
    <row r="219" spans="1:15" x14ac:dyDescent="0.25">
      <c r="A219" s="177" t="s">
        <v>867</v>
      </c>
      <c r="B219" s="181" t="s">
        <v>868</v>
      </c>
      <c r="C219" s="178">
        <v>3420</v>
      </c>
      <c r="D219" s="178">
        <v>55400</v>
      </c>
      <c r="E219" s="179">
        <f t="shared" si="15"/>
        <v>6.1732851985559574</v>
      </c>
      <c r="F219" s="178">
        <v>7508</v>
      </c>
      <c r="G219" s="178">
        <v>51303</v>
      </c>
      <c r="H219" s="180">
        <f t="shared" si="12"/>
        <v>14.63462175701226</v>
      </c>
      <c r="I219" s="178">
        <v>41117</v>
      </c>
      <c r="J219" s="178">
        <v>43796</v>
      </c>
      <c r="K219" s="180">
        <f t="shared" si="13"/>
        <v>6.5155531775178188</v>
      </c>
      <c r="L219" s="178">
        <v>3845</v>
      </c>
      <c r="M219" s="178">
        <v>84600</v>
      </c>
      <c r="N219" s="182">
        <f t="shared" si="14"/>
        <v>45.449172576832147</v>
      </c>
      <c r="O219" s="183" t="s">
        <v>427</v>
      </c>
    </row>
    <row r="220" spans="1:15" x14ac:dyDescent="0.25">
      <c r="A220" s="177" t="s">
        <v>869</v>
      </c>
      <c r="B220" s="181" t="s">
        <v>870</v>
      </c>
      <c r="C220" s="178">
        <v>4640</v>
      </c>
      <c r="D220" s="178">
        <v>70000</v>
      </c>
      <c r="E220" s="179">
        <f t="shared" si="15"/>
        <v>6.6285714285714281</v>
      </c>
      <c r="F220" s="178">
        <v>8624</v>
      </c>
      <c r="G220" s="178">
        <v>37756</v>
      </c>
      <c r="H220" s="180">
        <f t="shared" si="12"/>
        <v>22.841402690963026</v>
      </c>
      <c r="I220" s="178">
        <v>29133</v>
      </c>
      <c r="J220" s="178">
        <v>29132</v>
      </c>
      <c r="K220" s="180">
        <f t="shared" si="13"/>
        <v>-3.4325335530160928E-3</v>
      </c>
      <c r="L220" s="178">
        <v>4325</v>
      </c>
      <c r="M220" s="178">
        <v>113700</v>
      </c>
      <c r="N220" s="182">
        <f t="shared" si="14"/>
        <v>38.038698328935794</v>
      </c>
      <c r="O220" s="183" t="s">
        <v>433</v>
      </c>
    </row>
    <row r="221" spans="1:15" x14ac:dyDescent="0.25">
      <c r="A221" s="177" t="s">
        <v>871</v>
      </c>
      <c r="B221" s="181" t="s">
        <v>872</v>
      </c>
      <c r="C221" s="178">
        <v>5320</v>
      </c>
      <c r="D221" s="178">
        <v>63400</v>
      </c>
      <c r="E221" s="179">
        <f t="shared" si="15"/>
        <v>8.3911671924290214</v>
      </c>
      <c r="F221" s="178">
        <v>4506</v>
      </c>
      <c r="G221" s="178">
        <v>45190</v>
      </c>
      <c r="H221" s="180">
        <f t="shared" si="12"/>
        <v>9.9712325735782255</v>
      </c>
      <c r="I221" s="178">
        <v>38908</v>
      </c>
      <c r="J221" s="178">
        <v>40684</v>
      </c>
      <c r="K221" s="180">
        <f t="shared" si="13"/>
        <v>4.5646139611390968</v>
      </c>
      <c r="L221" s="178">
        <v>2845</v>
      </c>
      <c r="M221" s="178">
        <v>95300</v>
      </c>
      <c r="N221" s="182">
        <f t="shared" si="14"/>
        <v>29.853095487932844</v>
      </c>
      <c r="O221" s="183" t="s">
        <v>427</v>
      </c>
    </row>
    <row r="222" spans="1:15" x14ac:dyDescent="0.25">
      <c r="A222" s="177" t="s">
        <v>873</v>
      </c>
      <c r="B222" s="181" t="s">
        <v>874</v>
      </c>
      <c r="C222" s="178">
        <v>1270</v>
      </c>
      <c r="D222" s="178">
        <v>22700</v>
      </c>
      <c r="E222" s="179">
        <f t="shared" si="15"/>
        <v>5.5947136563876656</v>
      </c>
      <c r="F222" s="178">
        <v>2237</v>
      </c>
      <c r="G222" s="178">
        <v>13313</v>
      </c>
      <c r="H222" s="180">
        <f t="shared" si="12"/>
        <v>16.803124765267032</v>
      </c>
      <c r="I222" s="178">
        <v>11129</v>
      </c>
      <c r="J222" s="178">
        <v>11076</v>
      </c>
      <c r="K222" s="180">
        <f t="shared" si="13"/>
        <v>-0.47623326444424796</v>
      </c>
      <c r="L222" s="178">
        <v>1715</v>
      </c>
      <c r="M222" s="178">
        <v>38000</v>
      </c>
      <c r="N222" s="182">
        <f t="shared" si="14"/>
        <v>45.131578947368418</v>
      </c>
      <c r="O222" s="183" t="s">
        <v>433</v>
      </c>
    </row>
    <row r="223" spans="1:15" x14ac:dyDescent="0.25">
      <c r="A223" s="177" t="s">
        <v>875</v>
      </c>
      <c r="B223" s="181" t="s">
        <v>876</v>
      </c>
      <c r="C223" s="178">
        <v>2530</v>
      </c>
      <c r="D223" s="178">
        <v>30900</v>
      </c>
      <c r="E223" s="179">
        <f t="shared" si="15"/>
        <v>8.1877022653721685</v>
      </c>
      <c r="F223" s="178">
        <v>3804</v>
      </c>
      <c r="G223" s="178">
        <v>21520</v>
      </c>
      <c r="H223" s="180">
        <f t="shared" si="12"/>
        <v>17.676579925650557</v>
      </c>
      <c r="I223" s="178">
        <v>17713</v>
      </c>
      <c r="J223" s="178">
        <v>17716</v>
      </c>
      <c r="K223" s="180">
        <f t="shared" si="13"/>
        <v>1.6936713148529847E-2</v>
      </c>
      <c r="L223" s="178">
        <v>3375</v>
      </c>
      <c r="M223" s="178">
        <v>52700</v>
      </c>
      <c r="N223" s="182">
        <f t="shared" si="14"/>
        <v>64.041745730550275</v>
      </c>
      <c r="O223" s="183" t="s">
        <v>451</v>
      </c>
    </row>
    <row r="224" spans="1:15" x14ac:dyDescent="0.25">
      <c r="A224" s="177" t="s">
        <v>877</v>
      </c>
      <c r="B224" s="181" t="s">
        <v>878</v>
      </c>
      <c r="C224" s="178">
        <v>26870</v>
      </c>
      <c r="D224" s="178">
        <v>159100</v>
      </c>
      <c r="E224" s="179">
        <f t="shared" si="15"/>
        <v>16.888749214330609</v>
      </c>
      <c r="F224" s="178">
        <v>25752</v>
      </c>
      <c r="G224" s="178">
        <v>118828</v>
      </c>
      <c r="H224" s="180">
        <f t="shared" si="12"/>
        <v>21.671659878143199</v>
      </c>
      <c r="I224" s="178">
        <v>90991</v>
      </c>
      <c r="J224" s="178">
        <v>93076</v>
      </c>
      <c r="K224" s="180">
        <f t="shared" si="13"/>
        <v>2.291435416689569</v>
      </c>
      <c r="L224" s="178">
        <v>6890</v>
      </c>
      <c r="M224" s="178">
        <v>242000</v>
      </c>
      <c r="N224" s="182">
        <f t="shared" si="14"/>
        <v>28.471074380165291</v>
      </c>
      <c r="O224" s="183" t="s">
        <v>430</v>
      </c>
    </row>
    <row r="225" spans="1:15" x14ac:dyDescent="0.25">
      <c r="A225" s="177" t="s">
        <v>879</v>
      </c>
      <c r="B225" s="181" t="s">
        <v>880</v>
      </c>
      <c r="C225" s="178">
        <v>36210</v>
      </c>
      <c r="D225" s="178">
        <v>198600</v>
      </c>
      <c r="E225" s="179">
        <f t="shared" si="15"/>
        <v>18.23262839879154</v>
      </c>
      <c r="F225" s="178">
        <v>19951</v>
      </c>
      <c r="G225" s="178">
        <v>121999</v>
      </c>
      <c r="H225" s="180">
        <f t="shared" si="12"/>
        <v>16.353412732891254</v>
      </c>
      <c r="I225" s="178">
        <v>98687</v>
      </c>
      <c r="J225" s="178">
        <v>102048</v>
      </c>
      <c r="K225" s="180">
        <f t="shared" si="13"/>
        <v>3.4057170650642954</v>
      </c>
      <c r="L225" s="178">
        <v>6870</v>
      </c>
      <c r="M225" s="178">
        <v>316700</v>
      </c>
      <c r="N225" s="182">
        <f t="shared" si="14"/>
        <v>21.692453425955165</v>
      </c>
      <c r="O225" s="183" t="s">
        <v>469</v>
      </c>
    </row>
    <row r="226" spans="1:15" x14ac:dyDescent="0.25">
      <c r="A226" s="177" t="s">
        <v>881</v>
      </c>
      <c r="B226" s="181" t="s">
        <v>882</v>
      </c>
      <c r="C226" s="178">
        <v>9950</v>
      </c>
      <c r="D226" s="178">
        <v>63500</v>
      </c>
      <c r="E226" s="179">
        <f t="shared" si="15"/>
        <v>15.669291338582678</v>
      </c>
      <c r="F226" s="178">
        <v>9234</v>
      </c>
      <c r="G226" s="178">
        <v>40400</v>
      </c>
      <c r="H226" s="180">
        <f t="shared" si="12"/>
        <v>22.856435643564357</v>
      </c>
      <c r="I226" s="178">
        <v>32404</v>
      </c>
      <c r="J226" s="178">
        <v>31166</v>
      </c>
      <c r="K226" s="180">
        <f t="shared" si="13"/>
        <v>-3.8205159856807835</v>
      </c>
      <c r="L226" s="178">
        <v>3815</v>
      </c>
      <c r="M226" s="178">
        <v>108000</v>
      </c>
      <c r="N226" s="182">
        <f t="shared" si="14"/>
        <v>35.324074074074076</v>
      </c>
      <c r="O226" s="183" t="s">
        <v>451</v>
      </c>
    </row>
    <row r="227" spans="1:15" x14ac:dyDescent="0.25">
      <c r="A227" s="177" t="s">
        <v>883</v>
      </c>
      <c r="B227" s="181" t="s">
        <v>884</v>
      </c>
      <c r="C227" s="178">
        <v>8760</v>
      </c>
      <c r="D227" s="178">
        <v>71400</v>
      </c>
      <c r="E227" s="179">
        <f t="shared" si="15"/>
        <v>12.268907563025209</v>
      </c>
      <c r="F227" s="178">
        <v>7474</v>
      </c>
      <c r="G227" s="178">
        <v>39746</v>
      </c>
      <c r="H227" s="180">
        <f t="shared" si="12"/>
        <v>18.804407990741208</v>
      </c>
      <c r="I227" s="178">
        <v>34070</v>
      </c>
      <c r="J227" s="178">
        <v>32272</v>
      </c>
      <c r="K227" s="180">
        <f t="shared" si="13"/>
        <v>-5.2773701203404748</v>
      </c>
      <c r="L227" s="178">
        <v>4490</v>
      </c>
      <c r="M227" s="178">
        <v>119100</v>
      </c>
      <c r="N227" s="182">
        <f t="shared" si="14"/>
        <v>37.699412258606209</v>
      </c>
      <c r="O227" s="183" t="s">
        <v>462</v>
      </c>
    </row>
    <row r="228" spans="1:15" x14ac:dyDescent="0.25">
      <c r="A228" s="177" t="s">
        <v>885</v>
      </c>
      <c r="B228" s="181" t="s">
        <v>886</v>
      </c>
      <c r="C228" s="178">
        <v>26890</v>
      </c>
      <c r="D228" s="178">
        <v>165500</v>
      </c>
      <c r="E228" s="179">
        <f t="shared" si="15"/>
        <v>16.24773413897281</v>
      </c>
      <c r="F228" s="178">
        <v>23589</v>
      </c>
      <c r="G228" s="178">
        <v>87445</v>
      </c>
      <c r="H228" s="180">
        <f t="shared" si="12"/>
        <v>26.975813368402996</v>
      </c>
      <c r="I228" s="178">
        <v>63993</v>
      </c>
      <c r="J228" s="178">
        <v>63856</v>
      </c>
      <c r="K228" s="180">
        <f t="shared" si="13"/>
        <v>-0.21408591564702206</v>
      </c>
      <c r="L228" s="178">
        <v>6590</v>
      </c>
      <c r="M228" s="178">
        <v>273500</v>
      </c>
      <c r="N228" s="182">
        <f t="shared" si="14"/>
        <v>24.095063985374772</v>
      </c>
      <c r="O228" s="183" t="s">
        <v>430</v>
      </c>
    </row>
    <row r="229" spans="1:15" x14ac:dyDescent="0.25">
      <c r="A229" s="177" t="s">
        <v>887</v>
      </c>
      <c r="B229" s="181" t="s">
        <v>888</v>
      </c>
      <c r="C229" s="178">
        <v>4720</v>
      </c>
      <c r="D229" s="178">
        <v>53600</v>
      </c>
      <c r="E229" s="179">
        <f t="shared" si="15"/>
        <v>8.8059701492537314</v>
      </c>
      <c r="F229" s="178">
        <v>3920</v>
      </c>
      <c r="G229" s="178">
        <v>32273</v>
      </c>
      <c r="H229" s="180">
        <f t="shared" si="12"/>
        <v>12.146376227806526</v>
      </c>
      <c r="I229" s="178">
        <v>26067</v>
      </c>
      <c r="J229" s="178">
        <v>28353</v>
      </c>
      <c r="K229" s="180">
        <f t="shared" si="13"/>
        <v>8.7697088272528525</v>
      </c>
      <c r="L229" s="178">
        <v>3220</v>
      </c>
      <c r="M229" s="178">
        <v>85400</v>
      </c>
      <c r="N229" s="182">
        <f t="shared" si="14"/>
        <v>37.704918032786885</v>
      </c>
      <c r="O229" s="183" t="s">
        <v>451</v>
      </c>
    </row>
    <row r="230" spans="1:15" x14ac:dyDescent="0.25">
      <c r="A230" s="177" t="s">
        <v>889</v>
      </c>
      <c r="B230" s="181" t="s">
        <v>890</v>
      </c>
      <c r="C230" s="178">
        <v>5320</v>
      </c>
      <c r="D230" s="178">
        <v>70500</v>
      </c>
      <c r="E230" s="179">
        <f t="shared" si="15"/>
        <v>7.5460992907801421</v>
      </c>
      <c r="F230" s="178">
        <v>5004</v>
      </c>
      <c r="G230" s="178">
        <v>45367</v>
      </c>
      <c r="H230" s="180">
        <f t="shared" si="12"/>
        <v>11.030043864482995</v>
      </c>
      <c r="I230" s="178">
        <v>36048</v>
      </c>
      <c r="J230" s="178">
        <v>40363</v>
      </c>
      <c r="K230" s="180">
        <f t="shared" si="13"/>
        <v>11.970150909897903</v>
      </c>
      <c r="L230" s="178">
        <v>6055</v>
      </c>
      <c r="M230" s="178">
        <v>117800</v>
      </c>
      <c r="N230" s="182">
        <f t="shared" si="14"/>
        <v>51.40067911714771</v>
      </c>
      <c r="O230" s="183" t="s">
        <v>427</v>
      </c>
    </row>
    <row r="231" spans="1:15" x14ac:dyDescent="0.25">
      <c r="A231" s="177" t="s">
        <v>891</v>
      </c>
      <c r="B231" s="181" t="s">
        <v>892</v>
      </c>
      <c r="C231" s="178">
        <v>51940</v>
      </c>
      <c r="D231" s="178">
        <v>370000</v>
      </c>
      <c r="E231" s="179">
        <f t="shared" si="15"/>
        <v>14.037837837837838</v>
      </c>
      <c r="F231" s="178">
        <v>54988</v>
      </c>
      <c r="G231" s="178">
        <v>240663</v>
      </c>
      <c r="H231" s="180">
        <f t="shared" si="12"/>
        <v>22.848547554048608</v>
      </c>
      <c r="I231" s="178">
        <v>187816</v>
      </c>
      <c r="J231" s="178">
        <v>185674</v>
      </c>
      <c r="K231" s="180">
        <f t="shared" si="13"/>
        <v>-1.1404779145546717</v>
      </c>
      <c r="L231" s="178">
        <v>13325</v>
      </c>
      <c r="M231" s="178">
        <v>563700</v>
      </c>
      <c r="N231" s="182">
        <f t="shared" si="14"/>
        <v>23.638460173851339</v>
      </c>
      <c r="O231" s="183" t="s">
        <v>451</v>
      </c>
    </row>
    <row r="232" spans="1:15" x14ac:dyDescent="0.25">
      <c r="A232" s="177" t="s">
        <v>893</v>
      </c>
      <c r="B232" s="181" t="s">
        <v>894</v>
      </c>
      <c r="C232" s="178">
        <v>9810</v>
      </c>
      <c r="D232" s="178">
        <v>65200</v>
      </c>
      <c r="E232" s="179">
        <f t="shared" si="15"/>
        <v>15.04601226993865</v>
      </c>
      <c r="F232" s="178">
        <v>7483</v>
      </c>
      <c r="G232" s="178">
        <v>35592</v>
      </c>
      <c r="H232" s="180">
        <f t="shared" si="12"/>
        <v>21.024387502809621</v>
      </c>
      <c r="I232" s="178">
        <v>27538</v>
      </c>
      <c r="J232" s="178">
        <v>28110</v>
      </c>
      <c r="K232" s="180">
        <f t="shared" si="13"/>
        <v>2.0771297842980596</v>
      </c>
      <c r="L232" s="178">
        <v>3145</v>
      </c>
      <c r="M232" s="178">
        <v>109500</v>
      </c>
      <c r="N232" s="182">
        <f t="shared" si="14"/>
        <v>28.721461187214611</v>
      </c>
      <c r="O232" s="183" t="s">
        <v>427</v>
      </c>
    </row>
    <row r="233" spans="1:15" x14ac:dyDescent="0.25">
      <c r="A233" s="177" t="s">
        <v>895</v>
      </c>
      <c r="B233" s="181" t="s">
        <v>896</v>
      </c>
      <c r="C233" s="178">
        <v>17870</v>
      </c>
      <c r="D233" s="178">
        <v>187300</v>
      </c>
      <c r="E233" s="179">
        <f t="shared" si="15"/>
        <v>9.5408435664709028</v>
      </c>
      <c r="F233" s="178">
        <v>23460</v>
      </c>
      <c r="G233" s="178">
        <v>112267</v>
      </c>
      <c r="H233" s="180">
        <f t="shared" si="12"/>
        <v>20.89661253974899</v>
      </c>
      <c r="I233" s="178">
        <v>85983</v>
      </c>
      <c r="J233" s="178">
        <v>88808</v>
      </c>
      <c r="K233" s="180">
        <f t="shared" si="13"/>
        <v>3.285533186792744</v>
      </c>
      <c r="L233" s="178">
        <v>14320</v>
      </c>
      <c r="M233" s="178">
        <v>310100</v>
      </c>
      <c r="N233" s="182">
        <f t="shared" si="14"/>
        <v>46.178652047726537</v>
      </c>
      <c r="O233" s="183" t="s">
        <v>469</v>
      </c>
    </row>
    <row r="234" spans="1:15" x14ac:dyDescent="0.25">
      <c r="A234" s="177" t="s">
        <v>897</v>
      </c>
      <c r="B234" s="181" t="s">
        <v>898</v>
      </c>
      <c r="C234" s="178">
        <v>9830</v>
      </c>
      <c r="D234" s="178">
        <v>94700</v>
      </c>
      <c r="E234" s="179">
        <f t="shared" si="15"/>
        <v>10.380147835269272</v>
      </c>
      <c r="F234" s="178">
        <v>12483</v>
      </c>
      <c r="G234" s="178">
        <v>80412</v>
      </c>
      <c r="H234" s="180">
        <f t="shared" si="12"/>
        <v>15.52380241754962</v>
      </c>
      <c r="I234" s="178">
        <v>66386</v>
      </c>
      <c r="J234" s="178">
        <v>67929</v>
      </c>
      <c r="K234" s="180">
        <f t="shared" si="13"/>
        <v>2.3242852408640324</v>
      </c>
      <c r="L234" s="178">
        <v>4535</v>
      </c>
      <c r="M234" s="178">
        <v>144600</v>
      </c>
      <c r="N234" s="182">
        <f t="shared" si="14"/>
        <v>31.362378976486863</v>
      </c>
      <c r="O234" s="183" t="s">
        <v>427</v>
      </c>
    </row>
    <row r="235" spans="1:15" x14ac:dyDescent="0.25">
      <c r="A235" s="177" t="s">
        <v>899</v>
      </c>
      <c r="B235" s="181" t="s">
        <v>900</v>
      </c>
      <c r="C235" s="178">
        <v>13960</v>
      </c>
      <c r="D235" s="178">
        <v>126700</v>
      </c>
      <c r="E235" s="179">
        <f t="shared" si="15"/>
        <v>11.018153117600631</v>
      </c>
      <c r="F235" s="178">
        <v>16213</v>
      </c>
      <c r="G235" s="178">
        <v>99233</v>
      </c>
      <c r="H235" s="180">
        <f t="shared" si="12"/>
        <v>16.338314875091957</v>
      </c>
      <c r="I235" s="178">
        <v>77054</v>
      </c>
      <c r="J235" s="178">
        <v>83021</v>
      </c>
      <c r="K235" s="180">
        <f t="shared" si="13"/>
        <v>7.7439198484180016</v>
      </c>
      <c r="L235" s="178">
        <v>6910</v>
      </c>
      <c r="M235" s="178">
        <v>209900</v>
      </c>
      <c r="N235" s="182">
        <f t="shared" si="14"/>
        <v>32.920438303954263</v>
      </c>
      <c r="O235" s="183" t="s">
        <v>469</v>
      </c>
    </row>
    <row r="236" spans="1:15" x14ac:dyDescent="0.25">
      <c r="A236" s="177" t="s">
        <v>901</v>
      </c>
      <c r="B236" s="181" t="s">
        <v>902</v>
      </c>
      <c r="C236" s="178">
        <v>2420</v>
      </c>
      <c r="D236" s="178">
        <v>41200</v>
      </c>
      <c r="E236" s="179">
        <f t="shared" si="15"/>
        <v>5.8737864077669908</v>
      </c>
      <c r="F236" s="178">
        <v>2291</v>
      </c>
      <c r="G236" s="178">
        <v>33046</v>
      </c>
      <c r="H236" s="180">
        <f t="shared" si="12"/>
        <v>6.9327603946014644</v>
      </c>
      <c r="I236" s="178">
        <v>29910</v>
      </c>
      <c r="J236" s="178">
        <v>30755</v>
      </c>
      <c r="K236" s="180">
        <f t="shared" si="13"/>
        <v>2.8251420929455096</v>
      </c>
      <c r="L236" s="178">
        <v>4705</v>
      </c>
      <c r="M236" s="178">
        <v>68500</v>
      </c>
      <c r="N236" s="182">
        <f t="shared" si="14"/>
        <v>68.686131386861319</v>
      </c>
      <c r="O236" s="183" t="s">
        <v>427</v>
      </c>
    </row>
    <row r="237" spans="1:15" x14ac:dyDescent="0.25">
      <c r="A237" s="177" t="s">
        <v>903</v>
      </c>
      <c r="B237" s="181" t="s">
        <v>904</v>
      </c>
      <c r="C237" s="178">
        <v>5580</v>
      </c>
      <c r="D237" s="178">
        <v>94700</v>
      </c>
      <c r="E237" s="179">
        <f t="shared" si="15"/>
        <v>5.8922914466737062</v>
      </c>
      <c r="F237" s="178">
        <v>6833</v>
      </c>
      <c r="G237" s="178">
        <v>64382</v>
      </c>
      <c r="H237" s="180">
        <f t="shared" si="12"/>
        <v>10.61321487372247</v>
      </c>
      <c r="I237" s="178">
        <v>59212</v>
      </c>
      <c r="J237" s="178">
        <v>57549</v>
      </c>
      <c r="K237" s="180">
        <f t="shared" si="13"/>
        <v>-2.8085523204755769</v>
      </c>
      <c r="L237" s="178">
        <v>7305</v>
      </c>
      <c r="M237" s="178">
        <v>153300</v>
      </c>
      <c r="N237" s="182">
        <f t="shared" si="14"/>
        <v>47.651663405088058</v>
      </c>
      <c r="O237" s="183" t="s">
        <v>444</v>
      </c>
    </row>
    <row r="238" spans="1:15" x14ac:dyDescent="0.25">
      <c r="A238" s="177" t="s">
        <v>905</v>
      </c>
      <c r="B238" s="181" t="s">
        <v>906</v>
      </c>
      <c r="C238" s="178">
        <v>5660</v>
      </c>
      <c r="D238" s="178">
        <v>62500</v>
      </c>
      <c r="E238" s="179">
        <f t="shared" si="15"/>
        <v>9.0560000000000009</v>
      </c>
      <c r="F238" s="178">
        <v>4587</v>
      </c>
      <c r="G238" s="178">
        <v>30843</v>
      </c>
      <c r="H238" s="180">
        <f t="shared" si="12"/>
        <v>14.872094154265149</v>
      </c>
      <c r="I238" s="178">
        <v>24090</v>
      </c>
      <c r="J238" s="178">
        <v>26256</v>
      </c>
      <c r="K238" s="180">
        <f t="shared" si="13"/>
        <v>8.9912826899128273</v>
      </c>
      <c r="L238" s="178">
        <v>3160</v>
      </c>
      <c r="M238" s="178">
        <v>98400</v>
      </c>
      <c r="N238" s="182">
        <f t="shared" si="14"/>
        <v>32.113821138211378</v>
      </c>
      <c r="O238" s="183" t="s">
        <v>433</v>
      </c>
    </row>
    <row r="239" spans="1:15" x14ac:dyDescent="0.25">
      <c r="A239" s="177" t="s">
        <v>907</v>
      </c>
      <c r="B239" s="181" t="s">
        <v>908</v>
      </c>
      <c r="C239" s="178">
        <v>13730</v>
      </c>
      <c r="D239" s="178">
        <v>171800</v>
      </c>
      <c r="E239" s="179">
        <f t="shared" si="15"/>
        <v>7.9918509895227006</v>
      </c>
      <c r="F239" s="178">
        <v>25638</v>
      </c>
      <c r="G239" s="178">
        <v>138801</v>
      </c>
      <c r="H239" s="180">
        <f t="shared" si="12"/>
        <v>18.471048479477812</v>
      </c>
      <c r="I239" s="178">
        <v>118009</v>
      </c>
      <c r="J239" s="178">
        <v>113162</v>
      </c>
      <c r="K239" s="180">
        <f t="shared" si="13"/>
        <v>-4.1073138489437273</v>
      </c>
      <c r="L239" s="178">
        <v>8765</v>
      </c>
      <c r="M239" s="178">
        <v>271600</v>
      </c>
      <c r="N239" s="182">
        <f t="shared" si="14"/>
        <v>32.271723122238583</v>
      </c>
      <c r="O239" s="183" t="s">
        <v>462</v>
      </c>
    </row>
    <row r="240" spans="1:15" x14ac:dyDescent="0.25">
      <c r="A240" s="177" t="s">
        <v>909</v>
      </c>
      <c r="B240" s="181" t="s">
        <v>910</v>
      </c>
      <c r="C240" s="178">
        <v>4480</v>
      </c>
      <c r="D240" s="178">
        <v>48500</v>
      </c>
      <c r="E240" s="179">
        <f t="shared" si="15"/>
        <v>9.2371134020618548</v>
      </c>
      <c r="F240" s="178">
        <v>4411</v>
      </c>
      <c r="G240" s="178">
        <v>33275</v>
      </c>
      <c r="H240" s="180">
        <f t="shared" si="12"/>
        <v>13.256198347107437</v>
      </c>
      <c r="I240" s="178">
        <v>29588</v>
      </c>
      <c r="J240" s="178">
        <v>28863</v>
      </c>
      <c r="K240" s="180">
        <f t="shared" si="13"/>
        <v>-2.450317696363391</v>
      </c>
      <c r="L240" s="178">
        <v>4635</v>
      </c>
      <c r="M240" s="178">
        <v>84100</v>
      </c>
      <c r="N240" s="182">
        <f t="shared" si="14"/>
        <v>55.112960760998803</v>
      </c>
      <c r="O240" s="183" t="s">
        <v>462</v>
      </c>
    </row>
    <row r="241" spans="1:15" x14ac:dyDescent="0.25">
      <c r="A241" s="177" t="s">
        <v>911</v>
      </c>
      <c r="B241" s="181" t="s">
        <v>912</v>
      </c>
      <c r="C241" s="178">
        <v>5520</v>
      </c>
      <c r="D241" s="178">
        <v>53600</v>
      </c>
      <c r="E241" s="179">
        <f t="shared" si="15"/>
        <v>10.298507462686567</v>
      </c>
      <c r="F241" s="178">
        <v>3098</v>
      </c>
      <c r="G241" s="178">
        <v>32965</v>
      </c>
      <c r="H241" s="180">
        <f t="shared" si="12"/>
        <v>9.3978462005156977</v>
      </c>
      <c r="I241" s="178">
        <v>27256</v>
      </c>
      <c r="J241" s="178">
        <v>29868</v>
      </c>
      <c r="K241" s="180">
        <f t="shared" si="13"/>
        <v>9.583211036102135</v>
      </c>
      <c r="L241" s="178">
        <v>3440</v>
      </c>
      <c r="M241" s="178">
        <v>90400</v>
      </c>
      <c r="N241" s="182">
        <f t="shared" si="14"/>
        <v>38.053097345132741</v>
      </c>
      <c r="O241" s="183" t="s">
        <v>433</v>
      </c>
    </row>
    <row r="242" spans="1:15" x14ac:dyDescent="0.25">
      <c r="A242" s="177" t="s">
        <v>913</v>
      </c>
      <c r="B242" s="181" t="s">
        <v>914</v>
      </c>
      <c r="C242" s="178">
        <v>7750</v>
      </c>
      <c r="D242" s="178">
        <v>83800</v>
      </c>
      <c r="E242" s="179">
        <f t="shared" si="15"/>
        <v>9.2482100238663492</v>
      </c>
      <c r="F242" s="178">
        <v>6957</v>
      </c>
      <c r="G242" s="178">
        <v>51120</v>
      </c>
      <c r="H242" s="180">
        <f t="shared" si="12"/>
        <v>13.609154929577464</v>
      </c>
      <c r="I242" s="178">
        <v>43920</v>
      </c>
      <c r="J242" s="178">
        <v>44163</v>
      </c>
      <c r="K242" s="180">
        <f t="shared" si="13"/>
        <v>0.55327868852459439</v>
      </c>
      <c r="L242" s="178">
        <v>5140</v>
      </c>
      <c r="M242" s="178">
        <v>138000</v>
      </c>
      <c r="N242" s="182">
        <f t="shared" si="14"/>
        <v>37.246376811594203</v>
      </c>
      <c r="O242" s="183" t="s">
        <v>433</v>
      </c>
    </row>
    <row r="243" spans="1:15" x14ac:dyDescent="0.25">
      <c r="A243" s="177" t="s">
        <v>915</v>
      </c>
      <c r="B243" s="181" t="s">
        <v>916</v>
      </c>
      <c r="C243" s="178">
        <v>4520</v>
      </c>
      <c r="D243" s="178">
        <v>60100</v>
      </c>
      <c r="E243" s="179">
        <f t="shared" si="15"/>
        <v>7.5207986688851909</v>
      </c>
      <c r="F243" s="178">
        <v>6885</v>
      </c>
      <c r="G243" s="178">
        <v>46102</v>
      </c>
      <c r="H243" s="180">
        <f t="shared" si="12"/>
        <v>14.934276170231227</v>
      </c>
      <c r="I243" s="178">
        <v>40355</v>
      </c>
      <c r="J243" s="178">
        <v>39216</v>
      </c>
      <c r="K243" s="180">
        <f t="shared" si="13"/>
        <v>-2.8224507495973272</v>
      </c>
      <c r="L243" s="178">
        <v>5855</v>
      </c>
      <c r="M243" s="178">
        <v>103300</v>
      </c>
      <c r="N243" s="182">
        <f t="shared" si="14"/>
        <v>56.679574056147146</v>
      </c>
      <c r="O243" s="183" t="s">
        <v>430</v>
      </c>
    </row>
    <row r="244" spans="1:15" x14ac:dyDescent="0.25">
      <c r="A244" s="177" t="s">
        <v>917</v>
      </c>
      <c r="B244" s="181" t="s">
        <v>918</v>
      </c>
      <c r="C244" s="178">
        <v>6330</v>
      </c>
      <c r="D244" s="178">
        <v>75700</v>
      </c>
      <c r="E244" s="179">
        <f t="shared" si="15"/>
        <v>8.361955085865258</v>
      </c>
      <c r="F244" s="178">
        <v>13165</v>
      </c>
      <c r="G244" s="178">
        <v>46743</v>
      </c>
      <c r="H244" s="180">
        <f t="shared" si="12"/>
        <v>28.16464497357893</v>
      </c>
      <c r="I244" s="178">
        <v>30969</v>
      </c>
      <c r="J244" s="178">
        <v>33578</v>
      </c>
      <c r="K244" s="180">
        <f t="shared" si="13"/>
        <v>8.424553585843908</v>
      </c>
      <c r="L244" s="178">
        <v>4955</v>
      </c>
      <c r="M244" s="178">
        <v>129200</v>
      </c>
      <c r="N244" s="182">
        <f t="shared" si="14"/>
        <v>38.351393188854495</v>
      </c>
      <c r="O244" s="183" t="s">
        <v>444</v>
      </c>
    </row>
    <row r="245" spans="1:15" x14ac:dyDescent="0.25">
      <c r="A245" s="177" t="s">
        <v>919</v>
      </c>
      <c r="B245" s="181" t="s">
        <v>920</v>
      </c>
      <c r="C245" s="178">
        <v>2970</v>
      </c>
      <c r="D245" s="178">
        <v>54100</v>
      </c>
      <c r="E245" s="179">
        <f t="shared" si="15"/>
        <v>5.4898336414048057</v>
      </c>
      <c r="F245" s="178">
        <v>3858</v>
      </c>
      <c r="G245" s="178">
        <v>29171</v>
      </c>
      <c r="H245" s="180">
        <f t="shared" si="12"/>
        <v>13.225463645401256</v>
      </c>
      <c r="I245" s="178">
        <v>24974</v>
      </c>
      <c r="J245" s="178">
        <v>25312</v>
      </c>
      <c r="K245" s="180">
        <f t="shared" si="13"/>
        <v>1.3534075438456084</v>
      </c>
      <c r="L245" s="178">
        <v>4780</v>
      </c>
      <c r="M245" s="178">
        <v>88200</v>
      </c>
      <c r="N245" s="182">
        <f t="shared" si="14"/>
        <v>54.195011337868479</v>
      </c>
      <c r="O245" s="183" t="s">
        <v>433</v>
      </c>
    </row>
    <row r="246" spans="1:15" x14ac:dyDescent="0.25">
      <c r="A246" s="177" t="s">
        <v>921</v>
      </c>
      <c r="B246" s="181" t="s">
        <v>922</v>
      </c>
      <c r="C246" s="178">
        <v>4790</v>
      </c>
      <c r="D246" s="178">
        <v>83600</v>
      </c>
      <c r="E246" s="179">
        <f t="shared" si="15"/>
        <v>5.7296650717703352</v>
      </c>
      <c r="F246" s="178">
        <v>6748</v>
      </c>
      <c r="G246" s="178">
        <v>55895</v>
      </c>
      <c r="H246" s="180">
        <f t="shared" si="12"/>
        <v>12.072636192861616</v>
      </c>
      <c r="I246" s="178">
        <v>44327</v>
      </c>
      <c r="J246" s="178">
        <v>49147</v>
      </c>
      <c r="K246" s="180">
        <f t="shared" si="13"/>
        <v>10.873733841676625</v>
      </c>
      <c r="L246" s="178">
        <v>7385</v>
      </c>
      <c r="M246" s="178">
        <v>137000</v>
      </c>
      <c r="N246" s="182">
        <f t="shared" si="14"/>
        <v>53.905109489051092</v>
      </c>
      <c r="O246" s="183" t="s">
        <v>427</v>
      </c>
    </row>
    <row r="247" spans="1:15" x14ac:dyDescent="0.25">
      <c r="A247" s="177" t="s">
        <v>923</v>
      </c>
      <c r="B247" s="181" t="s">
        <v>924</v>
      </c>
      <c r="C247" s="178">
        <v>6670</v>
      </c>
      <c r="D247" s="178">
        <v>67700</v>
      </c>
      <c r="E247" s="179">
        <f t="shared" si="15"/>
        <v>9.8522895125553909</v>
      </c>
      <c r="F247" s="178">
        <v>8856</v>
      </c>
      <c r="G247" s="178">
        <v>55102</v>
      </c>
      <c r="H247" s="180">
        <f t="shared" si="12"/>
        <v>16.072011905194003</v>
      </c>
      <c r="I247" s="178">
        <v>40259</v>
      </c>
      <c r="J247" s="178">
        <v>46246</v>
      </c>
      <c r="K247" s="180">
        <f t="shared" si="13"/>
        <v>14.871208922228574</v>
      </c>
      <c r="L247" s="178">
        <v>3505</v>
      </c>
      <c r="M247" s="178">
        <v>109100</v>
      </c>
      <c r="N247" s="182">
        <f t="shared" si="14"/>
        <v>32.126489459211733</v>
      </c>
      <c r="O247" s="183" t="s">
        <v>430</v>
      </c>
    </row>
    <row r="248" spans="1:15" x14ac:dyDescent="0.25">
      <c r="A248" s="177" t="s">
        <v>925</v>
      </c>
      <c r="B248" s="181" t="s">
        <v>926</v>
      </c>
      <c r="C248" s="178">
        <v>9320</v>
      </c>
      <c r="D248" s="178">
        <v>96700</v>
      </c>
      <c r="E248" s="179">
        <f t="shared" si="15"/>
        <v>9.6380558428128236</v>
      </c>
      <c r="F248" s="178">
        <v>10565</v>
      </c>
      <c r="G248" s="178">
        <v>63663</v>
      </c>
      <c r="H248" s="180">
        <f t="shared" si="12"/>
        <v>16.595196582002107</v>
      </c>
      <c r="I248" s="178">
        <v>56566</v>
      </c>
      <c r="J248" s="178">
        <v>53098</v>
      </c>
      <c r="K248" s="180">
        <f t="shared" si="13"/>
        <v>-6.1308913481596727</v>
      </c>
      <c r="L248" s="178">
        <v>6615</v>
      </c>
      <c r="M248" s="178">
        <v>164600</v>
      </c>
      <c r="N248" s="182">
        <f t="shared" si="14"/>
        <v>40.188335358444718</v>
      </c>
      <c r="O248" s="183" t="s">
        <v>462</v>
      </c>
    </row>
    <row r="249" spans="1:15" x14ac:dyDescent="0.25">
      <c r="A249" s="177" t="s">
        <v>927</v>
      </c>
      <c r="B249" s="181" t="s">
        <v>928</v>
      </c>
      <c r="C249" s="178">
        <v>5860</v>
      </c>
      <c r="D249" s="178">
        <v>68100</v>
      </c>
      <c r="E249" s="179">
        <f t="shared" si="15"/>
        <v>8.6049926578560942</v>
      </c>
      <c r="F249" s="178">
        <v>4521</v>
      </c>
      <c r="G249" s="178">
        <v>28608</v>
      </c>
      <c r="H249" s="180">
        <f t="shared" si="12"/>
        <v>15.803271812080537</v>
      </c>
      <c r="I249" s="178">
        <v>23018</v>
      </c>
      <c r="J249" s="178">
        <v>24087</v>
      </c>
      <c r="K249" s="180">
        <f t="shared" si="13"/>
        <v>4.6441915023025526</v>
      </c>
      <c r="L249" s="178">
        <v>3790</v>
      </c>
      <c r="M249" s="178">
        <v>110700</v>
      </c>
      <c r="N249" s="182">
        <f t="shared" si="14"/>
        <v>34.236675700090331</v>
      </c>
      <c r="O249" s="183" t="s">
        <v>469</v>
      </c>
    </row>
    <row r="250" spans="1:15" x14ac:dyDescent="0.25">
      <c r="A250" s="177" t="s">
        <v>929</v>
      </c>
      <c r="B250" s="181" t="s">
        <v>930</v>
      </c>
      <c r="C250" s="178">
        <v>18830</v>
      </c>
      <c r="D250" s="178">
        <v>94200</v>
      </c>
      <c r="E250" s="179">
        <f t="shared" si="15"/>
        <v>19.989384288747345</v>
      </c>
      <c r="F250" s="178">
        <v>12394</v>
      </c>
      <c r="G250" s="178">
        <v>44605</v>
      </c>
      <c r="H250" s="180">
        <f t="shared" si="12"/>
        <v>27.78612263199193</v>
      </c>
      <c r="I250" s="178">
        <v>29017</v>
      </c>
      <c r="J250" s="178">
        <v>32211</v>
      </c>
      <c r="K250" s="180">
        <f t="shared" si="13"/>
        <v>11.007340524520103</v>
      </c>
      <c r="L250" s="178">
        <v>2660</v>
      </c>
      <c r="M250" s="178">
        <v>148700</v>
      </c>
      <c r="N250" s="182">
        <f t="shared" si="14"/>
        <v>17.88836583725622</v>
      </c>
      <c r="O250" s="183" t="s">
        <v>566</v>
      </c>
    </row>
    <row r="251" spans="1:15" x14ac:dyDescent="0.25">
      <c r="A251" s="177" t="s">
        <v>931</v>
      </c>
      <c r="B251" s="181" t="s">
        <v>932</v>
      </c>
      <c r="C251" s="178">
        <v>19700</v>
      </c>
      <c r="D251" s="178">
        <v>169000</v>
      </c>
      <c r="E251" s="179">
        <f t="shared" si="15"/>
        <v>11.65680473372781</v>
      </c>
      <c r="F251" s="178">
        <v>26244</v>
      </c>
      <c r="G251" s="178">
        <v>109304</v>
      </c>
      <c r="H251" s="180">
        <f t="shared" si="12"/>
        <v>24.010100270804362</v>
      </c>
      <c r="I251" s="178">
        <v>82617</v>
      </c>
      <c r="J251" s="178">
        <v>83061</v>
      </c>
      <c r="K251" s="180">
        <f t="shared" si="13"/>
        <v>0.53741965939213543</v>
      </c>
      <c r="L251" s="178">
        <v>5440</v>
      </c>
      <c r="M251" s="178">
        <v>245300</v>
      </c>
      <c r="N251" s="182">
        <f t="shared" si="14"/>
        <v>22.176926212800652</v>
      </c>
      <c r="O251" s="183" t="s">
        <v>427</v>
      </c>
    </row>
    <row r="252" spans="1:15" x14ac:dyDescent="0.25">
      <c r="A252" s="177" t="s">
        <v>933</v>
      </c>
      <c r="B252" s="181" t="s">
        <v>934</v>
      </c>
      <c r="C252" s="178">
        <v>15020</v>
      </c>
      <c r="D252" s="178">
        <v>110400</v>
      </c>
      <c r="E252" s="179">
        <f t="shared" si="15"/>
        <v>13.605072463768117</v>
      </c>
      <c r="F252" s="178">
        <v>18800</v>
      </c>
      <c r="G252" s="178">
        <v>62126</v>
      </c>
      <c r="H252" s="180">
        <f t="shared" si="12"/>
        <v>30.261082316582428</v>
      </c>
      <c r="I252" s="178">
        <v>44765</v>
      </c>
      <c r="J252" s="178">
        <v>43326</v>
      </c>
      <c r="K252" s="180">
        <f t="shared" si="13"/>
        <v>-3.214564950295995</v>
      </c>
      <c r="L252" s="178">
        <v>5890</v>
      </c>
      <c r="M252" s="178">
        <v>177900</v>
      </c>
      <c r="N252" s="182">
        <f t="shared" si="14"/>
        <v>33.108487914558737</v>
      </c>
      <c r="O252" s="183" t="s">
        <v>444</v>
      </c>
    </row>
    <row r="253" spans="1:15" x14ac:dyDescent="0.25">
      <c r="A253" s="177" t="s">
        <v>935</v>
      </c>
      <c r="B253" s="181" t="s">
        <v>936</v>
      </c>
      <c r="C253" s="178">
        <v>27940</v>
      </c>
      <c r="D253" s="178">
        <v>222400</v>
      </c>
      <c r="E253" s="179">
        <f t="shared" si="15"/>
        <v>12.562949640287771</v>
      </c>
      <c r="F253" s="178">
        <v>40293</v>
      </c>
      <c r="G253" s="178">
        <v>197252</v>
      </c>
      <c r="H253" s="180">
        <f t="shared" si="12"/>
        <v>20.427169306268123</v>
      </c>
      <c r="I253" s="178">
        <v>141306</v>
      </c>
      <c r="J253" s="178">
        <v>156958</v>
      </c>
      <c r="K253" s="180">
        <f t="shared" si="13"/>
        <v>11.076670488160456</v>
      </c>
      <c r="L253" s="178">
        <v>12565</v>
      </c>
      <c r="M253" s="178">
        <v>302500</v>
      </c>
      <c r="N253" s="182">
        <f t="shared" si="14"/>
        <v>41.537190082644628</v>
      </c>
      <c r="O253" s="183" t="s">
        <v>32</v>
      </c>
    </row>
    <row r="254" spans="1:15" x14ac:dyDescent="0.25">
      <c r="A254" s="177" t="s">
        <v>937</v>
      </c>
      <c r="B254" s="181" t="s">
        <v>938</v>
      </c>
      <c r="C254" s="178">
        <v>5000</v>
      </c>
      <c r="D254" s="178">
        <v>61900</v>
      </c>
      <c r="E254" s="179">
        <f t="shared" si="15"/>
        <v>8.0775444264943452</v>
      </c>
      <c r="F254" s="178">
        <v>4770</v>
      </c>
      <c r="G254" s="178">
        <v>34777</v>
      </c>
      <c r="H254" s="180">
        <f t="shared" si="12"/>
        <v>13.715961698823936</v>
      </c>
      <c r="I254" s="178">
        <v>30738</v>
      </c>
      <c r="J254" s="178">
        <v>30007</v>
      </c>
      <c r="K254" s="180">
        <f t="shared" si="13"/>
        <v>-2.378163836293834</v>
      </c>
      <c r="L254" s="178">
        <v>4385</v>
      </c>
      <c r="M254" s="178">
        <v>98100</v>
      </c>
      <c r="N254" s="182">
        <f t="shared" si="14"/>
        <v>44.699286442405707</v>
      </c>
      <c r="O254" s="183" t="s">
        <v>427</v>
      </c>
    </row>
    <row r="255" spans="1:15" x14ac:dyDescent="0.25">
      <c r="A255" s="177" t="s">
        <v>939</v>
      </c>
      <c r="B255" s="181" t="s">
        <v>940</v>
      </c>
      <c r="C255" s="178">
        <v>5690</v>
      </c>
      <c r="D255" s="178">
        <v>89300</v>
      </c>
      <c r="E255" s="179">
        <f t="shared" si="15"/>
        <v>6.3717805151175808</v>
      </c>
      <c r="F255" s="178">
        <v>9780</v>
      </c>
      <c r="G255" s="178">
        <v>65823</v>
      </c>
      <c r="H255" s="180">
        <f t="shared" si="12"/>
        <v>14.858028348753475</v>
      </c>
      <c r="I255" s="178">
        <v>55877</v>
      </c>
      <c r="J255" s="178">
        <v>56043</v>
      </c>
      <c r="K255" s="180">
        <f t="shared" si="13"/>
        <v>0.29708108882009476</v>
      </c>
      <c r="L255" s="178">
        <v>7520</v>
      </c>
      <c r="M255" s="178">
        <v>144800</v>
      </c>
      <c r="N255" s="182">
        <f t="shared" si="14"/>
        <v>51.933701657458556</v>
      </c>
      <c r="O255" s="183" t="s">
        <v>444</v>
      </c>
    </row>
    <row r="256" spans="1:15" x14ac:dyDescent="0.25">
      <c r="A256" s="177" t="s">
        <v>941</v>
      </c>
      <c r="B256" s="181" t="s">
        <v>942</v>
      </c>
      <c r="C256" s="178">
        <v>5820</v>
      </c>
      <c r="D256" s="178">
        <v>68200</v>
      </c>
      <c r="E256" s="179">
        <f t="shared" si="15"/>
        <v>8.5337243401759544</v>
      </c>
      <c r="F256" s="178">
        <v>11415</v>
      </c>
      <c r="G256" s="178">
        <v>60038</v>
      </c>
      <c r="H256" s="180">
        <f t="shared" si="12"/>
        <v>19.012958459642228</v>
      </c>
      <c r="I256" s="178">
        <v>42213</v>
      </c>
      <c r="J256" s="178">
        <v>48623</v>
      </c>
      <c r="K256" s="180">
        <f t="shared" si="13"/>
        <v>15.184895648260021</v>
      </c>
      <c r="L256" s="178">
        <v>4140</v>
      </c>
      <c r="M256" s="178">
        <v>112100</v>
      </c>
      <c r="N256" s="182">
        <f t="shared" si="14"/>
        <v>36.931311329170384</v>
      </c>
      <c r="O256" s="183" t="s">
        <v>444</v>
      </c>
    </row>
    <row r="257" spans="1:15" x14ac:dyDescent="0.25">
      <c r="A257" s="177" t="s">
        <v>943</v>
      </c>
      <c r="B257" s="181" t="s">
        <v>944</v>
      </c>
      <c r="C257" s="178">
        <v>19840</v>
      </c>
      <c r="D257" s="178">
        <v>110200</v>
      </c>
      <c r="E257" s="179">
        <f t="shared" si="15"/>
        <v>18.003629764065334</v>
      </c>
      <c r="F257" s="178">
        <v>10707</v>
      </c>
      <c r="G257" s="178">
        <v>59019</v>
      </c>
      <c r="H257" s="180">
        <f t="shared" si="12"/>
        <v>18.14161541198597</v>
      </c>
      <c r="I257" s="178">
        <v>48017</v>
      </c>
      <c r="J257" s="178">
        <v>48312</v>
      </c>
      <c r="K257" s="180">
        <f t="shared" si="13"/>
        <v>0.61436574546513967</v>
      </c>
      <c r="L257" s="178">
        <v>3745</v>
      </c>
      <c r="M257" s="178">
        <v>177200</v>
      </c>
      <c r="N257" s="182">
        <f t="shared" si="14"/>
        <v>21.134311512415348</v>
      </c>
      <c r="O257" s="183" t="s">
        <v>430</v>
      </c>
    </row>
    <row r="258" spans="1:15" x14ac:dyDescent="0.25">
      <c r="A258" s="177" t="s">
        <v>945</v>
      </c>
      <c r="B258" s="181" t="s">
        <v>946</v>
      </c>
      <c r="C258" s="178">
        <v>7220</v>
      </c>
      <c r="D258" s="178">
        <v>82100</v>
      </c>
      <c r="E258" s="179">
        <f t="shared" si="15"/>
        <v>8.7941534713763705</v>
      </c>
      <c r="F258" s="178">
        <v>15222</v>
      </c>
      <c r="G258" s="178">
        <v>55785</v>
      </c>
      <c r="H258" s="180">
        <f t="shared" ref="H258:H321" si="16">F258*100/G258</f>
        <v>27.286905082011295</v>
      </c>
      <c r="I258" s="178">
        <v>40054</v>
      </c>
      <c r="J258" s="178">
        <v>40563</v>
      </c>
      <c r="K258" s="180">
        <f t="shared" ref="K258:K321" si="17">((J258/I258)-1)*100</f>
        <v>1.2707844410046354</v>
      </c>
      <c r="L258" s="178">
        <v>4720</v>
      </c>
      <c r="M258" s="178">
        <v>132200</v>
      </c>
      <c r="N258" s="182">
        <f t="shared" ref="N258:N321" si="18">L258/(M258*0.001)</f>
        <v>35.703479576399396</v>
      </c>
      <c r="O258" s="183" t="s">
        <v>469</v>
      </c>
    </row>
    <row r="259" spans="1:15" x14ac:dyDescent="0.25">
      <c r="A259" s="177" t="s">
        <v>947</v>
      </c>
      <c r="B259" s="181" t="s">
        <v>948</v>
      </c>
      <c r="C259" s="178">
        <v>5650</v>
      </c>
      <c r="D259" s="178">
        <v>59000</v>
      </c>
      <c r="E259" s="179">
        <f t="shared" ref="E259:E322" si="19">C259/D259*100</f>
        <v>9.5762711864406782</v>
      </c>
      <c r="F259" s="178">
        <v>4447</v>
      </c>
      <c r="G259" s="178">
        <v>27800</v>
      </c>
      <c r="H259" s="180">
        <f t="shared" si="16"/>
        <v>15.996402877697841</v>
      </c>
      <c r="I259" s="178">
        <v>23758</v>
      </c>
      <c r="J259" s="178">
        <v>23353</v>
      </c>
      <c r="K259" s="180">
        <f t="shared" si="17"/>
        <v>-1.70468894688105</v>
      </c>
      <c r="L259" s="178">
        <v>3765</v>
      </c>
      <c r="M259" s="178">
        <v>97800</v>
      </c>
      <c r="N259" s="182">
        <f t="shared" si="18"/>
        <v>38.496932515337427</v>
      </c>
      <c r="O259" s="183" t="s">
        <v>469</v>
      </c>
    </row>
    <row r="260" spans="1:15" x14ac:dyDescent="0.25">
      <c r="A260" s="177" t="s">
        <v>949</v>
      </c>
      <c r="B260" s="181" t="s">
        <v>950</v>
      </c>
      <c r="C260" s="178">
        <v>6640</v>
      </c>
      <c r="D260" s="178">
        <v>55600</v>
      </c>
      <c r="E260" s="179">
        <f t="shared" si="19"/>
        <v>11.942446043165468</v>
      </c>
      <c r="F260" s="178">
        <v>9517</v>
      </c>
      <c r="G260" s="178">
        <v>40646</v>
      </c>
      <c r="H260" s="180">
        <f t="shared" si="16"/>
        <v>23.41435811641982</v>
      </c>
      <c r="I260" s="178">
        <v>32808</v>
      </c>
      <c r="J260" s="178">
        <v>31129</v>
      </c>
      <c r="K260" s="180">
        <f t="shared" si="17"/>
        <v>-5.1176542306754502</v>
      </c>
      <c r="L260" s="178">
        <v>2510</v>
      </c>
      <c r="M260" s="178">
        <v>86000</v>
      </c>
      <c r="N260" s="182">
        <f t="shared" si="18"/>
        <v>29.186046511627907</v>
      </c>
      <c r="O260" s="183" t="s">
        <v>444</v>
      </c>
    </row>
    <row r="261" spans="1:15" x14ac:dyDescent="0.25">
      <c r="A261" s="177" t="s">
        <v>951</v>
      </c>
      <c r="B261" s="181" t="s">
        <v>952</v>
      </c>
      <c r="C261" s="178">
        <v>21480</v>
      </c>
      <c r="D261" s="178">
        <v>176700</v>
      </c>
      <c r="E261" s="179">
        <f t="shared" si="19"/>
        <v>12.156196943972835</v>
      </c>
      <c r="F261" s="178">
        <v>19507</v>
      </c>
      <c r="G261" s="178">
        <v>118632</v>
      </c>
      <c r="H261" s="180">
        <f t="shared" si="16"/>
        <v>16.443286802886238</v>
      </c>
      <c r="I261" s="178">
        <v>102355</v>
      </c>
      <c r="J261" s="178">
        <v>99125</v>
      </c>
      <c r="K261" s="180">
        <f t="shared" si="17"/>
        <v>-3.1556836500415186</v>
      </c>
      <c r="L261" s="178">
        <v>10070</v>
      </c>
      <c r="M261" s="178">
        <v>286800</v>
      </c>
      <c r="N261" s="182">
        <f t="shared" si="18"/>
        <v>35.111576011157602</v>
      </c>
      <c r="O261" s="183" t="s">
        <v>430</v>
      </c>
    </row>
    <row r="262" spans="1:15" x14ac:dyDescent="0.25">
      <c r="A262" s="177" t="s">
        <v>953</v>
      </c>
      <c r="B262" s="181" t="s">
        <v>954</v>
      </c>
      <c r="C262" s="178">
        <v>19710</v>
      </c>
      <c r="D262" s="178">
        <v>123100</v>
      </c>
      <c r="E262" s="179">
        <f t="shared" si="19"/>
        <v>16.01137286758733</v>
      </c>
      <c r="F262" s="178">
        <v>15817</v>
      </c>
      <c r="G262" s="178">
        <v>77545</v>
      </c>
      <c r="H262" s="180">
        <f t="shared" si="16"/>
        <v>20.397188729125023</v>
      </c>
      <c r="I262" s="178">
        <v>61008</v>
      </c>
      <c r="J262" s="178">
        <v>61728</v>
      </c>
      <c r="K262" s="180">
        <f t="shared" si="17"/>
        <v>1.1801730920534936</v>
      </c>
      <c r="L262" s="178">
        <v>4630</v>
      </c>
      <c r="M262" s="178">
        <v>194100</v>
      </c>
      <c r="N262" s="182">
        <f t="shared" si="18"/>
        <v>23.853683668212263</v>
      </c>
      <c r="O262" s="183" t="s">
        <v>566</v>
      </c>
    </row>
    <row r="263" spans="1:15" x14ac:dyDescent="0.25">
      <c r="A263" s="177" t="s">
        <v>955</v>
      </c>
      <c r="B263" s="181" t="s">
        <v>956</v>
      </c>
      <c r="C263" s="178">
        <v>29190</v>
      </c>
      <c r="D263" s="178">
        <v>159400</v>
      </c>
      <c r="E263" s="179">
        <f t="shared" si="19"/>
        <v>18.312421580928483</v>
      </c>
      <c r="F263" s="178">
        <v>26668</v>
      </c>
      <c r="G263" s="178">
        <v>109174</v>
      </c>
      <c r="H263" s="180">
        <f t="shared" si="16"/>
        <v>24.42706138824262</v>
      </c>
      <c r="I263" s="178">
        <v>77660</v>
      </c>
      <c r="J263" s="178">
        <v>82506</v>
      </c>
      <c r="K263" s="180">
        <f t="shared" si="17"/>
        <v>6.2400206026268279</v>
      </c>
      <c r="L263" s="178">
        <v>5195</v>
      </c>
      <c r="M263" s="178">
        <v>251000</v>
      </c>
      <c r="N263" s="182">
        <f t="shared" si="18"/>
        <v>20.697211155378486</v>
      </c>
      <c r="O263" s="183" t="s">
        <v>469</v>
      </c>
    </row>
    <row r="264" spans="1:15" x14ac:dyDescent="0.25">
      <c r="A264" s="177" t="s">
        <v>957</v>
      </c>
      <c r="B264" s="181" t="s">
        <v>958</v>
      </c>
      <c r="C264" s="178">
        <v>5070</v>
      </c>
      <c r="D264" s="178">
        <v>70700</v>
      </c>
      <c r="E264" s="179">
        <f t="shared" si="19"/>
        <v>7.1711456859971712</v>
      </c>
      <c r="F264" s="178">
        <v>5580</v>
      </c>
      <c r="G264" s="178">
        <v>56698</v>
      </c>
      <c r="H264" s="180">
        <f t="shared" si="16"/>
        <v>9.8416169882535538</v>
      </c>
      <c r="I264" s="178">
        <v>48869</v>
      </c>
      <c r="J264" s="178">
        <v>51119</v>
      </c>
      <c r="K264" s="180">
        <f t="shared" si="17"/>
        <v>4.6041457774867567</v>
      </c>
      <c r="L264" s="178">
        <v>7335</v>
      </c>
      <c r="M264" s="178">
        <v>121100</v>
      </c>
      <c r="N264" s="182">
        <f t="shared" si="18"/>
        <v>60.569777043765477</v>
      </c>
      <c r="O264" s="183" t="s">
        <v>469</v>
      </c>
    </row>
    <row r="265" spans="1:15" x14ac:dyDescent="0.25">
      <c r="A265" s="177" t="s">
        <v>959</v>
      </c>
      <c r="B265" s="181" t="s">
        <v>960</v>
      </c>
      <c r="C265" s="178">
        <v>5840</v>
      </c>
      <c r="D265" s="178">
        <v>69900</v>
      </c>
      <c r="E265" s="179">
        <f t="shared" si="19"/>
        <v>8.354792560801144</v>
      </c>
      <c r="F265" s="178">
        <v>5527</v>
      </c>
      <c r="G265" s="178">
        <v>43702</v>
      </c>
      <c r="H265" s="180">
        <f t="shared" si="16"/>
        <v>12.647018443091849</v>
      </c>
      <c r="I265" s="178">
        <v>38939</v>
      </c>
      <c r="J265" s="178">
        <v>38175</v>
      </c>
      <c r="K265" s="180">
        <f t="shared" si="17"/>
        <v>-1.9620431957677376</v>
      </c>
      <c r="L265" s="178">
        <v>5370</v>
      </c>
      <c r="M265" s="178">
        <v>115100</v>
      </c>
      <c r="N265" s="182">
        <f t="shared" si="18"/>
        <v>46.655082536924411</v>
      </c>
      <c r="O265" s="183" t="s">
        <v>462</v>
      </c>
    </row>
    <row r="266" spans="1:15" x14ac:dyDescent="0.25">
      <c r="A266" s="177" t="s">
        <v>961</v>
      </c>
      <c r="B266" s="181" t="s">
        <v>962</v>
      </c>
      <c r="C266" s="178">
        <v>5910</v>
      </c>
      <c r="D266" s="178">
        <v>71100</v>
      </c>
      <c r="E266" s="179">
        <f t="shared" si="19"/>
        <v>8.3122362869198323</v>
      </c>
      <c r="F266" s="178">
        <v>6740</v>
      </c>
      <c r="G266" s="178">
        <v>46143</v>
      </c>
      <c r="H266" s="180">
        <f t="shared" si="16"/>
        <v>14.606765923325314</v>
      </c>
      <c r="I266" s="178">
        <v>38666</v>
      </c>
      <c r="J266" s="178">
        <v>39404</v>
      </c>
      <c r="K266" s="180">
        <f t="shared" si="17"/>
        <v>1.908653597475829</v>
      </c>
      <c r="L266" s="178">
        <v>4960</v>
      </c>
      <c r="M266" s="178">
        <v>124800</v>
      </c>
      <c r="N266" s="182">
        <f t="shared" si="18"/>
        <v>39.743589743589745</v>
      </c>
      <c r="O266" s="183" t="s">
        <v>444</v>
      </c>
    </row>
    <row r="267" spans="1:15" x14ac:dyDescent="0.25">
      <c r="A267" s="177" t="s">
        <v>963</v>
      </c>
      <c r="B267" s="181" t="s">
        <v>964</v>
      </c>
      <c r="C267" s="178">
        <v>33320</v>
      </c>
      <c r="D267" s="178">
        <v>178000</v>
      </c>
      <c r="E267" s="179">
        <f t="shared" si="19"/>
        <v>18.719101123595504</v>
      </c>
      <c r="F267" s="178">
        <v>28729</v>
      </c>
      <c r="G267" s="178">
        <v>111435</v>
      </c>
      <c r="H267" s="180">
        <f t="shared" si="16"/>
        <v>25.780948535020414</v>
      </c>
      <c r="I267" s="178">
        <v>84720</v>
      </c>
      <c r="J267" s="178">
        <v>82706</v>
      </c>
      <c r="K267" s="180">
        <f t="shared" si="17"/>
        <v>-2.3772426817752601</v>
      </c>
      <c r="L267" s="178">
        <v>4730</v>
      </c>
      <c r="M267" s="178">
        <v>276900</v>
      </c>
      <c r="N267" s="182">
        <f t="shared" si="18"/>
        <v>17.081979053810038</v>
      </c>
      <c r="O267" s="183" t="s">
        <v>566</v>
      </c>
    </row>
    <row r="268" spans="1:15" x14ac:dyDescent="0.25">
      <c r="A268" s="177" t="s">
        <v>965</v>
      </c>
      <c r="B268" s="181" t="s">
        <v>966</v>
      </c>
      <c r="C268" s="178">
        <v>3210</v>
      </c>
      <c r="D268" s="178">
        <v>54400</v>
      </c>
      <c r="E268" s="179">
        <f t="shared" si="19"/>
        <v>5.9007352941176467</v>
      </c>
      <c r="F268" s="178">
        <v>8677</v>
      </c>
      <c r="G268" s="178">
        <v>49745</v>
      </c>
      <c r="H268" s="180">
        <f t="shared" si="16"/>
        <v>17.442959091365967</v>
      </c>
      <c r="I268" s="178">
        <v>40922</v>
      </c>
      <c r="J268" s="178">
        <v>41068</v>
      </c>
      <c r="K268" s="180">
        <f t="shared" si="17"/>
        <v>0.35677630614339151</v>
      </c>
      <c r="L268" s="178">
        <v>4325</v>
      </c>
      <c r="M268" s="178">
        <v>87500</v>
      </c>
      <c r="N268" s="182">
        <f t="shared" si="18"/>
        <v>49.428571428571431</v>
      </c>
      <c r="O268" s="183" t="s">
        <v>427</v>
      </c>
    </row>
    <row r="269" spans="1:15" x14ac:dyDescent="0.25">
      <c r="A269" s="177" t="s">
        <v>967</v>
      </c>
      <c r="B269" s="181" t="s">
        <v>968</v>
      </c>
      <c r="C269" s="178">
        <v>11510</v>
      </c>
      <c r="D269" s="178">
        <v>127900</v>
      </c>
      <c r="E269" s="179">
        <f t="shared" si="19"/>
        <v>8.9992181391712283</v>
      </c>
      <c r="F269" s="178">
        <v>14106</v>
      </c>
      <c r="G269" s="178">
        <v>68082</v>
      </c>
      <c r="H269" s="180">
        <f t="shared" si="16"/>
        <v>20.719132810434477</v>
      </c>
      <c r="I269" s="178">
        <v>48365</v>
      </c>
      <c r="J269" s="178">
        <v>53976</v>
      </c>
      <c r="K269" s="180">
        <f t="shared" si="17"/>
        <v>11.601364623177911</v>
      </c>
      <c r="L269" s="178">
        <v>6710</v>
      </c>
      <c r="M269" s="178">
        <v>198100</v>
      </c>
      <c r="N269" s="182">
        <f t="shared" si="18"/>
        <v>33.871781928319031</v>
      </c>
      <c r="O269" s="183" t="s">
        <v>32</v>
      </c>
    </row>
    <row r="270" spans="1:15" x14ac:dyDescent="0.25">
      <c r="A270" s="177" t="s">
        <v>969</v>
      </c>
      <c r="B270" s="181" t="s">
        <v>970</v>
      </c>
      <c r="C270" s="178">
        <v>12730</v>
      </c>
      <c r="D270" s="178">
        <v>86700</v>
      </c>
      <c r="E270" s="179">
        <f t="shared" si="19"/>
        <v>14.682814302191465</v>
      </c>
      <c r="F270" s="178">
        <v>7651</v>
      </c>
      <c r="G270" s="178">
        <v>43840</v>
      </c>
      <c r="H270" s="180">
        <f t="shared" si="16"/>
        <v>17.452098540145986</v>
      </c>
      <c r="I270" s="178">
        <v>34160</v>
      </c>
      <c r="J270" s="178">
        <v>36189</v>
      </c>
      <c r="K270" s="180">
        <f t="shared" si="17"/>
        <v>5.9396955503512983</v>
      </c>
      <c r="L270" s="178">
        <v>4080</v>
      </c>
      <c r="M270" s="178">
        <v>140800</v>
      </c>
      <c r="N270" s="182">
        <f t="shared" si="18"/>
        <v>28.977272727272727</v>
      </c>
      <c r="O270" s="183" t="s">
        <v>427</v>
      </c>
    </row>
    <row r="271" spans="1:15" x14ac:dyDescent="0.25">
      <c r="A271" s="177" t="s">
        <v>971</v>
      </c>
      <c r="B271" s="181" t="s">
        <v>972</v>
      </c>
      <c r="C271" s="178">
        <v>14540</v>
      </c>
      <c r="D271" s="178">
        <v>140100</v>
      </c>
      <c r="E271" s="179">
        <f t="shared" si="19"/>
        <v>10.378301213418986</v>
      </c>
      <c r="F271" s="178">
        <v>18467</v>
      </c>
      <c r="G271" s="178">
        <v>106943</v>
      </c>
      <c r="H271" s="180">
        <f t="shared" si="16"/>
        <v>17.268077387019254</v>
      </c>
      <c r="I271" s="178">
        <v>95616</v>
      </c>
      <c r="J271" s="178">
        <v>88476</v>
      </c>
      <c r="K271" s="180">
        <f t="shared" si="17"/>
        <v>-7.4673694779116451</v>
      </c>
      <c r="L271" s="178">
        <v>5985</v>
      </c>
      <c r="M271" s="178">
        <v>215800</v>
      </c>
      <c r="N271" s="182">
        <f t="shared" si="18"/>
        <v>27.734012974976828</v>
      </c>
      <c r="O271" s="183" t="s">
        <v>462</v>
      </c>
    </row>
    <row r="272" spans="1:15" x14ac:dyDescent="0.25">
      <c r="A272" s="177" t="s">
        <v>973</v>
      </c>
      <c r="B272" s="181" t="s">
        <v>974</v>
      </c>
      <c r="C272" s="178">
        <v>22470</v>
      </c>
      <c r="D272" s="178">
        <v>139600</v>
      </c>
      <c r="E272" s="179">
        <f t="shared" si="19"/>
        <v>16.095988538681951</v>
      </c>
      <c r="F272" s="178">
        <v>14861</v>
      </c>
      <c r="G272" s="178">
        <v>65014</v>
      </c>
      <c r="H272" s="180">
        <f t="shared" si="16"/>
        <v>22.858153628449259</v>
      </c>
      <c r="I272" s="178">
        <v>53449</v>
      </c>
      <c r="J272" s="178">
        <v>50153</v>
      </c>
      <c r="K272" s="180">
        <f t="shared" si="17"/>
        <v>-6.1666261295814646</v>
      </c>
      <c r="L272" s="178">
        <v>5275</v>
      </c>
      <c r="M272" s="178">
        <v>220800</v>
      </c>
      <c r="N272" s="182">
        <f t="shared" si="18"/>
        <v>23.890398550724637</v>
      </c>
      <c r="O272" s="183" t="s">
        <v>430</v>
      </c>
    </row>
    <row r="273" spans="1:15" x14ac:dyDescent="0.25">
      <c r="A273" s="177" t="s">
        <v>975</v>
      </c>
      <c r="B273" s="181" t="s">
        <v>976</v>
      </c>
      <c r="C273" s="178">
        <v>5940</v>
      </c>
      <c r="D273" s="178">
        <v>49000</v>
      </c>
      <c r="E273" s="179">
        <f t="shared" si="19"/>
        <v>12.122448979591836</v>
      </c>
      <c r="F273" s="178">
        <v>3244</v>
      </c>
      <c r="G273" s="178">
        <v>28707</v>
      </c>
      <c r="H273" s="180">
        <f t="shared" si="16"/>
        <v>11.300379698331417</v>
      </c>
      <c r="I273" s="178">
        <v>23544</v>
      </c>
      <c r="J273" s="178">
        <v>25463</v>
      </c>
      <c r="K273" s="180">
        <f t="shared" si="17"/>
        <v>8.1506965681277688</v>
      </c>
      <c r="L273" s="178">
        <v>2015</v>
      </c>
      <c r="M273" s="178">
        <v>77100</v>
      </c>
      <c r="N273" s="182">
        <f t="shared" si="18"/>
        <v>26.134889753566792</v>
      </c>
      <c r="O273" s="183" t="s">
        <v>469</v>
      </c>
    </row>
    <row r="274" spans="1:15" x14ac:dyDescent="0.25">
      <c r="A274" s="177" t="s">
        <v>977</v>
      </c>
      <c r="B274" s="181" t="s">
        <v>978</v>
      </c>
      <c r="C274" s="178">
        <v>3680</v>
      </c>
      <c r="D274" s="178">
        <v>52100</v>
      </c>
      <c r="E274" s="179">
        <f t="shared" si="19"/>
        <v>7.0633397312859891</v>
      </c>
      <c r="F274" s="178">
        <v>3308</v>
      </c>
      <c r="G274" s="178">
        <v>30316</v>
      </c>
      <c r="H274" s="180">
        <f t="shared" si="16"/>
        <v>10.911729779654308</v>
      </c>
      <c r="I274" s="178">
        <v>26991</v>
      </c>
      <c r="J274" s="178">
        <v>27009</v>
      </c>
      <c r="K274" s="180">
        <f t="shared" si="17"/>
        <v>6.6688896298772171E-2</v>
      </c>
      <c r="L274" s="178">
        <v>4495</v>
      </c>
      <c r="M274" s="178">
        <v>85400</v>
      </c>
      <c r="N274" s="182">
        <f t="shared" si="18"/>
        <v>52.634660421545661</v>
      </c>
      <c r="O274" s="183" t="s">
        <v>427</v>
      </c>
    </row>
    <row r="275" spans="1:15" x14ac:dyDescent="0.25">
      <c r="A275" s="177" t="s">
        <v>979</v>
      </c>
      <c r="B275" s="181" t="s">
        <v>980</v>
      </c>
      <c r="C275" s="178">
        <v>7000</v>
      </c>
      <c r="D275" s="178">
        <v>68000</v>
      </c>
      <c r="E275" s="179">
        <f t="shared" si="19"/>
        <v>10.294117647058822</v>
      </c>
      <c r="F275" s="178">
        <v>14939</v>
      </c>
      <c r="G275" s="178">
        <v>52399</v>
      </c>
      <c r="H275" s="180">
        <f t="shared" si="16"/>
        <v>28.510086070344855</v>
      </c>
      <c r="I275" s="178">
        <v>37782</v>
      </c>
      <c r="J275" s="178">
        <v>37459</v>
      </c>
      <c r="K275" s="180">
        <f t="shared" si="17"/>
        <v>-0.85490445185537611</v>
      </c>
      <c r="L275" s="178">
        <v>4235</v>
      </c>
      <c r="M275" s="178">
        <v>112800</v>
      </c>
      <c r="N275" s="182">
        <f t="shared" si="18"/>
        <v>37.544326241134755</v>
      </c>
      <c r="O275" s="183" t="s">
        <v>462</v>
      </c>
    </row>
    <row r="276" spans="1:15" x14ac:dyDescent="0.25">
      <c r="A276" s="177" t="s">
        <v>981</v>
      </c>
      <c r="B276" s="181" t="s">
        <v>982</v>
      </c>
      <c r="C276" s="178">
        <v>7920</v>
      </c>
      <c r="D276" s="178">
        <v>74400</v>
      </c>
      <c r="E276" s="179">
        <f t="shared" si="19"/>
        <v>10.64516129032258</v>
      </c>
      <c r="F276" s="178">
        <v>6676</v>
      </c>
      <c r="G276" s="178">
        <v>42936</v>
      </c>
      <c r="H276" s="180">
        <f t="shared" si="16"/>
        <v>15.548723681758897</v>
      </c>
      <c r="I276" s="178">
        <v>35735</v>
      </c>
      <c r="J276" s="178">
        <v>36260</v>
      </c>
      <c r="K276" s="180">
        <f t="shared" si="17"/>
        <v>1.4691478942213454</v>
      </c>
      <c r="L276" s="178">
        <v>5080</v>
      </c>
      <c r="M276" s="178">
        <v>127400</v>
      </c>
      <c r="N276" s="182">
        <f t="shared" si="18"/>
        <v>39.874411302982729</v>
      </c>
      <c r="O276" s="183" t="s">
        <v>462</v>
      </c>
    </row>
    <row r="277" spans="1:15" x14ac:dyDescent="0.25">
      <c r="A277" s="177" t="s">
        <v>983</v>
      </c>
      <c r="B277" s="181" t="s">
        <v>984</v>
      </c>
      <c r="C277" s="178">
        <v>15980</v>
      </c>
      <c r="D277" s="178">
        <v>107700</v>
      </c>
      <c r="E277" s="179">
        <f t="shared" si="19"/>
        <v>14.837511606313836</v>
      </c>
      <c r="F277" s="178">
        <v>14773</v>
      </c>
      <c r="G277" s="178">
        <v>77871</v>
      </c>
      <c r="H277" s="180">
        <f t="shared" si="16"/>
        <v>18.971118901773444</v>
      </c>
      <c r="I277" s="178">
        <v>60581</v>
      </c>
      <c r="J277" s="178">
        <v>63099</v>
      </c>
      <c r="K277" s="180">
        <f t="shared" si="17"/>
        <v>4.1564186791238189</v>
      </c>
      <c r="L277" s="178">
        <v>4285</v>
      </c>
      <c r="M277" s="178">
        <v>169400</v>
      </c>
      <c r="N277" s="182">
        <f t="shared" si="18"/>
        <v>25.295159386068477</v>
      </c>
      <c r="O277" s="183" t="s">
        <v>469</v>
      </c>
    </row>
    <row r="278" spans="1:15" x14ac:dyDescent="0.25">
      <c r="A278" s="177" t="s">
        <v>985</v>
      </c>
      <c r="B278" s="181" t="s">
        <v>986</v>
      </c>
      <c r="C278" s="178">
        <v>13880</v>
      </c>
      <c r="D278" s="178">
        <v>76400</v>
      </c>
      <c r="E278" s="179">
        <f t="shared" si="19"/>
        <v>18.167539267015705</v>
      </c>
      <c r="F278" s="178">
        <v>8396</v>
      </c>
      <c r="G278" s="178">
        <v>36900</v>
      </c>
      <c r="H278" s="180">
        <f t="shared" si="16"/>
        <v>22.75338753387534</v>
      </c>
      <c r="I278" s="178">
        <v>28144</v>
      </c>
      <c r="J278" s="178">
        <v>28504</v>
      </c>
      <c r="K278" s="180">
        <f t="shared" si="17"/>
        <v>1.2791358726549129</v>
      </c>
      <c r="L278" s="178">
        <v>3920</v>
      </c>
      <c r="M278" s="178">
        <v>139900</v>
      </c>
      <c r="N278" s="182">
        <f t="shared" si="18"/>
        <v>28.020014295925659</v>
      </c>
      <c r="O278" s="183" t="s">
        <v>444</v>
      </c>
    </row>
    <row r="279" spans="1:15" x14ac:dyDescent="0.25">
      <c r="A279" s="177" t="s">
        <v>987</v>
      </c>
      <c r="B279" s="181" t="s">
        <v>988</v>
      </c>
      <c r="C279" s="178">
        <v>5370</v>
      </c>
      <c r="D279" s="178">
        <v>72700</v>
      </c>
      <c r="E279" s="179">
        <f t="shared" si="19"/>
        <v>7.3865199449793666</v>
      </c>
      <c r="F279" s="178">
        <v>8366</v>
      </c>
      <c r="G279" s="178">
        <v>51164</v>
      </c>
      <c r="H279" s="180">
        <f t="shared" si="16"/>
        <v>16.3513407864905</v>
      </c>
      <c r="I279" s="178">
        <v>40699</v>
      </c>
      <c r="J279" s="178">
        <v>42798</v>
      </c>
      <c r="K279" s="180">
        <f t="shared" si="17"/>
        <v>5.1573748740755265</v>
      </c>
      <c r="L279" s="178">
        <v>5230</v>
      </c>
      <c r="M279" s="178">
        <v>119300</v>
      </c>
      <c r="N279" s="182">
        <f t="shared" si="18"/>
        <v>43.839061190276617</v>
      </c>
      <c r="O279" s="183" t="s">
        <v>427</v>
      </c>
    </row>
    <row r="280" spans="1:15" x14ac:dyDescent="0.25">
      <c r="A280" s="177" t="s">
        <v>989</v>
      </c>
      <c r="B280" s="181" t="s">
        <v>990</v>
      </c>
      <c r="C280" s="178">
        <v>4140</v>
      </c>
      <c r="D280" s="178">
        <v>51800</v>
      </c>
      <c r="E280" s="179">
        <f t="shared" si="19"/>
        <v>7.9922779922779918</v>
      </c>
      <c r="F280" s="178">
        <v>4672</v>
      </c>
      <c r="G280" s="178">
        <v>38583</v>
      </c>
      <c r="H280" s="180">
        <f t="shared" si="16"/>
        <v>12.108959904621207</v>
      </c>
      <c r="I280" s="178">
        <v>32594</v>
      </c>
      <c r="J280" s="178">
        <v>33911</v>
      </c>
      <c r="K280" s="180">
        <f t="shared" si="17"/>
        <v>4.0406209731852494</v>
      </c>
      <c r="L280" s="178">
        <v>3610</v>
      </c>
      <c r="M280" s="178">
        <v>85800</v>
      </c>
      <c r="N280" s="182">
        <f t="shared" si="18"/>
        <v>42.074592074592076</v>
      </c>
      <c r="O280" s="183" t="s">
        <v>462</v>
      </c>
    </row>
    <row r="281" spans="1:15" x14ac:dyDescent="0.25">
      <c r="A281" s="177" t="s">
        <v>991</v>
      </c>
      <c r="B281" s="181" t="s">
        <v>992</v>
      </c>
      <c r="C281" s="178">
        <v>15400</v>
      </c>
      <c r="D281" s="178">
        <v>81000</v>
      </c>
      <c r="E281" s="179">
        <f t="shared" si="19"/>
        <v>19.012345679012345</v>
      </c>
      <c r="F281" s="178">
        <v>9271</v>
      </c>
      <c r="G281" s="178">
        <v>39265</v>
      </c>
      <c r="H281" s="180">
        <f t="shared" si="16"/>
        <v>23.611358716414109</v>
      </c>
      <c r="I281" s="178">
        <v>30194</v>
      </c>
      <c r="J281" s="178">
        <v>29994</v>
      </c>
      <c r="K281" s="180">
        <f t="shared" si="17"/>
        <v>-0.66238325495131534</v>
      </c>
      <c r="L281" s="178">
        <v>3065</v>
      </c>
      <c r="M281" s="178">
        <v>138400</v>
      </c>
      <c r="N281" s="182">
        <f t="shared" si="18"/>
        <v>22.145953757225431</v>
      </c>
      <c r="O281" s="183" t="s">
        <v>427</v>
      </c>
    </row>
    <row r="282" spans="1:15" x14ac:dyDescent="0.25">
      <c r="A282" s="177" t="s">
        <v>993</v>
      </c>
      <c r="B282" s="181" t="s">
        <v>994</v>
      </c>
      <c r="C282" s="178">
        <v>3980</v>
      </c>
      <c r="D282" s="178">
        <v>56000</v>
      </c>
      <c r="E282" s="179">
        <f t="shared" si="19"/>
        <v>7.1071428571428577</v>
      </c>
      <c r="F282" s="178">
        <v>3134</v>
      </c>
      <c r="G282" s="178">
        <v>33997</v>
      </c>
      <c r="H282" s="180">
        <f t="shared" si="16"/>
        <v>9.2184604523928577</v>
      </c>
      <c r="I282" s="178">
        <v>28661</v>
      </c>
      <c r="J282" s="178">
        <v>30863</v>
      </c>
      <c r="K282" s="180">
        <f t="shared" si="17"/>
        <v>7.6829140644080862</v>
      </c>
      <c r="L282" s="178">
        <v>4385</v>
      </c>
      <c r="M282" s="178">
        <v>90400</v>
      </c>
      <c r="N282" s="182">
        <f t="shared" si="18"/>
        <v>48.506637168141587</v>
      </c>
      <c r="O282" s="183" t="s">
        <v>444</v>
      </c>
    </row>
    <row r="283" spans="1:15" x14ac:dyDescent="0.25">
      <c r="A283" s="177" t="s">
        <v>995</v>
      </c>
      <c r="B283" s="181" t="s">
        <v>996</v>
      </c>
      <c r="C283" s="178">
        <v>12150</v>
      </c>
      <c r="D283" s="178">
        <v>104900</v>
      </c>
      <c r="E283" s="179">
        <f t="shared" si="19"/>
        <v>11.582459485224023</v>
      </c>
      <c r="F283" s="178">
        <v>9408</v>
      </c>
      <c r="G283" s="178">
        <v>58780</v>
      </c>
      <c r="H283" s="180">
        <f t="shared" si="16"/>
        <v>16.005444028581149</v>
      </c>
      <c r="I283" s="178">
        <v>51710</v>
      </c>
      <c r="J283" s="178">
        <v>49372</v>
      </c>
      <c r="K283" s="180">
        <f t="shared" si="17"/>
        <v>-4.521369174240963</v>
      </c>
      <c r="L283" s="178">
        <v>4550</v>
      </c>
      <c r="M283" s="178">
        <v>163300</v>
      </c>
      <c r="N283" s="182">
        <f t="shared" si="18"/>
        <v>27.862829148805876</v>
      </c>
      <c r="O283" s="183" t="s">
        <v>444</v>
      </c>
    </row>
    <row r="284" spans="1:15" x14ac:dyDescent="0.25">
      <c r="A284" s="177" t="s">
        <v>997</v>
      </c>
      <c r="B284" s="181" t="s">
        <v>998</v>
      </c>
      <c r="C284" s="178">
        <v>6440</v>
      </c>
      <c r="D284" s="178">
        <v>76100</v>
      </c>
      <c r="E284" s="179">
        <f t="shared" si="19"/>
        <v>8.4625492772667545</v>
      </c>
      <c r="F284" s="178">
        <v>6976</v>
      </c>
      <c r="G284" s="178">
        <v>54829</v>
      </c>
      <c r="H284" s="180">
        <f t="shared" si="16"/>
        <v>12.723193930219409</v>
      </c>
      <c r="I284" s="178">
        <v>45591</v>
      </c>
      <c r="J284" s="178">
        <v>47854</v>
      </c>
      <c r="K284" s="180">
        <f t="shared" si="17"/>
        <v>4.9636989756750127</v>
      </c>
      <c r="L284" s="178">
        <v>4820</v>
      </c>
      <c r="M284" s="178">
        <v>124400</v>
      </c>
      <c r="N284" s="182">
        <f t="shared" si="18"/>
        <v>38.745980707395496</v>
      </c>
      <c r="O284" s="183" t="s">
        <v>427</v>
      </c>
    </row>
    <row r="285" spans="1:15" x14ac:dyDescent="0.25">
      <c r="A285" s="177" t="s">
        <v>999</v>
      </c>
      <c r="B285" s="181" t="s">
        <v>1000</v>
      </c>
      <c r="C285" s="178">
        <v>14220</v>
      </c>
      <c r="D285" s="178">
        <v>77100</v>
      </c>
      <c r="E285" s="179">
        <f t="shared" si="19"/>
        <v>18.443579766536967</v>
      </c>
      <c r="F285" s="178">
        <v>13178</v>
      </c>
      <c r="G285" s="178">
        <v>47084</v>
      </c>
      <c r="H285" s="180">
        <f t="shared" si="16"/>
        <v>27.988276272194376</v>
      </c>
      <c r="I285" s="178">
        <v>34834</v>
      </c>
      <c r="J285" s="178">
        <v>33906</v>
      </c>
      <c r="K285" s="180">
        <f t="shared" si="17"/>
        <v>-2.6640638456680299</v>
      </c>
      <c r="L285" s="178">
        <v>3545</v>
      </c>
      <c r="M285" s="178">
        <v>133000</v>
      </c>
      <c r="N285" s="182">
        <f t="shared" si="18"/>
        <v>26.654135338345863</v>
      </c>
      <c r="O285" s="183" t="s">
        <v>462</v>
      </c>
    </row>
    <row r="286" spans="1:15" x14ac:dyDescent="0.25">
      <c r="A286" s="177" t="s">
        <v>1001</v>
      </c>
      <c r="B286" s="181" t="s">
        <v>1002</v>
      </c>
      <c r="C286" s="178">
        <v>4760</v>
      </c>
      <c r="D286" s="178">
        <v>38100</v>
      </c>
      <c r="E286" s="179">
        <f t="shared" si="19"/>
        <v>12.493438320209973</v>
      </c>
      <c r="F286" s="178">
        <v>2697</v>
      </c>
      <c r="G286" s="178">
        <v>16980</v>
      </c>
      <c r="H286" s="180">
        <f t="shared" si="16"/>
        <v>15.883392226148409</v>
      </c>
      <c r="I286" s="178">
        <v>14550</v>
      </c>
      <c r="J286" s="178">
        <v>14283</v>
      </c>
      <c r="K286" s="180">
        <f t="shared" si="17"/>
        <v>-1.8350515463917527</v>
      </c>
      <c r="L286" s="178">
        <v>3320</v>
      </c>
      <c r="M286" s="178">
        <v>65600</v>
      </c>
      <c r="N286" s="182">
        <f t="shared" si="18"/>
        <v>50.609756097560982</v>
      </c>
      <c r="O286" s="183" t="s">
        <v>462</v>
      </c>
    </row>
    <row r="287" spans="1:15" x14ac:dyDescent="0.25">
      <c r="A287" s="177" t="s">
        <v>1003</v>
      </c>
      <c r="B287" s="181" t="s">
        <v>1004</v>
      </c>
      <c r="C287" s="178">
        <v>26490</v>
      </c>
      <c r="D287" s="178">
        <v>209700</v>
      </c>
      <c r="E287" s="179">
        <f t="shared" si="19"/>
        <v>12.632331902718169</v>
      </c>
      <c r="F287" s="178">
        <v>40313</v>
      </c>
      <c r="G287" s="178">
        <v>251202</v>
      </c>
      <c r="H287" s="180">
        <f t="shared" si="16"/>
        <v>16.048041018781699</v>
      </c>
      <c r="I287" s="178">
        <v>165813</v>
      </c>
      <c r="J287" s="178">
        <v>210889</v>
      </c>
      <c r="K287" s="180">
        <f t="shared" si="17"/>
        <v>27.184840754343753</v>
      </c>
      <c r="L287" s="178">
        <v>12745</v>
      </c>
      <c r="M287" s="178">
        <v>284000</v>
      </c>
      <c r="N287" s="182">
        <f t="shared" si="18"/>
        <v>44.87676056338028</v>
      </c>
      <c r="O287" s="183" t="s">
        <v>32</v>
      </c>
    </row>
    <row r="288" spans="1:15" x14ac:dyDescent="0.25">
      <c r="A288" s="177" t="s">
        <v>1005</v>
      </c>
      <c r="B288" s="181" t="s">
        <v>1006</v>
      </c>
      <c r="C288" s="178">
        <v>14860</v>
      </c>
      <c r="D288" s="178">
        <v>145400</v>
      </c>
      <c r="E288" s="179">
        <f t="shared" si="19"/>
        <v>10.220082530949105</v>
      </c>
      <c r="F288" s="178">
        <v>14301</v>
      </c>
      <c r="G288" s="178">
        <v>134979</v>
      </c>
      <c r="H288" s="180">
        <f t="shared" si="16"/>
        <v>10.594981441557575</v>
      </c>
      <c r="I288" s="178">
        <v>109737</v>
      </c>
      <c r="J288" s="178">
        <v>120678</v>
      </c>
      <c r="K288" s="180">
        <f t="shared" si="17"/>
        <v>9.9702014817244944</v>
      </c>
      <c r="L288" s="178">
        <v>10120</v>
      </c>
      <c r="M288" s="178">
        <v>232500</v>
      </c>
      <c r="N288" s="182">
        <f t="shared" si="18"/>
        <v>43.526881720430104</v>
      </c>
      <c r="O288" s="183" t="s">
        <v>430</v>
      </c>
    </row>
    <row r="289" spans="1:15" x14ac:dyDescent="0.25">
      <c r="A289" s="177" t="s">
        <v>1007</v>
      </c>
      <c r="B289" s="181" t="s">
        <v>1008</v>
      </c>
      <c r="C289" s="178">
        <v>5430</v>
      </c>
      <c r="D289" s="178">
        <v>71300</v>
      </c>
      <c r="E289" s="179">
        <f t="shared" si="19"/>
        <v>7.6157082748948115</v>
      </c>
      <c r="F289" s="178">
        <v>6765</v>
      </c>
      <c r="G289" s="178">
        <v>47079</v>
      </c>
      <c r="H289" s="180">
        <f t="shared" si="16"/>
        <v>14.369464092270439</v>
      </c>
      <c r="I289" s="178">
        <v>38992</v>
      </c>
      <c r="J289" s="178">
        <v>40314</v>
      </c>
      <c r="K289" s="180">
        <f t="shared" si="17"/>
        <v>3.3904390644234672</v>
      </c>
      <c r="L289" s="178">
        <v>5730</v>
      </c>
      <c r="M289" s="178">
        <v>116100</v>
      </c>
      <c r="N289" s="182">
        <f t="shared" si="18"/>
        <v>49.354005167958654</v>
      </c>
      <c r="O289" s="183" t="s">
        <v>427</v>
      </c>
    </row>
    <row r="290" spans="1:15" x14ac:dyDescent="0.25">
      <c r="A290" s="177" t="s">
        <v>1009</v>
      </c>
      <c r="B290" s="181" t="s">
        <v>1010</v>
      </c>
      <c r="C290" s="178">
        <v>2860</v>
      </c>
      <c r="D290" s="178">
        <v>51500</v>
      </c>
      <c r="E290" s="179">
        <f t="shared" si="19"/>
        <v>5.5533980582524265</v>
      </c>
      <c r="F290" s="178">
        <v>5152</v>
      </c>
      <c r="G290" s="178">
        <v>35248</v>
      </c>
      <c r="H290" s="180">
        <f t="shared" si="16"/>
        <v>14.616432137993645</v>
      </c>
      <c r="I290" s="178">
        <v>29878</v>
      </c>
      <c r="J290" s="178">
        <v>30096</v>
      </c>
      <c r="K290" s="180">
        <f t="shared" si="17"/>
        <v>0.72963384430015932</v>
      </c>
      <c r="L290" s="178">
        <v>4740</v>
      </c>
      <c r="M290" s="178">
        <v>84000</v>
      </c>
      <c r="N290" s="182">
        <f t="shared" si="18"/>
        <v>56.428571428571431</v>
      </c>
      <c r="O290" s="183" t="s">
        <v>444</v>
      </c>
    </row>
    <row r="291" spans="1:15" x14ac:dyDescent="0.25">
      <c r="A291" s="177" t="s">
        <v>1011</v>
      </c>
      <c r="B291" s="181" t="s">
        <v>1012</v>
      </c>
      <c r="C291" s="178">
        <v>4730</v>
      </c>
      <c r="D291" s="178">
        <v>76800</v>
      </c>
      <c r="E291" s="179">
        <f t="shared" si="19"/>
        <v>6.158854166666667</v>
      </c>
      <c r="F291" s="178">
        <v>7986</v>
      </c>
      <c r="G291" s="178">
        <v>56357</v>
      </c>
      <c r="H291" s="180">
        <f t="shared" si="16"/>
        <v>14.17037812516635</v>
      </c>
      <c r="I291" s="178">
        <v>46387</v>
      </c>
      <c r="J291" s="178">
        <v>48371</v>
      </c>
      <c r="K291" s="180">
        <f t="shared" si="17"/>
        <v>4.2770603832970489</v>
      </c>
      <c r="L291" s="178">
        <v>5150</v>
      </c>
      <c r="M291" s="178">
        <v>124900</v>
      </c>
      <c r="N291" s="182">
        <f t="shared" si="18"/>
        <v>41.232986389111289</v>
      </c>
      <c r="O291" s="183" t="s">
        <v>427</v>
      </c>
    </row>
    <row r="292" spans="1:15" x14ac:dyDescent="0.25">
      <c r="A292" s="177" t="s">
        <v>1013</v>
      </c>
      <c r="B292" s="181" t="s">
        <v>1014</v>
      </c>
      <c r="C292" s="178">
        <v>33570</v>
      </c>
      <c r="D292" s="178">
        <v>209100</v>
      </c>
      <c r="E292" s="179">
        <f t="shared" si="19"/>
        <v>16.054519368723099</v>
      </c>
      <c r="F292" s="178">
        <v>32472</v>
      </c>
      <c r="G292" s="178">
        <v>136360</v>
      </c>
      <c r="H292" s="180">
        <f t="shared" si="16"/>
        <v>23.813435024933998</v>
      </c>
      <c r="I292" s="178">
        <v>103061</v>
      </c>
      <c r="J292" s="178">
        <v>103888</v>
      </c>
      <c r="K292" s="180">
        <f t="shared" si="17"/>
        <v>0.80243739144778559</v>
      </c>
      <c r="L292" s="178">
        <v>7825</v>
      </c>
      <c r="M292" s="178">
        <v>331400</v>
      </c>
      <c r="N292" s="182">
        <f t="shared" si="18"/>
        <v>23.611949305974651</v>
      </c>
      <c r="O292" s="183" t="s">
        <v>451</v>
      </c>
    </row>
    <row r="293" spans="1:15" x14ac:dyDescent="0.25">
      <c r="A293" s="177" t="s">
        <v>1015</v>
      </c>
      <c r="B293" s="181" t="s">
        <v>1016</v>
      </c>
      <c r="C293" s="178">
        <v>29210</v>
      </c>
      <c r="D293" s="178">
        <v>168000</v>
      </c>
      <c r="E293" s="179">
        <f t="shared" si="19"/>
        <v>17.386904761904763</v>
      </c>
      <c r="F293" s="178">
        <v>20010</v>
      </c>
      <c r="G293" s="178">
        <v>97688</v>
      </c>
      <c r="H293" s="180">
        <f t="shared" si="16"/>
        <v>20.483580378347391</v>
      </c>
      <c r="I293" s="178">
        <v>72057</v>
      </c>
      <c r="J293" s="178">
        <v>77678</v>
      </c>
      <c r="K293" s="180">
        <f t="shared" si="17"/>
        <v>7.8007688357827787</v>
      </c>
      <c r="L293" s="178">
        <v>6275</v>
      </c>
      <c r="M293" s="178">
        <v>274200</v>
      </c>
      <c r="N293" s="182">
        <f t="shared" si="18"/>
        <v>22.88475565280817</v>
      </c>
      <c r="O293" s="183" t="s">
        <v>469</v>
      </c>
    </row>
    <row r="294" spans="1:15" x14ac:dyDescent="0.25">
      <c r="A294" s="177" t="s">
        <v>1017</v>
      </c>
      <c r="B294" s="181" t="s">
        <v>1018</v>
      </c>
      <c r="C294" s="178">
        <v>21880</v>
      </c>
      <c r="D294" s="178">
        <v>182200</v>
      </c>
      <c r="E294" s="179">
        <f t="shared" si="19"/>
        <v>12.008781558726673</v>
      </c>
      <c r="F294" s="178">
        <v>16849</v>
      </c>
      <c r="G294" s="178">
        <v>67641</v>
      </c>
      <c r="H294" s="180">
        <f t="shared" si="16"/>
        <v>24.909448411466418</v>
      </c>
      <c r="I294" s="178">
        <v>39783</v>
      </c>
      <c r="J294" s="178">
        <v>50791</v>
      </c>
      <c r="K294" s="180">
        <f t="shared" si="17"/>
        <v>27.670110348641373</v>
      </c>
      <c r="L294" s="178">
        <v>7490</v>
      </c>
      <c r="M294" s="178">
        <v>268000</v>
      </c>
      <c r="N294" s="182">
        <f t="shared" si="18"/>
        <v>27.947761194029852</v>
      </c>
      <c r="O294" s="183" t="s">
        <v>32</v>
      </c>
    </row>
    <row r="295" spans="1:15" x14ac:dyDescent="0.25">
      <c r="A295" s="177" t="s">
        <v>1019</v>
      </c>
      <c r="B295" s="181" t="s">
        <v>1020</v>
      </c>
      <c r="C295" s="178">
        <v>18870</v>
      </c>
      <c r="D295" s="178">
        <v>228300</v>
      </c>
      <c r="E295" s="179">
        <f t="shared" si="19"/>
        <v>8.2654402102496718</v>
      </c>
      <c r="F295" s="178">
        <v>23921</v>
      </c>
      <c r="G295" s="178">
        <v>109494</v>
      </c>
      <c r="H295" s="180">
        <f t="shared" si="16"/>
        <v>21.846859188631342</v>
      </c>
      <c r="I295" s="178">
        <v>77936</v>
      </c>
      <c r="J295" s="178">
        <v>85573</v>
      </c>
      <c r="K295" s="180">
        <f t="shared" si="17"/>
        <v>9.799065900225834</v>
      </c>
      <c r="L295" s="178">
        <v>14470</v>
      </c>
      <c r="M295" s="178">
        <v>312100</v>
      </c>
      <c r="N295" s="182">
        <f t="shared" si="18"/>
        <v>46.36334508170458</v>
      </c>
      <c r="O295" s="183" t="s">
        <v>32</v>
      </c>
    </row>
    <row r="296" spans="1:15" x14ac:dyDescent="0.25">
      <c r="A296" s="177" t="s">
        <v>1021</v>
      </c>
      <c r="B296" s="181" t="s">
        <v>1022</v>
      </c>
      <c r="C296" s="178">
        <v>14290</v>
      </c>
      <c r="D296" s="178">
        <v>131000</v>
      </c>
      <c r="E296" s="179">
        <f t="shared" si="19"/>
        <v>10.908396946564885</v>
      </c>
      <c r="F296" s="178">
        <v>20029</v>
      </c>
      <c r="G296" s="178">
        <v>119572</v>
      </c>
      <c r="H296" s="180">
        <f t="shared" si="16"/>
        <v>16.750577058174155</v>
      </c>
      <c r="I296" s="178">
        <v>93248</v>
      </c>
      <c r="J296" s="178">
        <v>99543</v>
      </c>
      <c r="K296" s="180">
        <f t="shared" si="17"/>
        <v>6.7508150308853709</v>
      </c>
      <c r="L296" s="178">
        <v>6730</v>
      </c>
      <c r="M296" s="178">
        <v>206400</v>
      </c>
      <c r="N296" s="182">
        <f t="shared" si="18"/>
        <v>32.606589147286819</v>
      </c>
      <c r="O296" s="183" t="s">
        <v>430</v>
      </c>
    </row>
    <row r="297" spans="1:15" x14ac:dyDescent="0.25">
      <c r="A297" s="177" t="s">
        <v>1023</v>
      </c>
      <c r="B297" s="181" t="s">
        <v>1024</v>
      </c>
      <c r="C297" s="178">
        <v>6500</v>
      </c>
      <c r="D297" s="178">
        <v>90400</v>
      </c>
      <c r="E297" s="179">
        <f t="shared" si="19"/>
        <v>7.1902654867256635</v>
      </c>
      <c r="F297" s="178">
        <v>14295</v>
      </c>
      <c r="G297" s="178">
        <v>78337</v>
      </c>
      <c r="H297" s="180">
        <f t="shared" si="16"/>
        <v>18.248082004672121</v>
      </c>
      <c r="I297" s="178">
        <v>64687</v>
      </c>
      <c r="J297" s="178">
        <v>64043</v>
      </c>
      <c r="K297" s="180">
        <f t="shared" si="17"/>
        <v>-0.99556325073043572</v>
      </c>
      <c r="L297" s="178">
        <v>6575</v>
      </c>
      <c r="M297" s="178">
        <v>139400</v>
      </c>
      <c r="N297" s="182">
        <f t="shared" si="18"/>
        <v>47.166427546628405</v>
      </c>
      <c r="O297" s="183" t="s">
        <v>469</v>
      </c>
    </row>
    <row r="298" spans="1:15" x14ac:dyDescent="0.25">
      <c r="A298" s="177" t="s">
        <v>1025</v>
      </c>
      <c r="B298" s="181" t="s">
        <v>1026</v>
      </c>
      <c r="C298" s="178">
        <v>5440</v>
      </c>
      <c r="D298" s="178">
        <v>62800</v>
      </c>
      <c r="E298" s="179">
        <f t="shared" si="19"/>
        <v>8.6624203821656049</v>
      </c>
      <c r="F298" s="178">
        <v>26834</v>
      </c>
      <c r="G298" s="178">
        <v>73948</v>
      </c>
      <c r="H298" s="180">
        <f t="shared" si="16"/>
        <v>36.287661600043272</v>
      </c>
      <c r="I298" s="178">
        <v>43818</v>
      </c>
      <c r="J298" s="178">
        <v>47114</v>
      </c>
      <c r="K298" s="180">
        <f t="shared" si="17"/>
        <v>7.5220229129581373</v>
      </c>
      <c r="L298" s="178">
        <v>3805</v>
      </c>
      <c r="M298" s="178">
        <v>95500</v>
      </c>
      <c r="N298" s="182">
        <f t="shared" si="18"/>
        <v>39.842931937172771</v>
      </c>
      <c r="O298" s="183" t="s">
        <v>444</v>
      </c>
    </row>
    <row r="299" spans="1:15" x14ac:dyDescent="0.25">
      <c r="A299" s="177" t="s">
        <v>1027</v>
      </c>
      <c r="B299" s="181" t="s">
        <v>1028</v>
      </c>
      <c r="C299" s="178">
        <v>10320</v>
      </c>
      <c r="D299" s="178">
        <v>65900</v>
      </c>
      <c r="E299" s="179">
        <f t="shared" si="19"/>
        <v>15.660091047040972</v>
      </c>
      <c r="F299" s="178">
        <v>6754</v>
      </c>
      <c r="G299" s="178">
        <v>38599</v>
      </c>
      <c r="H299" s="180">
        <f t="shared" si="16"/>
        <v>17.497862638928471</v>
      </c>
      <c r="I299" s="178">
        <v>32276</v>
      </c>
      <c r="J299" s="178">
        <v>31845</v>
      </c>
      <c r="K299" s="180">
        <f t="shared" si="17"/>
        <v>-1.3353575412070939</v>
      </c>
      <c r="L299" s="178">
        <v>3475</v>
      </c>
      <c r="M299" s="178">
        <v>115900</v>
      </c>
      <c r="N299" s="182">
        <f t="shared" si="18"/>
        <v>29.982743744607419</v>
      </c>
      <c r="O299" s="183" t="s">
        <v>444</v>
      </c>
    </row>
    <row r="300" spans="1:15" x14ac:dyDescent="0.25">
      <c r="A300" s="177" t="s">
        <v>1029</v>
      </c>
      <c r="B300" s="181" t="s">
        <v>1030</v>
      </c>
      <c r="C300" s="178">
        <v>4490</v>
      </c>
      <c r="D300" s="178">
        <v>72200</v>
      </c>
      <c r="E300" s="179">
        <f t="shared" si="19"/>
        <v>6.2188365650969528</v>
      </c>
      <c r="F300" s="178">
        <v>4834</v>
      </c>
      <c r="G300" s="178">
        <v>48987</v>
      </c>
      <c r="H300" s="180">
        <f t="shared" si="16"/>
        <v>9.8679241431400175</v>
      </c>
      <c r="I300" s="178">
        <v>43812</v>
      </c>
      <c r="J300" s="178">
        <v>44153</v>
      </c>
      <c r="K300" s="180">
        <f t="shared" si="17"/>
        <v>0.77832557290240523</v>
      </c>
      <c r="L300" s="178">
        <v>7420</v>
      </c>
      <c r="M300" s="178">
        <v>122900</v>
      </c>
      <c r="N300" s="182">
        <f t="shared" si="18"/>
        <v>60.37428803905614</v>
      </c>
      <c r="O300" s="183" t="s">
        <v>427</v>
      </c>
    </row>
    <row r="301" spans="1:15" x14ac:dyDescent="0.25">
      <c r="A301" s="177" t="s">
        <v>1031</v>
      </c>
      <c r="B301" s="181" t="s">
        <v>1032</v>
      </c>
      <c r="C301" s="178">
        <v>6680</v>
      </c>
      <c r="D301" s="178">
        <v>89300</v>
      </c>
      <c r="E301" s="179">
        <f t="shared" si="19"/>
        <v>7.48040313549832</v>
      </c>
      <c r="F301" s="178">
        <v>5536</v>
      </c>
      <c r="G301" s="178">
        <v>43718</v>
      </c>
      <c r="H301" s="180">
        <f t="shared" si="16"/>
        <v>12.662976348414841</v>
      </c>
      <c r="I301" s="178">
        <v>37517</v>
      </c>
      <c r="J301" s="178">
        <v>38182</v>
      </c>
      <c r="K301" s="180">
        <f t="shared" si="17"/>
        <v>1.7725297864967793</v>
      </c>
      <c r="L301" s="178">
        <v>7530</v>
      </c>
      <c r="M301" s="178">
        <v>154800</v>
      </c>
      <c r="N301" s="182">
        <f t="shared" si="18"/>
        <v>48.643410852713174</v>
      </c>
      <c r="O301" s="183" t="s">
        <v>427</v>
      </c>
    </row>
    <row r="302" spans="1:15" x14ac:dyDescent="0.25">
      <c r="A302" s="177" t="s">
        <v>1033</v>
      </c>
      <c r="B302" s="181" t="s">
        <v>1034</v>
      </c>
      <c r="C302" s="178">
        <v>5980</v>
      </c>
      <c r="D302" s="178">
        <v>46800</v>
      </c>
      <c r="E302" s="179">
        <f t="shared" si="19"/>
        <v>12.777777777777777</v>
      </c>
      <c r="F302" s="178">
        <v>3672</v>
      </c>
      <c r="G302" s="178">
        <v>31672</v>
      </c>
      <c r="H302" s="180">
        <f t="shared" si="16"/>
        <v>11.593836827481688</v>
      </c>
      <c r="I302" s="178">
        <v>27643</v>
      </c>
      <c r="J302" s="178">
        <v>28000</v>
      </c>
      <c r="K302" s="180">
        <f t="shared" si="17"/>
        <v>1.2914661939731564</v>
      </c>
      <c r="L302" s="178">
        <v>2810</v>
      </c>
      <c r="M302" s="178">
        <v>76400</v>
      </c>
      <c r="N302" s="182">
        <f t="shared" si="18"/>
        <v>36.780104712041883</v>
      </c>
      <c r="O302" s="183" t="s">
        <v>433</v>
      </c>
    </row>
    <row r="303" spans="1:15" x14ac:dyDescent="0.25">
      <c r="A303" s="177" t="s">
        <v>1035</v>
      </c>
      <c r="B303" s="181" t="s">
        <v>1036</v>
      </c>
      <c r="C303" s="178">
        <v>6430</v>
      </c>
      <c r="D303" s="178">
        <v>76100</v>
      </c>
      <c r="E303" s="179">
        <f t="shared" si="19"/>
        <v>8.449408672798949</v>
      </c>
      <c r="F303" s="178">
        <v>8629</v>
      </c>
      <c r="G303" s="178">
        <v>71526</v>
      </c>
      <c r="H303" s="180">
        <f t="shared" si="16"/>
        <v>12.064144506892598</v>
      </c>
      <c r="I303" s="178">
        <v>62699</v>
      </c>
      <c r="J303" s="178">
        <v>62897</v>
      </c>
      <c r="K303" s="180">
        <f t="shared" si="17"/>
        <v>0.31579451027927696</v>
      </c>
      <c r="L303" s="178">
        <v>4230</v>
      </c>
      <c r="M303" s="178">
        <v>116000</v>
      </c>
      <c r="N303" s="182">
        <f t="shared" si="18"/>
        <v>36.46551724137931</v>
      </c>
      <c r="O303" s="183" t="s">
        <v>444</v>
      </c>
    </row>
    <row r="304" spans="1:15" x14ac:dyDescent="0.25">
      <c r="A304" s="177" t="s">
        <v>1037</v>
      </c>
      <c r="B304" s="181" t="s">
        <v>1038</v>
      </c>
      <c r="C304" s="178">
        <v>6780</v>
      </c>
      <c r="D304" s="178">
        <v>97200</v>
      </c>
      <c r="E304" s="179">
        <f t="shared" si="19"/>
        <v>6.9753086419753085</v>
      </c>
      <c r="F304" s="178">
        <v>13926</v>
      </c>
      <c r="G304" s="178">
        <v>87443</v>
      </c>
      <c r="H304" s="180">
        <f t="shared" si="16"/>
        <v>15.925803094587332</v>
      </c>
      <c r="I304" s="178">
        <v>70828</v>
      </c>
      <c r="J304" s="178">
        <v>73517</v>
      </c>
      <c r="K304" s="180">
        <f t="shared" si="17"/>
        <v>3.7965211498277585</v>
      </c>
      <c r="L304" s="178">
        <v>8090</v>
      </c>
      <c r="M304" s="178">
        <v>155700</v>
      </c>
      <c r="N304" s="182">
        <f t="shared" si="18"/>
        <v>51.958895311496462</v>
      </c>
      <c r="O304" s="183" t="s">
        <v>427</v>
      </c>
    </row>
    <row r="305" spans="1:15" x14ac:dyDescent="0.25">
      <c r="A305" s="177" t="s">
        <v>1039</v>
      </c>
      <c r="B305" s="181" t="s">
        <v>1040</v>
      </c>
      <c r="C305" s="178">
        <v>3210</v>
      </c>
      <c r="D305" s="178">
        <v>31600</v>
      </c>
      <c r="E305" s="179">
        <f t="shared" si="19"/>
        <v>10.158227848101266</v>
      </c>
      <c r="F305" s="178">
        <v>2313</v>
      </c>
      <c r="G305" s="178">
        <v>15203</v>
      </c>
      <c r="H305" s="180">
        <f t="shared" si="16"/>
        <v>15.214102479773729</v>
      </c>
      <c r="I305" s="178">
        <v>13704</v>
      </c>
      <c r="J305" s="178">
        <v>12891</v>
      </c>
      <c r="K305" s="180">
        <f t="shared" si="17"/>
        <v>-5.9325744308231121</v>
      </c>
      <c r="L305" s="178">
        <v>2990</v>
      </c>
      <c r="M305" s="178">
        <v>54300</v>
      </c>
      <c r="N305" s="182">
        <f t="shared" si="18"/>
        <v>55.064456721915278</v>
      </c>
      <c r="O305" s="183" t="s">
        <v>462</v>
      </c>
    </row>
    <row r="306" spans="1:15" x14ac:dyDescent="0.25">
      <c r="A306" s="177" t="s">
        <v>1041</v>
      </c>
      <c r="B306" s="181" t="s">
        <v>1042</v>
      </c>
      <c r="C306" s="178">
        <v>5190</v>
      </c>
      <c r="D306" s="178">
        <v>55800</v>
      </c>
      <c r="E306" s="179">
        <f t="shared" si="19"/>
        <v>9.301075268817204</v>
      </c>
      <c r="F306" s="178">
        <v>13306</v>
      </c>
      <c r="G306" s="178">
        <v>45134</v>
      </c>
      <c r="H306" s="180">
        <f t="shared" si="16"/>
        <v>29.481100722293615</v>
      </c>
      <c r="I306" s="178">
        <v>31934</v>
      </c>
      <c r="J306" s="178">
        <v>31829</v>
      </c>
      <c r="K306" s="180">
        <f t="shared" si="17"/>
        <v>-0.32880315651030445</v>
      </c>
      <c r="L306" s="178">
        <v>5085</v>
      </c>
      <c r="M306" s="178">
        <v>100500</v>
      </c>
      <c r="N306" s="182">
        <f t="shared" si="18"/>
        <v>50.597014925373138</v>
      </c>
      <c r="O306" s="183" t="s">
        <v>462</v>
      </c>
    </row>
    <row r="307" spans="1:15" x14ac:dyDescent="0.25">
      <c r="A307" s="177" t="s">
        <v>1043</v>
      </c>
      <c r="B307" s="181" t="s">
        <v>1044</v>
      </c>
      <c r="C307" s="178">
        <v>8250</v>
      </c>
      <c r="D307" s="178">
        <v>69100</v>
      </c>
      <c r="E307" s="179">
        <f t="shared" si="19"/>
        <v>11.939218523878436</v>
      </c>
      <c r="F307" s="178">
        <v>6959</v>
      </c>
      <c r="G307" s="178">
        <v>43527</v>
      </c>
      <c r="H307" s="180">
        <f t="shared" si="16"/>
        <v>15.987777701196958</v>
      </c>
      <c r="I307" s="178">
        <v>35213</v>
      </c>
      <c r="J307" s="178">
        <v>36568</v>
      </c>
      <c r="K307" s="180">
        <f t="shared" si="17"/>
        <v>3.8480106778746581</v>
      </c>
      <c r="L307" s="178">
        <v>3925</v>
      </c>
      <c r="M307" s="178">
        <v>111900</v>
      </c>
      <c r="N307" s="182">
        <f t="shared" si="18"/>
        <v>35.075960679177832</v>
      </c>
      <c r="O307" s="183" t="s">
        <v>430</v>
      </c>
    </row>
    <row r="308" spans="1:15" x14ac:dyDescent="0.25">
      <c r="A308" s="177" t="s">
        <v>1045</v>
      </c>
      <c r="B308" s="181" t="s">
        <v>1046</v>
      </c>
      <c r="C308" s="178">
        <v>7100</v>
      </c>
      <c r="D308" s="178">
        <v>55000</v>
      </c>
      <c r="E308" s="179">
        <f t="shared" si="19"/>
        <v>12.909090909090908</v>
      </c>
      <c r="F308" s="178">
        <v>4150</v>
      </c>
      <c r="G308" s="178">
        <v>23050</v>
      </c>
      <c r="H308" s="180">
        <f t="shared" si="16"/>
        <v>18.004338394793926</v>
      </c>
      <c r="I308" s="178">
        <v>19465</v>
      </c>
      <c r="J308" s="178">
        <v>18900</v>
      </c>
      <c r="K308" s="180">
        <f t="shared" si="17"/>
        <v>-2.9026457744669942</v>
      </c>
      <c r="L308" s="178">
        <v>3315</v>
      </c>
      <c r="M308" s="178">
        <v>91800</v>
      </c>
      <c r="N308" s="182">
        <f t="shared" si="18"/>
        <v>36.111111111111114</v>
      </c>
      <c r="O308" s="183" t="s">
        <v>433</v>
      </c>
    </row>
    <row r="309" spans="1:15" x14ac:dyDescent="0.25">
      <c r="A309" s="177" t="s">
        <v>1047</v>
      </c>
      <c r="B309" s="181" t="s">
        <v>1048</v>
      </c>
      <c r="C309" s="178">
        <v>4130</v>
      </c>
      <c r="D309" s="178">
        <v>66500</v>
      </c>
      <c r="E309" s="179">
        <f t="shared" si="19"/>
        <v>6.2105263157894743</v>
      </c>
      <c r="F309" s="178">
        <v>4870</v>
      </c>
      <c r="G309" s="178">
        <v>39779</v>
      </c>
      <c r="H309" s="180">
        <f t="shared" si="16"/>
        <v>12.242640589255638</v>
      </c>
      <c r="I309" s="178">
        <v>33006</v>
      </c>
      <c r="J309" s="178">
        <v>34908</v>
      </c>
      <c r="K309" s="180">
        <f t="shared" si="17"/>
        <v>5.7625886202508525</v>
      </c>
      <c r="L309" s="178">
        <v>5280</v>
      </c>
      <c r="M309" s="178">
        <v>108200</v>
      </c>
      <c r="N309" s="182">
        <f t="shared" si="18"/>
        <v>48.798521256931608</v>
      </c>
      <c r="O309" s="183" t="s">
        <v>427</v>
      </c>
    </row>
    <row r="310" spans="1:15" x14ac:dyDescent="0.25">
      <c r="A310" s="177" t="s">
        <v>1049</v>
      </c>
      <c r="B310" s="181" t="s">
        <v>1050</v>
      </c>
      <c r="C310" s="178">
        <v>2410</v>
      </c>
      <c r="D310" s="178">
        <v>18700</v>
      </c>
      <c r="E310" s="179">
        <f t="shared" si="19"/>
        <v>12.887700534759357</v>
      </c>
      <c r="F310" s="178">
        <v>2096</v>
      </c>
      <c r="G310" s="178">
        <v>11924</v>
      </c>
      <c r="H310" s="180">
        <f t="shared" si="16"/>
        <v>17.577993961757798</v>
      </c>
      <c r="I310" s="178">
        <v>8744</v>
      </c>
      <c r="J310" s="178">
        <v>9828</v>
      </c>
      <c r="K310" s="180">
        <f t="shared" si="17"/>
        <v>12.397072278133582</v>
      </c>
      <c r="L310" s="178">
        <v>1665</v>
      </c>
      <c r="M310" s="178">
        <v>34300</v>
      </c>
      <c r="N310" s="182">
        <f t="shared" si="18"/>
        <v>48.542274052478128</v>
      </c>
      <c r="O310" s="183" t="s">
        <v>462</v>
      </c>
    </row>
    <row r="311" spans="1:15" x14ac:dyDescent="0.25">
      <c r="A311" s="177" t="s">
        <v>1051</v>
      </c>
      <c r="B311" s="181" t="s">
        <v>1052</v>
      </c>
      <c r="C311" s="178">
        <v>17660</v>
      </c>
      <c r="D311" s="178">
        <v>168800</v>
      </c>
      <c r="E311" s="179">
        <f t="shared" si="19"/>
        <v>10.462085308056873</v>
      </c>
      <c r="F311" s="178">
        <v>93224</v>
      </c>
      <c r="G311" s="178">
        <v>664897</v>
      </c>
      <c r="H311" s="180">
        <f t="shared" si="16"/>
        <v>14.020818262076682</v>
      </c>
      <c r="I311" s="178">
        <v>519478</v>
      </c>
      <c r="J311" s="178">
        <v>571673</v>
      </c>
      <c r="K311" s="180">
        <f t="shared" si="17"/>
        <v>10.047586230793225</v>
      </c>
      <c r="L311" s="178">
        <v>43140</v>
      </c>
      <c r="M311" s="178">
        <v>233300</v>
      </c>
      <c r="N311" s="182">
        <f t="shared" si="18"/>
        <v>184.91213030432917</v>
      </c>
      <c r="O311" s="183" t="s">
        <v>32</v>
      </c>
    </row>
    <row r="312" spans="1:15" x14ac:dyDescent="0.25">
      <c r="A312" s="177" t="s">
        <v>1053</v>
      </c>
      <c r="B312" s="181" t="s">
        <v>1054</v>
      </c>
      <c r="C312" s="178">
        <v>5990</v>
      </c>
      <c r="D312" s="178">
        <v>38900</v>
      </c>
      <c r="E312" s="179">
        <f t="shared" si="19"/>
        <v>15.398457583547559</v>
      </c>
      <c r="F312" s="178">
        <v>3803</v>
      </c>
      <c r="G312" s="178">
        <v>17421</v>
      </c>
      <c r="H312" s="180">
        <f t="shared" si="16"/>
        <v>21.829975317145973</v>
      </c>
      <c r="I312" s="178">
        <v>15840</v>
      </c>
      <c r="J312" s="178">
        <v>13619</v>
      </c>
      <c r="K312" s="180">
        <f t="shared" si="17"/>
        <v>-14.021464646464644</v>
      </c>
      <c r="L312" s="178">
        <v>1630</v>
      </c>
      <c r="M312" s="178">
        <v>65000</v>
      </c>
      <c r="N312" s="182">
        <f t="shared" si="18"/>
        <v>25.076923076923077</v>
      </c>
      <c r="O312" s="183" t="s">
        <v>462</v>
      </c>
    </row>
    <row r="313" spans="1:15" x14ac:dyDescent="0.25">
      <c r="A313" s="177" t="s">
        <v>1055</v>
      </c>
      <c r="B313" s="181" t="s">
        <v>1056</v>
      </c>
      <c r="C313" s="178">
        <v>29480</v>
      </c>
      <c r="D313" s="178">
        <v>202800</v>
      </c>
      <c r="E313" s="179">
        <f t="shared" si="19"/>
        <v>14.536489151873766</v>
      </c>
      <c r="F313" s="178">
        <v>20566</v>
      </c>
      <c r="G313" s="178">
        <v>96871</v>
      </c>
      <c r="H313" s="180">
        <f t="shared" si="16"/>
        <v>21.230295960607407</v>
      </c>
      <c r="I313" s="178">
        <v>77330</v>
      </c>
      <c r="J313" s="178">
        <v>76305</v>
      </c>
      <c r="K313" s="180">
        <f t="shared" si="17"/>
        <v>-1.325488167593436</v>
      </c>
      <c r="L313" s="178">
        <v>7450</v>
      </c>
      <c r="M313" s="178">
        <v>321000</v>
      </c>
      <c r="N313" s="182">
        <f t="shared" si="18"/>
        <v>23.208722741433021</v>
      </c>
      <c r="O313" s="183" t="s">
        <v>430</v>
      </c>
    </row>
    <row r="314" spans="1:15" x14ac:dyDescent="0.25">
      <c r="A314" s="177" t="s">
        <v>1057</v>
      </c>
      <c r="B314" s="181" t="s">
        <v>1058</v>
      </c>
      <c r="C314" s="178">
        <v>24570</v>
      </c>
      <c r="D314" s="178">
        <v>294600</v>
      </c>
      <c r="E314" s="179">
        <f t="shared" si="19"/>
        <v>8.3401221995926687</v>
      </c>
      <c r="F314" s="178">
        <v>34708</v>
      </c>
      <c r="G314" s="178">
        <v>182713</v>
      </c>
      <c r="H314" s="180">
        <f t="shared" si="16"/>
        <v>18.995911620957457</v>
      </c>
      <c r="I314" s="178">
        <v>148769</v>
      </c>
      <c r="J314" s="178">
        <v>148005</v>
      </c>
      <c r="K314" s="180">
        <f t="shared" si="17"/>
        <v>-0.51354784935033759</v>
      </c>
      <c r="L314" s="178">
        <v>20185</v>
      </c>
      <c r="M314" s="178">
        <v>483100</v>
      </c>
      <c r="N314" s="182">
        <f t="shared" si="18"/>
        <v>41.782239701925064</v>
      </c>
      <c r="O314" s="183" t="s">
        <v>462</v>
      </c>
    </row>
    <row r="315" spans="1:15" x14ac:dyDescent="0.25">
      <c r="A315" s="177" t="s">
        <v>1059</v>
      </c>
      <c r="B315" s="181" t="s">
        <v>1060</v>
      </c>
      <c r="C315" s="178">
        <v>4560</v>
      </c>
      <c r="D315" s="178">
        <v>73100</v>
      </c>
      <c r="E315" s="179">
        <f t="shared" si="19"/>
        <v>6.2380300957592336</v>
      </c>
      <c r="F315" s="178">
        <v>16607</v>
      </c>
      <c r="G315" s="178">
        <v>76718</v>
      </c>
      <c r="H315" s="180">
        <f t="shared" si="16"/>
        <v>21.646810396517115</v>
      </c>
      <c r="I315" s="178">
        <v>48160</v>
      </c>
      <c r="J315" s="178">
        <v>60111</v>
      </c>
      <c r="K315" s="180">
        <f t="shared" si="17"/>
        <v>24.815199335548165</v>
      </c>
      <c r="L315" s="178">
        <v>6670</v>
      </c>
      <c r="M315" s="178">
        <v>119200</v>
      </c>
      <c r="N315" s="182">
        <f t="shared" si="18"/>
        <v>55.956375838926171</v>
      </c>
      <c r="O315" s="183" t="s">
        <v>427</v>
      </c>
    </row>
    <row r="316" spans="1:15" x14ac:dyDescent="0.25">
      <c r="A316" s="177" t="s">
        <v>1061</v>
      </c>
      <c r="B316" s="181" t="s">
        <v>1062</v>
      </c>
      <c r="C316" s="178">
        <v>5370</v>
      </c>
      <c r="D316" s="178">
        <v>91300</v>
      </c>
      <c r="E316" s="179">
        <f t="shared" si="19"/>
        <v>5.88170865279299</v>
      </c>
      <c r="F316" s="178">
        <v>8698</v>
      </c>
      <c r="G316" s="178">
        <v>76761</v>
      </c>
      <c r="H316" s="180">
        <f t="shared" si="16"/>
        <v>11.331274996417452</v>
      </c>
      <c r="I316" s="178">
        <v>65072</v>
      </c>
      <c r="J316" s="178">
        <v>68063</v>
      </c>
      <c r="K316" s="180">
        <f t="shared" si="17"/>
        <v>4.5964470125399615</v>
      </c>
      <c r="L316" s="178">
        <v>8350</v>
      </c>
      <c r="M316" s="178">
        <v>147400</v>
      </c>
      <c r="N316" s="182">
        <f t="shared" si="18"/>
        <v>56.648575305291722</v>
      </c>
      <c r="O316" s="183" t="s">
        <v>427</v>
      </c>
    </row>
    <row r="317" spans="1:15" x14ac:dyDescent="0.25">
      <c r="A317" s="177" t="s">
        <v>1063</v>
      </c>
      <c r="B317" s="181" t="s">
        <v>1064</v>
      </c>
      <c r="C317" s="178">
        <v>34510</v>
      </c>
      <c r="D317" s="178">
        <v>195300</v>
      </c>
      <c r="E317" s="179">
        <f t="shared" si="19"/>
        <v>17.67025089605735</v>
      </c>
      <c r="F317" s="178">
        <v>25960</v>
      </c>
      <c r="G317" s="178">
        <v>94527</v>
      </c>
      <c r="H317" s="180">
        <f t="shared" si="16"/>
        <v>27.463052884361083</v>
      </c>
      <c r="I317" s="178">
        <v>68636</v>
      </c>
      <c r="J317" s="178">
        <v>68567</v>
      </c>
      <c r="K317" s="180">
        <f t="shared" si="17"/>
        <v>-0.10053033393554456</v>
      </c>
      <c r="L317" s="178">
        <v>7380</v>
      </c>
      <c r="M317" s="178">
        <v>320900</v>
      </c>
      <c r="N317" s="182">
        <f t="shared" si="18"/>
        <v>22.997818635088809</v>
      </c>
      <c r="O317" s="183" t="s">
        <v>430</v>
      </c>
    </row>
    <row r="318" spans="1:15" x14ac:dyDescent="0.25">
      <c r="A318" s="177" t="s">
        <v>1065</v>
      </c>
      <c r="B318" s="181" t="s">
        <v>1066</v>
      </c>
      <c r="C318" s="178">
        <v>4450</v>
      </c>
      <c r="D318" s="178">
        <v>62400</v>
      </c>
      <c r="E318" s="179">
        <f t="shared" si="19"/>
        <v>7.1314102564102564</v>
      </c>
      <c r="F318" s="178">
        <v>4794</v>
      </c>
      <c r="G318" s="178">
        <v>45133</v>
      </c>
      <c r="H318" s="180">
        <f t="shared" si="16"/>
        <v>10.621939600735603</v>
      </c>
      <c r="I318" s="178">
        <v>40774</v>
      </c>
      <c r="J318" s="178">
        <v>40338</v>
      </c>
      <c r="K318" s="180">
        <f t="shared" si="17"/>
        <v>-1.069308873301611</v>
      </c>
      <c r="L318" s="178">
        <v>4370</v>
      </c>
      <c r="M318" s="178">
        <v>99400</v>
      </c>
      <c r="N318" s="182">
        <f t="shared" si="18"/>
        <v>43.963782696177063</v>
      </c>
      <c r="O318" s="183" t="s">
        <v>427</v>
      </c>
    </row>
    <row r="319" spans="1:15" x14ac:dyDescent="0.25">
      <c r="A319" s="177" t="s">
        <v>1067</v>
      </c>
      <c r="B319" s="181" t="s">
        <v>1068</v>
      </c>
      <c r="C319" s="178">
        <v>5050</v>
      </c>
      <c r="D319" s="178">
        <v>99100</v>
      </c>
      <c r="E319" s="179">
        <f t="shared" si="19"/>
        <v>5.0958627648839556</v>
      </c>
      <c r="F319" s="178">
        <v>6600</v>
      </c>
      <c r="G319" s="178">
        <v>72091</v>
      </c>
      <c r="H319" s="180">
        <f t="shared" si="16"/>
        <v>9.1550956430067547</v>
      </c>
      <c r="I319" s="178">
        <v>61048</v>
      </c>
      <c r="J319" s="178">
        <v>65491</v>
      </c>
      <c r="K319" s="180">
        <f t="shared" si="17"/>
        <v>7.2778797012187146</v>
      </c>
      <c r="L319" s="178">
        <v>7365</v>
      </c>
      <c r="M319" s="178">
        <v>159100</v>
      </c>
      <c r="N319" s="182">
        <f t="shared" si="18"/>
        <v>46.29164047768699</v>
      </c>
      <c r="O319" s="183" t="s">
        <v>427</v>
      </c>
    </row>
    <row r="320" spans="1:15" x14ac:dyDescent="0.25">
      <c r="A320" s="177" t="s">
        <v>1069</v>
      </c>
      <c r="B320" s="181" t="s">
        <v>1070</v>
      </c>
      <c r="C320" s="178">
        <v>29950</v>
      </c>
      <c r="D320" s="178">
        <v>159400</v>
      </c>
      <c r="E320" s="179">
        <f t="shared" si="19"/>
        <v>18.789209535759095</v>
      </c>
      <c r="F320" s="178">
        <v>27135</v>
      </c>
      <c r="G320" s="178">
        <v>108811</v>
      </c>
      <c r="H320" s="180">
        <f t="shared" si="16"/>
        <v>24.937736074477765</v>
      </c>
      <c r="I320" s="178">
        <v>75304</v>
      </c>
      <c r="J320" s="178">
        <v>81676</v>
      </c>
      <c r="K320" s="180">
        <f t="shared" si="17"/>
        <v>8.4617019016254069</v>
      </c>
      <c r="L320" s="178">
        <v>5815</v>
      </c>
      <c r="M320" s="178">
        <v>253000</v>
      </c>
      <c r="N320" s="182">
        <f t="shared" si="18"/>
        <v>22.984189723320156</v>
      </c>
      <c r="O320" s="183" t="s">
        <v>469</v>
      </c>
    </row>
    <row r="321" spans="1:15" x14ac:dyDescent="0.25">
      <c r="A321" s="177" t="s">
        <v>1071</v>
      </c>
      <c r="B321" s="181" t="s">
        <v>1072</v>
      </c>
      <c r="C321" s="178">
        <v>7470</v>
      </c>
      <c r="D321" s="178">
        <v>66000</v>
      </c>
      <c r="E321" s="179">
        <f t="shared" si="19"/>
        <v>11.318181818181818</v>
      </c>
      <c r="F321" s="178">
        <v>14179</v>
      </c>
      <c r="G321" s="178">
        <v>51791</v>
      </c>
      <c r="H321" s="180">
        <f t="shared" si="16"/>
        <v>27.377343553899326</v>
      </c>
      <c r="I321" s="178">
        <v>37066</v>
      </c>
      <c r="J321" s="178">
        <v>37611</v>
      </c>
      <c r="K321" s="180">
        <f t="shared" si="17"/>
        <v>1.4703501861544233</v>
      </c>
      <c r="L321" s="178">
        <v>2725</v>
      </c>
      <c r="M321" s="178">
        <v>100800</v>
      </c>
      <c r="N321" s="182">
        <f t="shared" si="18"/>
        <v>27.033730158730158</v>
      </c>
      <c r="O321" s="183" t="s">
        <v>469</v>
      </c>
    </row>
    <row r="322" spans="1:15" x14ac:dyDescent="0.25">
      <c r="A322" s="177" t="s">
        <v>1073</v>
      </c>
      <c r="B322" s="181" t="s">
        <v>1074</v>
      </c>
      <c r="C322" s="178">
        <v>7120</v>
      </c>
      <c r="D322" s="178">
        <v>64200</v>
      </c>
      <c r="E322" s="179">
        <f t="shared" si="19"/>
        <v>11.090342679127726</v>
      </c>
      <c r="F322" s="178">
        <v>12790</v>
      </c>
      <c r="G322" s="178">
        <v>45652</v>
      </c>
      <c r="H322" s="180">
        <f t="shared" ref="H322:H338" si="20">F322*100/G322</f>
        <v>28.016297204941733</v>
      </c>
      <c r="I322" s="178">
        <v>32304</v>
      </c>
      <c r="J322" s="178">
        <v>32863</v>
      </c>
      <c r="K322" s="180">
        <f t="shared" ref="K322:K338" si="21">((J322/I322)-1)*100</f>
        <v>1.730435859336299</v>
      </c>
      <c r="L322" s="178">
        <v>3250</v>
      </c>
      <c r="M322" s="178">
        <v>106900</v>
      </c>
      <c r="N322" s="182">
        <f t="shared" ref="N322:N338" si="22">L322/(M322*0.001)</f>
        <v>30.402245088868099</v>
      </c>
      <c r="O322" s="183" t="s">
        <v>427</v>
      </c>
    </row>
    <row r="323" spans="1:15" x14ac:dyDescent="0.25">
      <c r="A323" s="177" t="s">
        <v>1075</v>
      </c>
      <c r="B323" s="181" t="s">
        <v>1076</v>
      </c>
      <c r="C323" s="178">
        <v>6380</v>
      </c>
      <c r="D323" s="178">
        <v>71500</v>
      </c>
      <c r="E323" s="179">
        <f>C323/D323*100</f>
        <v>8.9230769230769234</v>
      </c>
      <c r="F323" s="178">
        <v>6793</v>
      </c>
      <c r="G323" s="178">
        <v>45471</v>
      </c>
      <c r="H323" s="180">
        <f t="shared" si="20"/>
        <v>14.939192012491478</v>
      </c>
      <c r="I323" s="178">
        <v>38417</v>
      </c>
      <c r="J323" s="178">
        <v>38678</v>
      </c>
      <c r="K323" s="180">
        <f t="shared" si="21"/>
        <v>0.67938672983314241</v>
      </c>
      <c r="L323" s="178">
        <v>5880</v>
      </c>
      <c r="M323" s="178">
        <v>119800</v>
      </c>
      <c r="N323" s="182">
        <f t="shared" si="22"/>
        <v>49.081803005008346</v>
      </c>
      <c r="O323" s="183" t="s">
        <v>469</v>
      </c>
    </row>
    <row r="324" spans="1:15" x14ac:dyDescent="0.25">
      <c r="A324" s="177" t="s">
        <v>1077</v>
      </c>
      <c r="B324" s="181" t="s">
        <v>1078</v>
      </c>
      <c r="C324" s="178">
        <v>8150</v>
      </c>
      <c r="D324" s="178">
        <v>109200</v>
      </c>
      <c r="E324" s="179">
        <f>C324/D324*100</f>
        <v>7.4633699633699635</v>
      </c>
      <c r="F324" s="178">
        <v>8346</v>
      </c>
      <c r="G324" s="178">
        <v>77474</v>
      </c>
      <c r="H324" s="180">
        <f t="shared" si="20"/>
        <v>10.772646307148204</v>
      </c>
      <c r="I324" s="178">
        <v>65581</v>
      </c>
      <c r="J324" s="178">
        <v>69128</v>
      </c>
      <c r="K324" s="180">
        <f t="shared" si="21"/>
        <v>5.4085787041978639</v>
      </c>
      <c r="L324" s="178">
        <v>8450</v>
      </c>
      <c r="M324" s="178">
        <v>174900</v>
      </c>
      <c r="N324" s="182">
        <f t="shared" si="22"/>
        <v>48.313321898227557</v>
      </c>
      <c r="O324" s="183" t="s">
        <v>427</v>
      </c>
    </row>
    <row r="325" spans="1:15" x14ac:dyDescent="0.25">
      <c r="A325" s="177" t="s">
        <v>1079</v>
      </c>
      <c r="B325" s="181" t="s">
        <v>1080</v>
      </c>
      <c r="C325" s="178">
        <v>8160</v>
      </c>
      <c r="D325" s="178">
        <v>62900</v>
      </c>
      <c r="E325" s="179">
        <f>C325/D325*100</f>
        <v>12.972972972972974</v>
      </c>
      <c r="F325" s="178">
        <v>5158</v>
      </c>
      <c r="G325" s="178">
        <v>29068</v>
      </c>
      <c r="H325" s="180">
        <f t="shared" si="20"/>
        <v>17.744598871611394</v>
      </c>
      <c r="I325" s="178">
        <v>25867</v>
      </c>
      <c r="J325" s="178">
        <v>23910</v>
      </c>
      <c r="K325" s="180">
        <f t="shared" si="21"/>
        <v>-7.5656241543279101</v>
      </c>
      <c r="L325" s="178">
        <v>3720</v>
      </c>
      <c r="M325" s="178">
        <v>108700</v>
      </c>
      <c r="N325" s="182">
        <f t="shared" si="22"/>
        <v>34.22263109475621</v>
      </c>
      <c r="O325" s="183" t="s">
        <v>430</v>
      </c>
    </row>
    <row r="326" spans="1:15" x14ac:dyDescent="0.25">
      <c r="A326" s="177" t="s">
        <v>1081</v>
      </c>
      <c r="B326" s="181" t="s">
        <v>1082</v>
      </c>
      <c r="C326" s="178">
        <v>7660</v>
      </c>
      <c r="D326" s="178">
        <v>58900</v>
      </c>
      <c r="E326" s="179">
        <f>C326/D326*100</f>
        <v>13.00509337860781</v>
      </c>
      <c r="F326" s="178">
        <v>5003</v>
      </c>
      <c r="G326" s="178">
        <v>29611</v>
      </c>
      <c r="H326" s="180">
        <f t="shared" si="20"/>
        <v>16.895748201681808</v>
      </c>
      <c r="I326" s="178">
        <v>25645</v>
      </c>
      <c r="J326" s="178">
        <v>24608</v>
      </c>
      <c r="K326" s="180">
        <f t="shared" si="21"/>
        <v>-4.0436732306492473</v>
      </c>
      <c r="L326" s="178">
        <v>3185</v>
      </c>
      <c r="M326" s="178">
        <v>99000</v>
      </c>
      <c r="N326" s="182">
        <f t="shared" si="22"/>
        <v>32.171717171717169</v>
      </c>
      <c r="O326" s="183" t="s">
        <v>469</v>
      </c>
    </row>
    <row r="327" spans="1:15" x14ac:dyDescent="0.25">
      <c r="A327" s="177" t="s">
        <v>1083</v>
      </c>
      <c r="B327" s="181" t="s">
        <v>1084</v>
      </c>
      <c r="C327" s="178">
        <v>9870</v>
      </c>
      <c r="D327" s="178">
        <v>135600</v>
      </c>
      <c r="E327" s="179">
        <f>C327/D327*100</f>
        <v>7.2787610619469021</v>
      </c>
      <c r="F327" s="178">
        <v>19995</v>
      </c>
      <c r="G327" s="178">
        <v>101303</v>
      </c>
      <c r="H327" s="180">
        <f t="shared" si="20"/>
        <v>19.737816254207672</v>
      </c>
      <c r="I327" s="178">
        <v>82904</v>
      </c>
      <c r="J327" s="178">
        <v>81308</v>
      </c>
      <c r="K327" s="180">
        <f t="shared" si="21"/>
        <v>-1.9251182090128327</v>
      </c>
      <c r="L327" s="178">
        <v>6210</v>
      </c>
      <c r="M327" s="178">
        <v>204400</v>
      </c>
      <c r="N327" s="182">
        <f t="shared" si="22"/>
        <v>30.38160469667319</v>
      </c>
      <c r="O327" s="183" t="s">
        <v>451</v>
      </c>
    </row>
    <row r="328" spans="1:15" x14ac:dyDescent="0.25">
      <c r="A328" s="184" t="s">
        <v>1085</v>
      </c>
      <c r="B328" s="184" t="s">
        <v>1086</v>
      </c>
      <c r="C328" s="185">
        <f>SUM(C2:C327)</f>
        <v>4173960</v>
      </c>
      <c r="D328" s="185">
        <f>SUM(D2:D327)</f>
        <v>34474600</v>
      </c>
      <c r="E328" s="185">
        <f>SUM(E2:E327)</f>
        <v>3659.4785464866764</v>
      </c>
      <c r="F328" s="185">
        <f>SUM(F2:F327)</f>
        <v>4434058</v>
      </c>
      <c r="G328" s="185">
        <f>SUM(G2:G327)</f>
        <v>23508256</v>
      </c>
      <c r="H328" s="180">
        <f t="shared" si="20"/>
        <v>18.86170543659215</v>
      </c>
      <c r="I328" s="185">
        <f>SUM(I2:I327)</f>
        <v>18212173</v>
      </c>
      <c r="J328" s="185">
        <f>SUM(J2:J327)</f>
        <v>19074204</v>
      </c>
      <c r="K328" s="180">
        <f t="shared" si="21"/>
        <v>4.7332682376781676</v>
      </c>
      <c r="L328" s="185">
        <f>SUM(L2:L327)</f>
        <v>1940020</v>
      </c>
      <c r="M328" s="185">
        <f>SUM(M2:M327)</f>
        <v>54316800</v>
      </c>
      <c r="N328" s="182">
        <f t="shared" si="22"/>
        <v>35.716757982797219</v>
      </c>
      <c r="O328" s="186"/>
    </row>
    <row r="329" spans="1:15" x14ac:dyDescent="0.25">
      <c r="A329" s="177"/>
      <c r="B329" s="187" t="s">
        <v>444</v>
      </c>
      <c r="C329" s="185">
        <f t="array" ref="C329">SUM(IF($O$2:$O$327=$B329,C$2:C$327,0))</f>
        <v>375770</v>
      </c>
      <c r="D329" s="185">
        <f t="array" ref="D329">SUM(IF($O$2:$O$327=$B329,D$2:D$327,0))</f>
        <v>3733200</v>
      </c>
      <c r="E329" s="185">
        <f t="array" ref="E329">SUM(IF($O$2:$O$327=$B329,E$2:E$327,0))</f>
        <v>468.48626368752497</v>
      </c>
      <c r="F329" s="185">
        <f t="array" ref="F329">SUM(IF($O$2:$O$327=$B329,F$2:F$327,0))</f>
        <v>449709</v>
      </c>
      <c r="G329" s="185">
        <f t="array" ref="G329">SUM(IF($O$2:$O$327=$B329,G$2:G$327,0))</f>
        <v>2442589</v>
      </c>
      <c r="H329" s="180">
        <f t="shared" si="20"/>
        <v>18.411161271912711</v>
      </c>
      <c r="I329" s="185">
        <f t="array" ref="I329">SUM(IF($O$2:$O$327=$B329,I$2:I$327,0))</f>
        <v>1936655</v>
      </c>
      <c r="J329" s="185">
        <f t="array" ref="J329">SUM(IF($O$2:$O$327=$B329,J$2:J$327,0))</f>
        <v>1992882</v>
      </c>
      <c r="K329" s="180">
        <f t="shared" si="21"/>
        <v>2.9033049252448206</v>
      </c>
      <c r="L329" s="185">
        <f t="array" ref="L329">SUM(IF($O$2:$O$327=$B329,L$2:L$327,0))</f>
        <v>225275</v>
      </c>
      <c r="M329" s="185">
        <f t="array" ref="M329">SUM(IF($O$2:$O$327=$B329,M$2:M$327,0))</f>
        <v>6018200</v>
      </c>
      <c r="N329" s="182">
        <f t="shared" si="22"/>
        <v>37.432288724203254</v>
      </c>
      <c r="O329" s="186"/>
    </row>
    <row r="330" spans="1:15" x14ac:dyDescent="0.25">
      <c r="A330" s="177"/>
      <c r="B330" s="187" t="s">
        <v>433</v>
      </c>
      <c r="C330" s="185">
        <f t="array" ref="C330">SUM(IF($O$2:$O$327=$B330,C$2:C$327,0))</f>
        <v>350960</v>
      </c>
      <c r="D330" s="185">
        <f t="array" ref="D330">SUM(IF($O$2:$O$327=$B330,D$2:D$327,0))</f>
        <v>2923000</v>
      </c>
      <c r="E330" s="185">
        <f t="array" ref="E330">SUM(IF($O$2:$O$327=$B330,E$2:E$327,0))</f>
        <v>448.57138296438211</v>
      </c>
      <c r="F330" s="185">
        <f t="array" ref="F330">SUM(IF($O$2:$O$327=$B330,F$2:F$327,0))</f>
        <v>358248</v>
      </c>
      <c r="G330" s="185">
        <f t="array" ref="G330">SUM(IF($O$2:$O$327=$B330,G$2:G$327,0))</f>
        <v>1907120</v>
      </c>
      <c r="H330" s="180">
        <f t="shared" si="20"/>
        <v>18.784764461596545</v>
      </c>
      <c r="I330" s="185">
        <f t="array" ref="I330">SUM(IF($O$2:$O$327=$B330,I$2:I$327,0))</f>
        <v>1507644</v>
      </c>
      <c r="J330" s="185">
        <f t="array" ref="J330">SUM(IF($O$2:$O$327=$B330,J$2:J$327,0))</f>
        <v>1548874</v>
      </c>
      <c r="K330" s="180">
        <f t="shared" si="21"/>
        <v>2.7347304801398797</v>
      </c>
      <c r="L330" s="185">
        <f t="array" ref="L330">SUM(IF($O$2:$O$327=$B330,L$2:L$327,0))</f>
        <v>150555</v>
      </c>
      <c r="M330" s="185">
        <f t="array" ref="M330">SUM(IF($O$2:$O$327=$B330,M$2:M$327,0))</f>
        <v>4637500</v>
      </c>
      <c r="N330" s="182">
        <f t="shared" si="22"/>
        <v>32.46469002695418</v>
      </c>
      <c r="O330" s="186"/>
    </row>
    <row r="331" spans="1:15" x14ac:dyDescent="0.25">
      <c r="A331" s="177"/>
      <c r="B331" s="187" t="s">
        <v>32</v>
      </c>
      <c r="C331" s="185">
        <f t="array" ref="C331">SUM(IF($O$2:$O$327=$B331,C$2:C$327,0))</f>
        <v>645780</v>
      </c>
      <c r="D331" s="185">
        <f t="array" ref="D331">SUM(IF($O$2:$O$327=$B331,D$2:D$327,0))</f>
        <v>5823300</v>
      </c>
      <c r="E331" s="185">
        <f t="array" ref="E331">SUM(IF($O$2:$O$327=$B331,E$2:E$327,0))</f>
        <v>355.61453604919899</v>
      </c>
      <c r="F331" s="185">
        <f t="array" ref="F331">SUM(IF($O$2:$O$327=$B331,F$2:F$327,0))</f>
        <v>751780</v>
      </c>
      <c r="G331" s="185">
        <f t="array" ref="G331">SUM(IF($O$2:$O$327=$B331,G$2:G$327,0))</f>
        <v>4581692</v>
      </c>
      <c r="H331" s="180">
        <f t="shared" si="20"/>
        <v>16.408348706111191</v>
      </c>
      <c r="I331" s="185">
        <f t="array" ref="I331">SUM(IF($O$2:$O$327=$B331,I$2:I$327,0))</f>
        <v>3381023</v>
      </c>
      <c r="J331" s="185">
        <f t="array" ref="J331">SUM(IF($O$2:$O$327=$B331,J$2:J$327,0))</f>
        <v>3829914</v>
      </c>
      <c r="K331" s="180">
        <f t="shared" si="21"/>
        <v>13.276780430065106</v>
      </c>
      <c r="L331" s="185">
        <f t="array" ref="L331">SUM(IF($O$2:$O$327=$B331,L$2:L$327,0))</f>
        <v>399980</v>
      </c>
      <c r="M331" s="185">
        <f t="array" ref="M331">SUM(IF($O$2:$O$327=$B331,M$2:M$327,0))</f>
        <v>8538700</v>
      </c>
      <c r="N331" s="182">
        <f t="shared" si="22"/>
        <v>46.843196271095131</v>
      </c>
      <c r="O331" s="186"/>
    </row>
    <row r="332" spans="1:15" x14ac:dyDescent="0.25">
      <c r="A332" s="177"/>
      <c r="B332" s="187" t="s">
        <v>566</v>
      </c>
      <c r="C332" s="185">
        <f t="array" ref="C332">SUM(IF($O$2:$O$327=$B332,C$2:C$327,0))</f>
        <v>280920</v>
      </c>
      <c r="D332" s="185">
        <f t="array" ref="D332">SUM(IF($O$2:$O$327=$B332,D$2:D$327,0))</f>
        <v>1663300</v>
      </c>
      <c r="E332" s="185">
        <f t="array" ref="E332">SUM(IF($O$2:$O$327=$B332,E$2:E$327,0))</f>
        <v>208.9595838860447</v>
      </c>
      <c r="F332" s="185">
        <f t="array" ref="F332">SUM(IF($O$2:$O$327=$B332,F$2:F$327,0))</f>
        <v>245631</v>
      </c>
      <c r="G332" s="185">
        <f t="array" ref="G332">SUM(IF($O$2:$O$327=$B332,G$2:G$327,0))</f>
        <v>1004002</v>
      </c>
      <c r="H332" s="180">
        <f t="shared" si="20"/>
        <v>24.465190308385839</v>
      </c>
      <c r="I332" s="185">
        <f t="array" ref="I332">SUM(IF($O$2:$O$327=$B332,I$2:I$327,0))</f>
        <v>734837</v>
      </c>
      <c r="J332" s="185">
        <f t="array" ref="J332">SUM(IF($O$2:$O$327=$B332,J$2:J$327,0))</f>
        <v>758371</v>
      </c>
      <c r="K332" s="180">
        <f t="shared" si="21"/>
        <v>3.2026150016942534</v>
      </c>
      <c r="L332" s="185">
        <f t="array" ref="L332">SUM(IF($O$2:$O$327=$B332,L$2:L$327,0))</f>
        <v>58980</v>
      </c>
      <c r="M332" s="185">
        <f t="array" ref="M332">SUM(IF($O$2:$O$327=$B332,M$2:M$327,0))</f>
        <v>2618600</v>
      </c>
      <c r="N332" s="182">
        <f t="shared" si="22"/>
        <v>22.523485832124038</v>
      </c>
      <c r="O332" s="186"/>
    </row>
    <row r="333" spans="1:15" x14ac:dyDescent="0.25">
      <c r="A333" s="177"/>
      <c r="B333" s="187" t="s">
        <v>430</v>
      </c>
      <c r="C333" s="185">
        <f t="array" ref="C333">SUM(IF($O$2:$O$327=$B333,C$2:C$327,0))</f>
        <v>677020</v>
      </c>
      <c r="D333" s="185">
        <f t="array" ref="D333">SUM(IF($O$2:$O$327=$B333,D$2:D$327,0))</f>
        <v>4510100</v>
      </c>
      <c r="E333" s="185">
        <f t="array" ref="E333">SUM(IF($O$2:$O$327=$B333,E$2:E$327,0))</f>
        <v>563.6485684678795</v>
      </c>
      <c r="F333" s="185">
        <f t="array" ref="F333">SUM(IF($O$2:$O$327=$B333,F$2:F$327,0))</f>
        <v>628603</v>
      </c>
      <c r="G333" s="185">
        <f t="array" ref="G333">SUM(IF($O$2:$O$327=$B333,G$2:G$327,0))</f>
        <v>3018254</v>
      </c>
      <c r="H333" s="180">
        <f t="shared" si="20"/>
        <v>20.826709746760876</v>
      </c>
      <c r="I333" s="185">
        <f t="array" ref="I333">SUM(IF($O$2:$O$327=$B333,I$2:I$327,0))</f>
        <v>2319908</v>
      </c>
      <c r="J333" s="185">
        <f t="array" ref="J333">SUM(IF($O$2:$O$327=$B333,J$2:J$327,0))</f>
        <v>2389647</v>
      </c>
      <c r="K333" s="180">
        <f t="shared" si="21"/>
        <v>3.0061105871439731</v>
      </c>
      <c r="L333" s="185">
        <f t="array" ref="L333">SUM(IF($O$2:$O$327=$B333,L$2:L$327,0))</f>
        <v>215755</v>
      </c>
      <c r="M333" s="185">
        <f t="array" ref="M333">SUM(IF($O$2:$O$327=$B333,M$2:M$327,0))</f>
        <v>7133000</v>
      </c>
      <c r="N333" s="182">
        <f t="shared" si="22"/>
        <v>30.247441469227535</v>
      </c>
      <c r="O333" s="186"/>
    </row>
    <row r="334" spans="1:15" x14ac:dyDescent="0.25">
      <c r="A334" s="177"/>
      <c r="B334" s="187" t="s">
        <v>427</v>
      </c>
      <c r="C334" s="185">
        <f t="array" ref="C334">SUM(IF($O$2:$O$327=$B334,C$2:C$327,0))</f>
        <v>507960</v>
      </c>
      <c r="D334" s="185">
        <f t="array" ref="D334">SUM(IF($O$2:$O$327=$B334,D$2:D$327,0))</f>
        <v>5535000</v>
      </c>
      <c r="E334" s="185">
        <f t="array" ref="E334">SUM(IF($O$2:$O$327=$B334,E$2:E$327,0))</f>
        <v>604.32399603080682</v>
      </c>
      <c r="F334" s="185">
        <f t="array" ref="F334">SUM(IF($O$2:$O$327=$B334,F$2:F$327,0))</f>
        <v>621995</v>
      </c>
      <c r="G334" s="185">
        <f t="array" ref="G334">SUM(IF($O$2:$O$327=$B334,G$2:G$327,0))</f>
        <v>3798342</v>
      </c>
      <c r="H334" s="180">
        <f t="shared" si="20"/>
        <v>16.375434334243732</v>
      </c>
      <c r="I334" s="185">
        <f t="array" ref="I334">SUM(IF($O$2:$O$327=$B334,I$2:I$327,0))</f>
        <v>3035533</v>
      </c>
      <c r="J334" s="185">
        <f t="array" ref="J334">SUM(IF($O$2:$O$327=$B334,J$2:J$327,0))</f>
        <v>3176347</v>
      </c>
      <c r="K334" s="180">
        <f t="shared" si="21"/>
        <v>4.6388558450855211</v>
      </c>
      <c r="L334" s="185">
        <f t="array" ref="L334">SUM(IF($O$2:$O$327=$B334,L$2:L$327,0))</f>
        <v>351020</v>
      </c>
      <c r="M334" s="185">
        <f t="array" ref="M334">SUM(IF($O$2:$O$327=$B334,M$2:M$327,0))</f>
        <v>8873900</v>
      </c>
      <c r="N334" s="182">
        <f t="shared" si="22"/>
        <v>39.556452067298487</v>
      </c>
      <c r="O334" s="186"/>
    </row>
    <row r="335" spans="1:15" x14ac:dyDescent="0.25">
      <c r="A335" s="177"/>
      <c r="B335" s="187" t="s">
        <v>462</v>
      </c>
      <c r="C335" s="185">
        <f t="array" ref="C335">SUM(IF($O$2:$O$327=$B335,C$2:C$327,0))</f>
        <v>361960</v>
      </c>
      <c r="D335" s="185">
        <f t="array" ref="D335">SUM(IF($O$2:$O$327=$B335,D$2:D$327,0))</f>
        <v>3327700</v>
      </c>
      <c r="E335" s="185">
        <f t="array" ref="E335">SUM(IF($O$2:$O$327=$B335,E$2:E$327,0))</f>
        <v>383.0192244118341</v>
      </c>
      <c r="F335" s="185">
        <f t="array" ref="F335">SUM(IF($O$2:$O$327=$B335,F$2:F$327,0))</f>
        <v>433849</v>
      </c>
      <c r="G335" s="185">
        <f t="array" ref="G335">SUM(IF($O$2:$O$327=$B335,G$2:G$327,0))</f>
        <v>2249299</v>
      </c>
      <c r="H335" s="180">
        <f t="shared" si="20"/>
        <v>19.288187119631495</v>
      </c>
      <c r="I335" s="185">
        <f t="array" ref="I335">SUM(IF($O$2:$O$327=$B335,I$2:I$327,0))</f>
        <v>1812549</v>
      </c>
      <c r="J335" s="185">
        <f t="array" ref="J335">SUM(IF($O$2:$O$327=$B335,J$2:J$327,0))</f>
        <v>1815448</v>
      </c>
      <c r="K335" s="180">
        <f t="shared" si="21"/>
        <v>0.15994050367742485</v>
      </c>
      <c r="L335" s="185">
        <f t="array" ref="L335">SUM(IF($O$2:$O$327=$B335,L$2:L$327,0))</f>
        <v>205990</v>
      </c>
      <c r="M335" s="185">
        <f t="array" ref="M335">SUM(IF($O$2:$O$327=$B335,M$2:M$327,0))</f>
        <v>5423400</v>
      </c>
      <c r="N335" s="182">
        <f t="shared" si="22"/>
        <v>37.981708891101519</v>
      </c>
      <c r="O335" s="186"/>
    </row>
    <row r="336" spans="1:15" x14ac:dyDescent="0.25">
      <c r="A336" s="177"/>
      <c r="B336" s="187" t="s">
        <v>469</v>
      </c>
      <c r="C336" s="185">
        <f t="array" ref="C336">SUM(IF($O$2:$O$327=$B336,C$2:C$327,0))</f>
        <v>494660</v>
      </c>
      <c r="D336" s="185">
        <f t="array" ref="D336">SUM(IF($O$2:$O$327=$B336,D$2:D$327,0))</f>
        <v>3569500</v>
      </c>
      <c r="E336" s="185">
        <f t="array" ref="E336">SUM(IF($O$2:$O$327=$B336,E$2:E$327,0))</f>
        <v>357.40050408607283</v>
      </c>
      <c r="F336" s="185">
        <f t="array" ref="F336">SUM(IF($O$2:$O$327=$B336,F$2:F$327,0))</f>
        <v>469129</v>
      </c>
      <c r="G336" s="185">
        <f t="array" ref="G336">SUM(IF($O$2:$O$327=$B336,G$2:G$327,0))</f>
        <v>2322764</v>
      </c>
      <c r="H336" s="180">
        <f t="shared" si="20"/>
        <v>20.197015280071501</v>
      </c>
      <c r="I336" s="185">
        <f t="array" ref="I336">SUM(IF($O$2:$O$327=$B336,I$2:I$327,0))</f>
        <v>1791826</v>
      </c>
      <c r="J336" s="185">
        <f t="array" ref="J336">SUM(IF($O$2:$O$327=$B336,J$2:J$327,0))</f>
        <v>1853641</v>
      </c>
      <c r="K336" s="180">
        <f t="shared" si="21"/>
        <v>3.4498327404558271</v>
      </c>
      <c r="L336" s="185">
        <f t="array" ref="L336">SUM(IF($O$2:$O$327=$B336,L$2:L$327,0))</f>
        <v>177000</v>
      </c>
      <c r="M336" s="185">
        <f t="array" ref="M336">SUM(IF($O$2:$O$327=$B336,M$2:M$327,0))</f>
        <v>5713500</v>
      </c>
      <c r="N336" s="182">
        <f t="shared" si="22"/>
        <v>30.979259648201626</v>
      </c>
      <c r="O336" s="186"/>
    </row>
    <row r="337" spans="1:15" x14ac:dyDescent="0.25">
      <c r="A337" s="177"/>
      <c r="B337" s="187" t="s">
        <v>451</v>
      </c>
      <c r="C337" s="185">
        <f t="array" ref="C337">SUM(IF($O$2:$O$327=$B337,C$2:C$327,0))</f>
        <v>478930</v>
      </c>
      <c r="D337" s="185">
        <f t="array" ref="D337">SUM(IF($O$2:$O$327=$B337,D$2:D$327,0))</f>
        <v>3389500</v>
      </c>
      <c r="E337" s="185">
        <f t="array" ref="E337">SUM(IF($O$2:$O$327=$B337,E$2:E$327,0))</f>
        <v>269.45448690292892</v>
      </c>
      <c r="F337" s="185">
        <f t="array" ref="F337">SUM(IF($O$2:$O$327=$B337,F$2:F$327,0))</f>
        <v>475114</v>
      </c>
      <c r="G337" s="185">
        <f t="array" ref="G337">SUM(IF($O$2:$O$327=$B337,G$2:G$327,0))</f>
        <v>2184194</v>
      </c>
      <c r="H337" s="180">
        <f t="shared" si="20"/>
        <v>21.752371813126491</v>
      </c>
      <c r="I337" s="185">
        <f t="array" ref="I337">SUM(IF($O$2:$O$327=$B337,I$2:I$327,0))</f>
        <v>1692198</v>
      </c>
      <c r="J337" s="185">
        <f t="array" ref="J337">SUM(IF($O$2:$O$327=$B337,J$2:J$327,0))</f>
        <v>1709080</v>
      </c>
      <c r="K337" s="180">
        <f t="shared" si="21"/>
        <v>0.9976373923146209</v>
      </c>
      <c r="L337" s="185">
        <f t="array" ref="L337">SUM(IF($O$2:$O$327=$B337,L$2:L$327,0))</f>
        <v>155465</v>
      </c>
      <c r="M337" s="185">
        <f t="array" ref="M337">SUM(IF($O$2:$O$327=$B337,M$2:M$327,0))</f>
        <v>5360000</v>
      </c>
      <c r="N337" s="182">
        <f t="shared" si="22"/>
        <v>29.004664179104477</v>
      </c>
      <c r="O337" s="186"/>
    </row>
    <row r="338" spans="1:15" x14ac:dyDescent="0.25">
      <c r="A338" s="177"/>
      <c r="B338" s="187" t="s">
        <v>1087</v>
      </c>
      <c r="C338" s="185">
        <f>SUM(C2:C327)</f>
        <v>4173960</v>
      </c>
      <c r="D338" s="185">
        <f>SUM(D2:D327)</f>
        <v>34474600</v>
      </c>
      <c r="E338" s="185">
        <f>SUM(E2:E327)</f>
        <v>3659.4785464866764</v>
      </c>
      <c r="F338" s="185">
        <f>SUM(F2:F327)</f>
        <v>4434058</v>
      </c>
      <c r="G338" s="185">
        <f>SUM(G2:G327)</f>
        <v>23508256</v>
      </c>
      <c r="H338" s="180">
        <f t="shared" si="20"/>
        <v>18.86170543659215</v>
      </c>
      <c r="I338" s="185">
        <f>SUM(I2:I327)</f>
        <v>18212173</v>
      </c>
      <c r="J338" s="185">
        <f>SUM(J2:J327)</f>
        <v>19074204</v>
      </c>
      <c r="K338" s="180">
        <f t="shared" si="21"/>
        <v>4.7332682376781676</v>
      </c>
      <c r="L338" s="185">
        <f>SUM(L2:L327)</f>
        <v>1940020</v>
      </c>
      <c r="M338" s="185">
        <f>SUM(M2:M327)</f>
        <v>54316800</v>
      </c>
      <c r="N338" s="182">
        <f t="shared" si="22"/>
        <v>35.716757982797219</v>
      </c>
      <c r="O338" s="186"/>
    </row>
    <row r="339" spans="1:15" x14ac:dyDescent="0.25">
      <c r="A339" s="177"/>
      <c r="B339" s="187" t="s">
        <v>1088</v>
      </c>
      <c r="C339" s="185">
        <v>0</v>
      </c>
      <c r="D339" s="185">
        <v>0</v>
      </c>
      <c r="E339" s="185">
        <v>0</v>
      </c>
      <c r="F339" s="185">
        <v>0</v>
      </c>
      <c r="G339" s="185">
        <v>0</v>
      </c>
      <c r="H339" s="185">
        <v>0</v>
      </c>
      <c r="I339" s="185">
        <v>0</v>
      </c>
      <c r="J339" s="185">
        <v>0</v>
      </c>
      <c r="K339" s="185">
        <v>0</v>
      </c>
      <c r="L339" s="185">
        <v>0</v>
      </c>
      <c r="M339" s="185">
        <v>0</v>
      </c>
      <c r="N339" s="185">
        <v>0</v>
      </c>
      <c r="O339" s="186"/>
    </row>
  </sheetData>
  <sheetProtection selectLockedCells="1" selectUnlockedCells="1"/>
  <pageMargins left="0.75" right="0.75" top="1" bottom="1" header="0.5" footer="0.5"/>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A5192-9981-43AC-B788-02DAFEEB7F75}">
  <sheetPr>
    <tabColor indexed="48"/>
  </sheetPr>
  <dimension ref="A1:N25"/>
  <sheetViews>
    <sheetView showGridLines="0" tabSelected="1" zoomScaleNormal="100" workbookViewId="0">
      <selection activeCell="H35" sqref="H35"/>
    </sheetView>
  </sheetViews>
  <sheetFormatPr defaultColWidth="8.90625" defaultRowHeight="15" x14ac:dyDescent="0.25"/>
  <cols>
    <col min="1" max="1" width="2.1796875" style="145" customWidth="1"/>
    <col min="2" max="2" width="5.1796875" style="145" customWidth="1"/>
    <col min="3" max="11" width="8.90625" style="145"/>
    <col min="12" max="12" width="13.6328125" style="145" customWidth="1"/>
    <col min="13" max="13" width="0.6328125" style="145" customWidth="1"/>
    <col min="14" max="14" width="7.453125" style="145" hidden="1" customWidth="1"/>
    <col min="15" max="16384" width="8.90625" style="145"/>
  </cols>
  <sheetData>
    <row r="1" spans="1:14" ht="15.6" x14ac:dyDescent="0.3">
      <c r="A1" s="358"/>
      <c r="B1" s="358"/>
      <c r="C1" s="400" t="s">
        <v>21</v>
      </c>
      <c r="D1" s="401"/>
      <c r="E1" s="401"/>
      <c r="F1" s="401"/>
      <c r="G1" s="401"/>
      <c r="H1" s="401"/>
      <c r="I1" s="401"/>
      <c r="J1" s="401"/>
      <c r="K1" s="402"/>
      <c r="L1" s="358"/>
      <c r="M1" s="358"/>
      <c r="N1" s="358"/>
    </row>
    <row r="9" spans="1:14" ht="59.25" customHeight="1" x14ac:dyDescent="0.3">
      <c r="A9" s="358"/>
      <c r="B9" s="358"/>
      <c r="C9" s="4" t="s">
        <v>22</v>
      </c>
      <c r="D9" s="358"/>
      <c r="E9" s="358"/>
      <c r="F9" s="358"/>
      <c r="G9" s="358"/>
      <c r="H9" s="408" t="s">
        <v>23</v>
      </c>
      <c r="I9" s="409"/>
      <c r="J9" s="409"/>
      <c r="K9" s="410"/>
      <c r="L9" s="358"/>
      <c r="M9" s="358"/>
      <c r="N9" s="358"/>
    </row>
    <row r="10" spans="1:14" ht="65.099999999999994" customHeight="1" x14ac:dyDescent="0.25">
      <c r="A10" s="358"/>
      <c r="B10" s="358"/>
      <c r="C10" s="358"/>
      <c r="D10" s="358"/>
      <c r="E10" s="358"/>
      <c r="F10" s="358"/>
      <c r="G10" s="358"/>
      <c r="H10" s="403" t="s">
        <v>24</v>
      </c>
      <c r="I10" s="404"/>
      <c r="J10" s="404"/>
      <c r="K10" s="405"/>
      <c r="L10" s="358"/>
      <c r="M10" s="358"/>
      <c r="N10" s="358"/>
    </row>
    <row r="13" spans="1:14" ht="77.25" customHeight="1" x14ac:dyDescent="0.25">
      <c r="A13" s="358"/>
      <c r="B13" s="358"/>
      <c r="C13" s="406" t="s">
        <v>25</v>
      </c>
      <c r="D13" s="407"/>
      <c r="E13" s="407"/>
      <c r="F13" s="407"/>
      <c r="G13" s="407"/>
      <c r="H13" s="407"/>
      <c r="I13" s="407"/>
      <c r="J13" s="407"/>
      <c r="K13" s="407"/>
      <c r="L13" s="359"/>
      <c r="M13" s="359"/>
      <c r="N13" s="360"/>
    </row>
    <row r="14" spans="1:14" s="146" customFormat="1" ht="50.4" customHeight="1" x14ac:dyDescent="0.3">
      <c r="A14" s="361"/>
      <c r="B14" s="362"/>
      <c r="C14" s="406" t="s">
        <v>26</v>
      </c>
      <c r="D14" s="407"/>
      <c r="E14" s="407"/>
      <c r="F14" s="407"/>
      <c r="G14" s="407"/>
      <c r="H14" s="407"/>
      <c r="I14" s="407"/>
      <c r="J14" s="407"/>
      <c r="K14" s="407"/>
      <c r="L14" s="363"/>
      <c r="M14" s="363"/>
      <c r="N14" s="364"/>
    </row>
    <row r="15" spans="1:14" s="146" customFormat="1" ht="10.5" customHeight="1" x14ac:dyDescent="0.3">
      <c r="A15" s="361"/>
      <c r="B15" s="362"/>
      <c r="C15" s="362"/>
      <c r="D15" s="362"/>
      <c r="E15" s="362"/>
      <c r="F15" s="362"/>
      <c r="G15" s="362"/>
      <c r="H15" s="362"/>
      <c r="I15" s="362"/>
      <c r="J15" s="362"/>
      <c r="K15" s="362"/>
      <c r="L15" s="363"/>
      <c r="M15" s="363"/>
      <c r="N15" s="364"/>
    </row>
    <row r="16" spans="1:14" s="338" customFormat="1" ht="81" customHeight="1" x14ac:dyDescent="0.3">
      <c r="A16" s="361"/>
      <c r="B16" s="362"/>
      <c r="C16" s="406" t="s">
        <v>27</v>
      </c>
      <c r="D16" s="407"/>
      <c r="E16" s="407"/>
      <c r="F16" s="407"/>
      <c r="G16" s="407"/>
      <c r="H16" s="407"/>
      <c r="I16" s="407"/>
      <c r="J16" s="407"/>
      <c r="K16" s="407"/>
      <c r="L16" s="363"/>
      <c r="M16" s="363"/>
      <c r="N16" s="364"/>
    </row>
    <row r="17" spans="1:14" ht="21" customHeight="1" x14ac:dyDescent="0.25">
      <c r="A17" s="365"/>
      <c r="B17" s="358"/>
      <c r="C17" s="358" t="s">
        <v>28</v>
      </c>
      <c r="D17" s="358"/>
      <c r="E17" s="358"/>
      <c r="F17" s="358"/>
      <c r="G17" s="358"/>
      <c r="H17" s="358"/>
      <c r="I17" s="358"/>
      <c r="J17" s="358"/>
      <c r="K17" s="358"/>
      <c r="L17" s="358"/>
      <c r="M17" s="358"/>
      <c r="N17" s="358"/>
    </row>
    <row r="18" spans="1:14" ht="22.35" customHeight="1" x14ac:dyDescent="0.3">
      <c r="A18" s="147"/>
      <c r="B18" s="358"/>
      <c r="C18" s="366" t="s">
        <v>29</v>
      </c>
      <c r="D18" s="367"/>
      <c r="E18" s="367"/>
      <c r="F18" s="367"/>
      <c r="G18" s="367"/>
      <c r="H18" s="367"/>
      <c r="I18" s="358"/>
      <c r="J18" s="358"/>
      <c r="K18" s="358"/>
      <c r="L18" s="358"/>
      <c r="M18" s="358"/>
      <c r="N18" s="358"/>
    </row>
    <row r="19" spans="1:14" ht="15.6" x14ac:dyDescent="0.3">
      <c r="A19" s="358"/>
      <c r="B19" s="358"/>
      <c r="C19" s="368" t="s">
        <v>30</v>
      </c>
      <c r="D19" s="358"/>
      <c r="E19" s="358"/>
      <c r="F19" s="358"/>
      <c r="G19" s="358"/>
      <c r="H19" s="358"/>
      <c r="I19" s="358"/>
      <c r="J19" s="358"/>
      <c r="K19" s="358"/>
      <c r="L19" s="358"/>
      <c r="M19" s="358"/>
      <c r="N19" s="358"/>
    </row>
    <row r="20" spans="1:14" ht="15.6" x14ac:dyDescent="0.3">
      <c r="A20" s="358"/>
      <c r="B20" s="358"/>
      <c r="C20" s="368" t="s">
        <v>31</v>
      </c>
      <c r="D20" s="358"/>
      <c r="E20" s="358"/>
      <c r="F20" s="358"/>
      <c r="G20" s="358"/>
      <c r="H20" s="358"/>
      <c r="I20" s="358"/>
      <c r="J20" s="358"/>
      <c r="K20" s="358"/>
      <c r="L20" s="358"/>
      <c r="M20" s="358"/>
      <c r="N20" s="358"/>
    </row>
    <row r="21" spans="1:14" ht="15.6" x14ac:dyDescent="0.3">
      <c r="A21" s="358"/>
      <c r="B21" s="358"/>
      <c r="C21" s="368" t="s">
        <v>32</v>
      </c>
      <c r="D21" s="358"/>
      <c r="E21" s="358"/>
      <c r="F21" s="358"/>
      <c r="G21" s="358"/>
      <c r="H21" s="358"/>
      <c r="I21" s="358"/>
      <c r="J21" s="358"/>
      <c r="K21" s="358"/>
      <c r="L21" s="358"/>
      <c r="M21" s="358"/>
      <c r="N21" s="358"/>
    </row>
    <row r="22" spans="1:14" ht="15.6" x14ac:dyDescent="0.3">
      <c r="A22" s="358"/>
      <c r="B22" s="358"/>
      <c r="C22" s="368" t="s">
        <v>33</v>
      </c>
      <c r="D22" s="358"/>
      <c r="E22" s="358"/>
      <c r="F22" s="358"/>
      <c r="G22" s="358"/>
      <c r="H22" s="358"/>
      <c r="I22" s="358"/>
      <c r="J22" s="358"/>
      <c r="K22" s="358"/>
      <c r="L22" s="358"/>
      <c r="M22" s="358"/>
      <c r="N22" s="358"/>
    </row>
    <row r="23" spans="1:14" x14ac:dyDescent="0.25">
      <c r="A23" s="358"/>
      <c r="B23" s="358"/>
      <c r="C23" s="369" t="s">
        <v>34</v>
      </c>
      <c r="D23" s="370"/>
      <c r="E23" s="370"/>
      <c r="F23" s="358"/>
      <c r="G23" s="358"/>
      <c r="H23" s="358"/>
      <c r="I23" s="358"/>
      <c r="J23" s="358"/>
      <c r="K23" s="358"/>
      <c r="L23" s="358"/>
      <c r="M23" s="358"/>
      <c r="N23" s="358"/>
    </row>
    <row r="25" spans="1:14" x14ac:dyDescent="0.25">
      <c r="A25" s="358"/>
      <c r="B25" s="358"/>
      <c r="C25" s="371"/>
      <c r="D25" s="358"/>
      <c r="E25" s="358"/>
      <c r="F25" s="358"/>
      <c r="G25" s="358"/>
      <c r="H25" s="358"/>
      <c r="I25" s="358"/>
      <c r="J25" s="358"/>
      <c r="K25" s="358"/>
      <c r="L25" s="358"/>
      <c r="M25" s="358"/>
      <c r="N25" s="358"/>
    </row>
  </sheetData>
  <mergeCells count="6">
    <mergeCell ref="C1:K1"/>
    <mergeCell ref="H10:K10"/>
    <mergeCell ref="C13:K13"/>
    <mergeCell ref="C14:K14"/>
    <mergeCell ref="C16:K16"/>
    <mergeCell ref="H9:K9"/>
  </mergeCells>
  <hyperlinks>
    <hyperlink ref="C23" r:id="rId1" xr:uid="{0A613B61-2E45-4CAC-8E1A-6FC27A43EDBD}"/>
  </hyperlinks>
  <pageMargins left="0.6" right="0.36" top="0.98425196850393704" bottom="0.98425196850393704" header="0.51181102362204722" footer="0.51181102362204722"/>
  <pageSetup paperSize="9" scale="83" orientation="portrait"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46"/>
  <sheetViews>
    <sheetView showGridLines="0" zoomScaleNormal="100" workbookViewId="0">
      <selection activeCell="K20" sqref="K20"/>
    </sheetView>
  </sheetViews>
  <sheetFormatPr defaultColWidth="8.6328125" defaultRowHeight="15" x14ac:dyDescent="0.25"/>
  <cols>
    <col min="1" max="2" width="2.54296875" style="3" customWidth="1"/>
    <col min="3" max="3" width="40" style="3" customWidth="1"/>
    <col min="4" max="4" width="2.6328125" style="3" customWidth="1"/>
    <col min="5" max="9" width="8.6328125" style="3" customWidth="1"/>
    <col min="10" max="10" width="3" style="3" customWidth="1"/>
    <col min="11" max="11" width="10.1796875" style="3" customWidth="1"/>
    <col min="12" max="12" width="3.6328125" style="3" customWidth="1"/>
    <col min="13" max="13" width="11.08984375" style="3" customWidth="1"/>
    <col min="14" max="14" width="3.54296875" style="3" customWidth="1"/>
    <col min="15" max="15" width="8.6328125" style="3" customWidth="1"/>
    <col min="16" max="16384" width="8.6328125" style="3"/>
  </cols>
  <sheetData>
    <row r="1" spans="1:25" ht="27.6" customHeight="1" x14ac:dyDescent="0.3">
      <c r="A1" s="358"/>
      <c r="B1" s="358"/>
      <c r="C1" s="400" t="s">
        <v>21</v>
      </c>
      <c r="D1" s="401"/>
      <c r="E1" s="401"/>
      <c r="F1" s="401"/>
      <c r="G1" s="401"/>
      <c r="H1" s="401"/>
      <c r="I1" s="401"/>
      <c r="J1" s="401"/>
      <c r="K1" s="402"/>
      <c r="L1" s="358"/>
      <c r="M1" s="358"/>
      <c r="N1" s="358"/>
      <c r="O1" s="358"/>
      <c r="P1"/>
      <c r="Q1"/>
      <c r="R1"/>
      <c r="S1"/>
    </row>
    <row r="2" spans="1:25" ht="10.35" customHeight="1" x14ac:dyDescent="0.5">
      <c r="A2" s="1"/>
      <c r="B2" s="1"/>
      <c r="C2" s="2"/>
      <c r="D2" s="1"/>
      <c r="E2" s="1"/>
      <c r="F2" s="1"/>
      <c r="G2" s="1"/>
      <c r="H2" s="1"/>
      <c r="I2" s="1"/>
      <c r="J2" s="1"/>
      <c r="K2" s="1"/>
      <c r="L2" s="1"/>
      <c r="M2" s="1"/>
      <c r="N2" s="1"/>
      <c r="O2" s="1"/>
      <c r="P2"/>
      <c r="Q2"/>
      <c r="R2"/>
      <c r="S2"/>
    </row>
    <row r="3" spans="1:25" ht="17.399999999999999" customHeight="1" x14ac:dyDescent="0.25">
      <c r="A3" s="1"/>
      <c r="B3" s="1"/>
      <c r="C3" s="1"/>
      <c r="D3" s="1"/>
      <c r="E3" s="1"/>
      <c r="F3" s="1"/>
      <c r="G3" s="1"/>
      <c r="H3" s="1"/>
      <c r="I3" s="1"/>
      <c r="J3" s="1"/>
      <c r="K3" s="1"/>
      <c r="L3" s="1"/>
      <c r="M3" s="1"/>
      <c r="N3" s="1"/>
      <c r="O3" s="1"/>
      <c r="P3"/>
      <c r="Q3"/>
      <c r="R3"/>
      <c r="S3"/>
    </row>
    <row r="4" spans="1:25" ht="47.25" customHeight="1" x14ac:dyDescent="0.25">
      <c r="A4" s="1"/>
      <c r="B4" s="1"/>
      <c r="C4" s="1"/>
      <c r="D4" s="1"/>
      <c r="E4" s="1"/>
      <c r="F4" s="1"/>
      <c r="G4" s="1"/>
      <c r="H4" s="1"/>
      <c r="I4" s="1"/>
      <c r="J4" s="1"/>
      <c r="K4" s="1"/>
      <c r="L4" s="1"/>
      <c r="M4" s="1"/>
      <c r="N4" s="1"/>
      <c r="O4" s="1"/>
      <c r="P4"/>
      <c r="Q4"/>
      <c r="R4"/>
      <c r="S4"/>
    </row>
    <row r="5" spans="1:25" ht="17.399999999999999" customHeight="1" x14ac:dyDescent="0.3">
      <c r="A5" s="1"/>
      <c r="B5" s="1"/>
      <c r="C5" s="4"/>
      <c r="D5" s="1"/>
      <c r="E5" s="1"/>
      <c r="F5" s="1"/>
      <c r="G5" s="1"/>
      <c r="H5" s="1"/>
      <c r="I5" s="1"/>
      <c r="J5" s="1"/>
      <c r="K5" s="1"/>
      <c r="L5" s="1"/>
      <c r="M5" s="1"/>
      <c r="N5" s="1"/>
      <c r="O5" s="1"/>
      <c r="P5"/>
      <c r="Q5"/>
      <c r="R5"/>
      <c r="S5"/>
    </row>
    <row r="6" spans="1:25" ht="17.399999999999999" x14ac:dyDescent="0.25">
      <c r="A6" s="1"/>
      <c r="B6" s="1"/>
      <c r="C6" s="418" t="s">
        <v>35</v>
      </c>
      <c r="D6" s="418"/>
      <c r="E6" s="418"/>
      <c r="F6" s="418"/>
      <c r="G6" s="418"/>
      <c r="H6" s="418"/>
      <c r="I6" s="418"/>
      <c r="J6" s="418"/>
      <c r="K6" s="1"/>
      <c r="L6" s="1"/>
      <c r="M6" s="1"/>
      <c r="N6" s="1"/>
      <c r="O6" s="1"/>
      <c r="P6"/>
      <c r="Q6"/>
      <c r="R6"/>
      <c r="S6"/>
    </row>
    <row r="7" spans="1:25" ht="15.6" x14ac:dyDescent="0.3">
      <c r="A7" s="1"/>
      <c r="B7" s="1"/>
      <c r="C7" s="4"/>
      <c r="D7" s="1"/>
      <c r="E7" s="1"/>
      <c r="F7" s="1"/>
      <c r="G7" s="1"/>
      <c r="H7" s="1"/>
      <c r="I7" s="1"/>
      <c r="J7" s="1"/>
      <c r="K7" s="1"/>
      <c r="L7" s="1"/>
      <c r="M7" s="1"/>
      <c r="N7" s="1"/>
      <c r="O7" s="1"/>
      <c r="P7"/>
      <c r="Q7"/>
      <c r="R7"/>
      <c r="S7"/>
    </row>
    <row r="8" spans="1:25" ht="18.600000000000001" customHeight="1" x14ac:dyDescent="0.3">
      <c r="A8" s="1"/>
      <c r="B8" s="4"/>
      <c r="C8" s="139"/>
      <c r="D8" s="1"/>
      <c r="E8" s="1"/>
      <c r="F8" s="1"/>
      <c r="G8" s="1"/>
      <c r="H8" s="1"/>
      <c r="I8" s="1"/>
      <c r="J8" s="1"/>
      <c r="K8" s="1"/>
      <c r="L8" s="5" t="s">
        <v>36</v>
      </c>
      <c r="M8" s="1"/>
      <c r="N8" s="1"/>
      <c r="O8" s="1"/>
      <c r="P8"/>
      <c r="Q8"/>
      <c r="R8"/>
      <c r="S8"/>
    </row>
    <row r="9" spans="1:25" ht="18.600000000000001" customHeight="1" x14ac:dyDescent="0.3">
      <c r="A9" s="1"/>
      <c r="B9" s="1"/>
      <c r="C9" s="1"/>
      <c r="D9" s="1"/>
      <c r="E9" s="1"/>
      <c r="F9" s="1"/>
      <c r="G9" s="1"/>
      <c r="H9" s="1"/>
      <c r="I9" s="1"/>
      <c r="J9" s="1"/>
      <c r="K9" s="1"/>
      <c r="L9" s="6" t="s">
        <v>37</v>
      </c>
      <c r="M9" s="7"/>
      <c r="N9" s="6"/>
      <c r="O9" s="1"/>
      <c r="P9" s="8"/>
      <c r="Q9" s="8"/>
      <c r="R9" s="8"/>
      <c r="S9"/>
    </row>
    <row r="10" spans="1:25" ht="18.75" customHeight="1" x14ac:dyDescent="0.3">
      <c r="A10" s="1"/>
      <c r="B10" s="1"/>
      <c r="C10" s="8" t="s">
        <v>38</v>
      </c>
      <c r="D10" s="8"/>
      <c r="E10" s="8"/>
      <c r="F10" s="9"/>
      <c r="G10" s="9"/>
      <c r="H10" s="9"/>
      <c r="I10" s="1"/>
      <c r="J10" s="1"/>
      <c r="K10" s="9"/>
      <c r="L10" s="10" t="s">
        <v>39</v>
      </c>
      <c r="M10" s="11"/>
      <c r="N10" s="11"/>
      <c r="O10" s="9"/>
      <c r="P10"/>
      <c r="Q10"/>
      <c r="R10"/>
      <c r="S10"/>
      <c r="T10"/>
      <c r="U10"/>
      <c r="V10"/>
      <c r="W10"/>
    </row>
    <row r="11" spans="1:25" ht="17.399999999999999" customHeight="1" thickBot="1" x14ac:dyDescent="0.3">
      <c r="A11" s="1"/>
      <c r="B11" s="1"/>
      <c r="C11" s="1"/>
      <c r="D11" s="1"/>
      <c r="E11" s="1"/>
      <c r="F11" s="1"/>
      <c r="G11" s="1"/>
      <c r="H11" s="1"/>
      <c r="I11" s="1"/>
      <c r="J11" s="1"/>
      <c r="K11" s="1"/>
      <c r="L11"/>
      <c r="M11" s="1"/>
      <c r="N11" s="1"/>
      <c r="O11" s="1"/>
      <c r="P11"/>
      <c r="Q11"/>
      <c r="R11"/>
      <c r="S11"/>
      <c r="T11"/>
      <c r="U11"/>
      <c r="V11"/>
      <c r="W11"/>
    </row>
    <row r="12" spans="1:25" ht="18" customHeight="1" thickTop="1" x14ac:dyDescent="0.25">
      <c r="A12" s="1"/>
      <c r="B12" s="12"/>
      <c r="C12" s="13"/>
      <c r="D12" s="13"/>
      <c r="E12" s="13"/>
      <c r="F12" s="13"/>
      <c r="G12" s="13"/>
      <c r="H12" s="13"/>
      <c r="I12" s="13"/>
      <c r="J12" s="13"/>
      <c r="K12" s="13"/>
      <c r="L12" s="13"/>
      <c r="M12" s="14"/>
      <c r="N12" s="15"/>
      <c r="O12" s="1"/>
      <c r="P12"/>
      <c r="Q12"/>
      <c r="R12"/>
      <c r="S12"/>
      <c r="T12"/>
      <c r="U12"/>
      <c r="V12"/>
      <c r="W12"/>
    </row>
    <row r="13" spans="1:25" ht="25.35" customHeight="1" x14ac:dyDescent="0.3">
      <c r="A13" s="1"/>
      <c r="B13" s="16"/>
      <c r="C13" s="17" t="s">
        <v>40</v>
      </c>
      <c r="D13" s="17"/>
      <c r="E13" s="17"/>
      <c r="F13" s="17"/>
      <c r="G13" s="17"/>
      <c r="H13" s="1"/>
      <c r="I13" s="1"/>
      <c r="J13" s="17"/>
      <c r="K13" s="1"/>
      <c r="L13" s="1"/>
      <c r="M13" s="1"/>
      <c r="N13" s="18"/>
      <c r="O13" s="1"/>
      <c r="P13"/>
      <c r="Q13"/>
      <c r="R13"/>
      <c r="S13"/>
      <c r="T13"/>
      <c r="U13"/>
      <c r="V13"/>
      <c r="W13"/>
      <c r="X13" s="19"/>
      <c r="Y13" s="19"/>
    </row>
    <row r="14" spans="1:25" ht="17.399999999999999" customHeight="1" x14ac:dyDescent="0.3">
      <c r="A14" s="1"/>
      <c r="B14" s="16"/>
      <c r="C14" s="415"/>
      <c r="D14" s="412"/>
      <c r="E14" s="412"/>
      <c r="F14" s="412"/>
      <c r="G14" s="412"/>
      <c r="H14" s="412"/>
      <c r="I14" s="412"/>
      <c r="J14" s="412"/>
      <c r="K14" s="412"/>
      <c r="L14" s="412"/>
      <c r="M14" s="413"/>
      <c r="N14" s="18"/>
      <c r="O14" s="1"/>
      <c r="P14"/>
      <c r="Q14"/>
      <c r="R14"/>
      <c r="S14"/>
      <c r="T14" s="19"/>
      <c r="U14" s="19"/>
      <c r="V14" s="19"/>
      <c r="W14"/>
      <c r="X14" s="19"/>
      <c r="Y14" s="19"/>
    </row>
    <row r="15" spans="1:25" ht="20.100000000000001" customHeight="1" x14ac:dyDescent="0.3">
      <c r="A15" s="1"/>
      <c r="B15" s="16"/>
      <c r="C15" s="1"/>
      <c r="D15" s="1"/>
      <c r="E15" s="1"/>
      <c r="F15" s="1"/>
      <c r="G15" s="1"/>
      <c r="H15" s="1"/>
      <c r="I15" s="1"/>
      <c r="J15" s="1"/>
      <c r="K15" s="1"/>
      <c r="L15" s="1"/>
      <c r="M15" s="1"/>
      <c r="N15" s="18"/>
      <c r="O15" s="1"/>
      <c r="P15"/>
      <c r="Q15"/>
      <c r="R15"/>
      <c r="S15"/>
      <c r="T15" s="19"/>
      <c r="U15" s="19"/>
      <c r="V15" s="19"/>
      <c r="W15"/>
      <c r="X15" s="19"/>
      <c r="Y15" s="19"/>
    </row>
    <row r="16" spans="1:25" ht="24" customHeight="1" x14ac:dyDescent="0.3">
      <c r="A16" s="1"/>
      <c r="B16" s="16"/>
      <c r="C16" s="20" t="s">
        <v>41</v>
      </c>
      <c r="D16" s="21"/>
      <c r="E16" s="213"/>
      <c r="F16"/>
      <c r="G16"/>
      <c r="H16"/>
      <c r="I16"/>
      <c r="J16" s="1"/>
      <c r="K16" s="416" t="s">
        <v>42</v>
      </c>
      <c r="L16" s="1"/>
      <c r="M16" s="1"/>
      <c r="N16" s="18"/>
      <c r="O16" s="1"/>
      <c r="P16"/>
      <c r="Q16"/>
      <c r="R16"/>
      <c r="S16"/>
      <c r="T16" s="19"/>
      <c r="U16" s="19"/>
      <c r="V16" s="19"/>
      <c r="W16"/>
      <c r="X16" s="19"/>
      <c r="Y16" s="19"/>
    </row>
    <row r="17" spans="1:37" ht="20.100000000000001" customHeight="1" x14ac:dyDescent="0.3">
      <c r="A17" s="1"/>
      <c r="B17" s="16"/>
      <c r="C17" s="22"/>
      <c r="D17" s="23"/>
      <c r="E17" s="417"/>
      <c r="F17" s="417"/>
      <c r="G17" s="417"/>
      <c r="H17" s="417"/>
      <c r="I17" s="417"/>
      <c r="J17" s="1"/>
      <c r="K17" s="416"/>
      <c r="L17" s="1"/>
      <c r="M17" s="1"/>
      <c r="N17" s="18"/>
      <c r="O17" s="1"/>
      <c r="P17"/>
      <c r="Q17"/>
      <c r="R17"/>
      <c r="S17"/>
      <c r="T17" s="19"/>
      <c r="U17" s="19"/>
      <c r="V17" s="19"/>
      <c r="W17"/>
      <c r="X17" s="19"/>
      <c r="Y17" s="19"/>
    </row>
    <row r="18" spans="1:37" ht="21" customHeight="1" x14ac:dyDescent="0.3">
      <c r="A18" s="24"/>
      <c r="B18" s="25"/>
      <c r="C18" s="1"/>
      <c r="D18" s="1"/>
      <c r="E18" s="1"/>
      <c r="F18" s="1"/>
      <c r="G18" s="1"/>
      <c r="H18" s="1"/>
      <c r="I18" s="1"/>
      <c r="J18" s="1"/>
      <c r="K18" s="416"/>
      <c r="L18" s="26"/>
      <c r="M18" s="26"/>
      <c r="N18" s="18"/>
      <c r="O18" s="1"/>
      <c r="P18"/>
      <c r="Q18"/>
      <c r="R18"/>
      <c r="S18"/>
      <c r="T18" s="27"/>
      <c r="U18" s="27"/>
      <c r="V18" s="27"/>
      <c r="W18"/>
      <c r="X18" s="27"/>
      <c r="Y18" s="27"/>
    </row>
    <row r="19" spans="1:37" ht="24.6" customHeight="1" x14ac:dyDescent="0.3">
      <c r="A19" s="24"/>
      <c r="B19" s="25"/>
      <c r="C19" s="21" t="s">
        <v>43</v>
      </c>
      <c r="D19" s="1"/>
      <c r="E19" s="1"/>
      <c r="F19" s="1"/>
      <c r="G19" s="1"/>
      <c r="H19" s="1"/>
      <c r="I19" s="1"/>
      <c r="J19" s="1"/>
      <c r="K19" s="416"/>
      <c r="L19" s="24"/>
      <c r="M19" s="24"/>
      <c r="N19" s="18"/>
      <c r="O19" s="1"/>
      <c r="P19"/>
      <c r="Q19"/>
      <c r="R19"/>
      <c r="S19"/>
      <c r="T19" s="27"/>
      <c r="U19" s="27"/>
      <c r="V19" s="27"/>
      <c r="W19" s="27"/>
      <c r="X19" s="27"/>
      <c r="Y19" s="27"/>
    </row>
    <row r="20" spans="1:37" ht="19.5" customHeight="1" x14ac:dyDescent="0.3">
      <c r="A20" s="24"/>
      <c r="B20" s="25"/>
      <c r="C20" s="411"/>
      <c r="D20" s="412"/>
      <c r="E20" s="412"/>
      <c r="F20" s="412"/>
      <c r="G20" s="412"/>
      <c r="H20" s="412"/>
      <c r="I20" s="413"/>
      <c r="J20" s="1"/>
      <c r="K20" s="28" t="s">
        <v>44</v>
      </c>
      <c r="L20" s="5"/>
      <c r="M20" s="5"/>
      <c r="N20" s="18"/>
      <c r="O20" s="1"/>
      <c r="P20" s="33"/>
      <c r="Q20"/>
      <c r="R20"/>
      <c r="S20" s="33"/>
      <c r="AC20" s="34"/>
      <c r="AD20" s="34"/>
      <c r="AE20" s="34"/>
      <c r="AF20" s="34"/>
      <c r="AG20" s="34"/>
      <c r="AH20" s="34"/>
      <c r="AI20" s="34"/>
      <c r="AJ20" s="34"/>
      <c r="AK20" s="34"/>
    </row>
    <row r="21" spans="1:37" ht="15.6" thickBot="1" x14ac:dyDescent="0.3">
      <c r="A21" s="1"/>
      <c r="B21" s="29"/>
      <c r="C21" s="30"/>
      <c r="D21" s="30"/>
      <c r="E21" s="30"/>
      <c r="F21" s="30"/>
      <c r="G21" s="30"/>
      <c r="H21" s="30"/>
      <c r="I21" s="30"/>
      <c r="J21" s="30"/>
      <c r="K21" s="30"/>
      <c r="L21" s="30"/>
      <c r="M21" s="31"/>
      <c r="N21" s="32"/>
      <c r="O21" s="1"/>
      <c r="P21"/>
      <c r="Q21"/>
      <c r="R21"/>
      <c r="S21"/>
    </row>
    <row r="22" spans="1:37" ht="15.9" customHeight="1" thickTop="1" x14ac:dyDescent="0.25">
      <c r="A22" s="1"/>
      <c r="B22" s="1"/>
      <c r="C22" s="1"/>
      <c r="D22" s="1"/>
      <c r="E22" s="1"/>
      <c r="F22" s="1"/>
      <c r="G22" s="1"/>
      <c r="H22" s="1"/>
      <c r="I22" s="1"/>
      <c r="J22" s="1"/>
      <c r="K22" s="1"/>
      <c r="L22" s="1"/>
      <c r="M22" s="1"/>
      <c r="N22" s="1"/>
      <c r="O22" s="1"/>
      <c r="P22"/>
      <c r="Q22"/>
      <c r="R22"/>
      <c r="S22"/>
    </row>
    <row r="23" spans="1:37" ht="15.9" customHeight="1" x14ac:dyDescent="0.4">
      <c r="A23" s="1"/>
      <c r="B23" s="97" t="s">
        <v>45</v>
      </c>
      <c r="D23" s="1"/>
      <c r="E23" s="414"/>
      <c r="F23" s="414"/>
      <c r="G23" s="414"/>
      <c r="H23" s="414"/>
      <c r="I23" s="414"/>
      <c r="J23" s="414"/>
      <c r="K23" s="414"/>
      <c r="L23" s="414"/>
      <c r="M23" s="414"/>
      <c r="N23" s="414"/>
      <c r="O23" s="1"/>
      <c r="P23"/>
      <c r="Q23"/>
      <c r="R23"/>
      <c r="S23"/>
    </row>
    <row r="24" spans="1:37" x14ac:dyDescent="0.25">
      <c r="A24" s="137"/>
      <c r="B24" s="137"/>
      <c r="C24" s="137"/>
      <c r="D24" s="137"/>
      <c r="E24" s="137"/>
      <c r="F24" s="137"/>
      <c r="G24" s="137"/>
      <c r="H24" s="137"/>
      <c r="I24" s="137"/>
      <c r="J24" s="137"/>
      <c r="K24" s="137"/>
      <c r="L24" s="137"/>
      <c r="M24" s="137"/>
      <c r="N24" s="137"/>
      <c r="O24" s="137"/>
    </row>
    <row r="25" spans="1:37" x14ac:dyDescent="0.25">
      <c r="A25" s="131"/>
      <c r="B25" s="131"/>
      <c r="C25" s="131"/>
      <c r="D25" s="131"/>
      <c r="E25" s="131"/>
      <c r="F25" s="131"/>
      <c r="G25" s="131"/>
      <c r="H25" s="131"/>
      <c r="I25" s="131"/>
      <c r="J25" s="131"/>
      <c r="K25" s="131"/>
      <c r="L25" s="131"/>
      <c r="M25" s="131"/>
      <c r="N25" s="131"/>
      <c r="O25" s="131"/>
    </row>
    <row r="26" spans="1:37" x14ac:dyDescent="0.25">
      <c r="A26" s="131"/>
      <c r="B26" s="131"/>
      <c r="C26" s="131"/>
      <c r="D26" s="131"/>
      <c r="E26" s="131"/>
      <c r="F26" s="131"/>
      <c r="G26" s="131"/>
      <c r="H26" s="131"/>
      <c r="I26" s="131"/>
      <c r="J26" s="131"/>
      <c r="K26" s="131"/>
      <c r="L26" s="131"/>
      <c r="M26" s="131"/>
      <c r="N26" s="131"/>
      <c r="O26" s="131"/>
    </row>
    <row r="27" spans="1:37" x14ac:dyDescent="0.25">
      <c r="A27" s="131"/>
      <c r="B27" s="131"/>
      <c r="C27" s="131"/>
      <c r="D27" s="131"/>
      <c r="E27" s="131"/>
      <c r="F27" s="131"/>
      <c r="G27" s="131"/>
      <c r="H27" s="131"/>
      <c r="I27" s="131"/>
      <c r="J27" s="131"/>
      <c r="K27" s="131"/>
      <c r="L27" s="131"/>
      <c r="M27" s="131"/>
      <c r="N27" s="131"/>
      <c r="O27" s="131"/>
    </row>
    <row r="28" spans="1:37" x14ac:dyDescent="0.25">
      <c r="A28" s="131"/>
      <c r="B28" s="131"/>
      <c r="C28" s="131"/>
      <c r="D28" s="131"/>
      <c r="E28" s="131"/>
      <c r="F28" s="131"/>
      <c r="G28" s="131"/>
      <c r="H28" s="131"/>
      <c r="I28" s="131"/>
      <c r="J28" s="131"/>
      <c r="K28" s="131"/>
      <c r="L28" s="131"/>
      <c r="M28" s="131"/>
      <c r="N28" s="131"/>
      <c r="O28" s="131"/>
    </row>
    <row r="29" spans="1:37" x14ac:dyDescent="0.25">
      <c r="A29" s="131"/>
      <c r="B29" s="131"/>
      <c r="C29" s="131"/>
      <c r="D29" s="131"/>
      <c r="E29" s="131"/>
      <c r="F29" s="131"/>
      <c r="G29" s="131"/>
      <c r="H29" s="131"/>
      <c r="I29" s="131"/>
      <c r="J29" s="131"/>
      <c r="K29" s="131"/>
      <c r="L29" s="131"/>
      <c r="M29" s="131"/>
      <c r="N29" s="131"/>
      <c r="O29" s="131"/>
    </row>
    <row r="30" spans="1:37" x14ac:dyDescent="0.25">
      <c r="A30" s="131"/>
      <c r="B30" s="131"/>
      <c r="C30" s="131"/>
      <c r="D30" s="131"/>
      <c r="E30" s="131"/>
      <c r="F30" s="131"/>
      <c r="G30" s="131"/>
      <c r="H30" s="131"/>
      <c r="I30" s="131"/>
      <c r="J30" s="131"/>
      <c r="K30" s="131"/>
      <c r="L30" s="131"/>
      <c r="M30" s="131"/>
      <c r="N30" s="131"/>
      <c r="O30" s="131"/>
    </row>
    <row r="31" spans="1:37" x14ac:dyDescent="0.25">
      <c r="A31" s="131"/>
      <c r="B31" s="131"/>
      <c r="C31" s="131"/>
      <c r="D31" s="131"/>
      <c r="E31" s="131"/>
      <c r="F31" s="131"/>
      <c r="G31" s="131"/>
      <c r="H31" s="131"/>
      <c r="I31" s="131"/>
      <c r="J31" s="131"/>
      <c r="K31" s="131"/>
      <c r="L31" s="131"/>
      <c r="M31" s="131"/>
      <c r="N31" s="131"/>
      <c r="O31" s="131"/>
    </row>
    <row r="32" spans="1:37" x14ac:dyDescent="0.25">
      <c r="A32" s="131"/>
      <c r="B32" s="131"/>
      <c r="C32" s="131"/>
      <c r="D32" s="131"/>
      <c r="E32" s="131"/>
      <c r="F32" s="131"/>
      <c r="G32" s="131"/>
      <c r="H32" s="131"/>
      <c r="I32" s="131"/>
      <c r="J32" s="131"/>
      <c r="K32" s="131"/>
      <c r="L32" s="131"/>
      <c r="M32" s="131"/>
      <c r="N32" s="131"/>
      <c r="O32" s="131"/>
    </row>
    <row r="33" spans="1:15" x14ac:dyDescent="0.25">
      <c r="A33" s="131"/>
      <c r="B33" s="131"/>
      <c r="C33" s="131"/>
      <c r="D33" s="131"/>
      <c r="E33" s="131"/>
      <c r="F33" s="131"/>
      <c r="G33" s="131"/>
      <c r="H33" s="131"/>
      <c r="I33" s="131"/>
      <c r="J33" s="131"/>
      <c r="K33" s="131"/>
      <c r="L33" s="131"/>
      <c r="M33" s="131"/>
      <c r="N33" s="131"/>
      <c r="O33" s="131"/>
    </row>
    <row r="34" spans="1:15" x14ac:dyDescent="0.25">
      <c r="A34" s="131"/>
      <c r="B34" s="131"/>
      <c r="C34" s="131"/>
      <c r="D34" s="131"/>
      <c r="E34" s="131"/>
      <c r="F34" s="131"/>
      <c r="G34" s="131"/>
      <c r="H34" s="131"/>
      <c r="I34" s="131"/>
      <c r="J34" s="131"/>
      <c r="K34" s="131"/>
      <c r="L34" s="131"/>
      <c r="M34" s="131"/>
      <c r="N34" s="131"/>
      <c r="O34" s="131"/>
    </row>
    <row r="35" spans="1:15" x14ac:dyDescent="0.25">
      <c r="A35" s="131"/>
      <c r="B35" s="131"/>
      <c r="C35" s="131"/>
      <c r="D35" s="131"/>
      <c r="E35" s="131"/>
      <c r="F35" s="131"/>
      <c r="G35" s="131"/>
      <c r="H35" s="131"/>
      <c r="I35" s="131"/>
      <c r="J35" s="131"/>
      <c r="K35" s="131"/>
      <c r="L35" s="131"/>
      <c r="M35" s="131"/>
      <c r="N35" s="131"/>
      <c r="O35" s="131"/>
    </row>
    <row r="36" spans="1:15" x14ac:dyDescent="0.25">
      <c r="A36" s="131"/>
      <c r="B36" s="131"/>
      <c r="C36" s="131"/>
      <c r="D36" s="131"/>
      <c r="E36" s="131"/>
      <c r="F36" s="131"/>
      <c r="G36" s="131"/>
      <c r="H36" s="131"/>
      <c r="I36" s="131"/>
      <c r="J36" s="131"/>
      <c r="K36" s="131"/>
      <c r="L36" s="131"/>
      <c r="M36" s="131"/>
      <c r="N36" s="131"/>
      <c r="O36" s="131"/>
    </row>
    <row r="37" spans="1:15" x14ac:dyDescent="0.25">
      <c r="A37" s="131"/>
      <c r="B37" s="131"/>
      <c r="C37" s="131"/>
      <c r="D37" s="131"/>
      <c r="E37" s="131"/>
      <c r="F37" s="131"/>
      <c r="G37" s="131"/>
      <c r="H37" s="131"/>
      <c r="I37" s="131"/>
      <c r="J37" s="131"/>
      <c r="K37" s="131"/>
      <c r="L37" s="131"/>
      <c r="M37" s="131"/>
      <c r="N37" s="131"/>
      <c r="O37" s="131"/>
    </row>
    <row r="38" spans="1:15" x14ac:dyDescent="0.25">
      <c r="A38" s="131"/>
      <c r="B38" s="131"/>
      <c r="C38" s="131"/>
      <c r="D38" s="131"/>
      <c r="E38" s="131"/>
      <c r="F38" s="131"/>
      <c r="G38" s="131"/>
      <c r="H38" s="131"/>
      <c r="I38" s="131"/>
      <c r="J38" s="131"/>
      <c r="K38" s="131"/>
      <c r="L38" s="131"/>
      <c r="M38" s="131"/>
      <c r="N38" s="131"/>
      <c r="O38" s="131"/>
    </row>
    <row r="39" spans="1:15" x14ac:dyDescent="0.25">
      <c r="A39" s="131"/>
      <c r="B39" s="131"/>
      <c r="C39" s="131"/>
      <c r="D39" s="131"/>
      <c r="E39" s="131"/>
      <c r="F39" s="131"/>
      <c r="G39" s="131"/>
      <c r="H39" s="131"/>
      <c r="I39" s="131"/>
      <c r="J39" s="131"/>
      <c r="K39" s="131"/>
      <c r="L39" s="131"/>
      <c r="M39" s="131"/>
      <c r="N39" s="131"/>
      <c r="O39" s="131"/>
    </row>
    <row r="40" spans="1:15" x14ac:dyDescent="0.25">
      <c r="A40" s="131"/>
      <c r="B40" s="131"/>
      <c r="C40" s="131"/>
      <c r="D40" s="131"/>
      <c r="E40" s="131"/>
      <c r="F40" s="131"/>
      <c r="G40" s="131"/>
      <c r="H40" s="131"/>
      <c r="I40" s="131"/>
      <c r="J40" s="131"/>
      <c r="K40" s="131"/>
      <c r="L40" s="131"/>
      <c r="M40" s="131"/>
      <c r="N40" s="131"/>
      <c r="O40" s="131"/>
    </row>
    <row r="41" spans="1:15" x14ac:dyDescent="0.25">
      <c r="A41" s="131"/>
      <c r="B41" s="131"/>
      <c r="C41" s="131"/>
      <c r="D41" s="131"/>
      <c r="E41" s="131"/>
      <c r="F41" s="131"/>
      <c r="G41" s="131"/>
      <c r="H41" s="131"/>
      <c r="I41" s="131"/>
      <c r="J41" s="131"/>
      <c r="K41" s="131"/>
      <c r="L41" s="131"/>
      <c r="M41" s="131"/>
      <c r="N41" s="131"/>
      <c r="O41" s="131"/>
    </row>
    <row r="42" spans="1:15" x14ac:dyDescent="0.25">
      <c r="A42" s="131"/>
      <c r="B42" s="131"/>
      <c r="C42" s="131"/>
      <c r="D42" s="131"/>
      <c r="E42" s="131"/>
      <c r="F42" s="131"/>
      <c r="G42" s="131"/>
      <c r="H42" s="131"/>
      <c r="I42" s="131"/>
      <c r="J42" s="131"/>
      <c r="K42" s="131"/>
      <c r="L42" s="131"/>
      <c r="M42" s="131"/>
      <c r="N42" s="131"/>
      <c r="O42" s="131"/>
    </row>
    <row r="43" spans="1:15" x14ac:dyDescent="0.25">
      <c r="A43" s="131"/>
      <c r="B43" s="131"/>
      <c r="C43" s="131"/>
      <c r="D43" s="131"/>
      <c r="E43" s="131"/>
      <c r="F43" s="131"/>
      <c r="G43" s="131"/>
      <c r="H43" s="131"/>
      <c r="I43" s="131"/>
      <c r="J43" s="131"/>
      <c r="K43" s="131"/>
      <c r="L43" s="131"/>
      <c r="M43" s="131"/>
      <c r="N43" s="131"/>
      <c r="O43" s="131"/>
    </row>
    <row r="44" spans="1:15" x14ac:dyDescent="0.25">
      <c r="A44" s="131"/>
      <c r="B44" s="131"/>
      <c r="C44" s="131"/>
      <c r="D44" s="131"/>
      <c r="E44" s="131"/>
      <c r="F44" s="131"/>
      <c r="G44" s="131"/>
      <c r="H44" s="131"/>
      <c r="I44" s="131"/>
      <c r="J44" s="131"/>
      <c r="K44" s="131"/>
      <c r="L44" s="131"/>
      <c r="M44" s="131"/>
      <c r="N44" s="131"/>
      <c r="O44" s="131"/>
    </row>
    <row r="45" spans="1:15" x14ac:dyDescent="0.25">
      <c r="A45" s="131"/>
      <c r="B45" s="131"/>
      <c r="C45" s="131"/>
      <c r="D45" s="131"/>
      <c r="E45" s="131"/>
      <c r="F45" s="131"/>
      <c r="G45" s="131"/>
      <c r="H45" s="131"/>
      <c r="I45" s="131"/>
      <c r="J45" s="131"/>
      <c r="K45" s="131"/>
      <c r="L45" s="131"/>
      <c r="M45" s="131"/>
      <c r="N45" s="131"/>
      <c r="O45" s="131"/>
    </row>
    <row r="46" spans="1:15" x14ac:dyDescent="0.25">
      <c r="A46"/>
      <c r="B46"/>
      <c r="C46"/>
      <c r="D46"/>
      <c r="E46"/>
      <c r="F46"/>
      <c r="G46"/>
      <c r="H46"/>
      <c r="I46"/>
      <c r="J46"/>
      <c r="K46"/>
      <c r="L46"/>
      <c r="M46"/>
      <c r="N46"/>
      <c r="O46"/>
    </row>
  </sheetData>
  <mergeCells count="7">
    <mergeCell ref="C20:I20"/>
    <mergeCell ref="E23:N23"/>
    <mergeCell ref="C1:K1"/>
    <mergeCell ref="C14:M14"/>
    <mergeCell ref="K16:K19"/>
    <mergeCell ref="E17:I17"/>
    <mergeCell ref="C6:J6"/>
  </mergeCells>
  <dataValidations count="1">
    <dataValidation type="list" allowBlank="1" showInputMessage="1" showErrorMessage="1" sqref="K20" xr:uid="{00000000-0002-0000-0000-000000000000}">
      <formula1>"2024/25,2025/26"</formula1>
    </dataValidation>
  </dataValidations>
  <pageMargins left="0.70000000000000007" right="0.70000000000000007" top="0.75" bottom="0.75" header="0.30000000000000004" footer="0.30000000000000004"/>
  <pageSetup paperSize="9" fitToWidth="0" fitToHeight="0"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90"/>
  <sheetViews>
    <sheetView showGridLines="0" topLeftCell="Z26" zoomScaleNormal="100" workbookViewId="0">
      <selection activeCell="F44" sqref="F44:AI44"/>
    </sheetView>
  </sheetViews>
  <sheetFormatPr defaultColWidth="8.90625" defaultRowHeight="15" x14ac:dyDescent="0.25"/>
  <cols>
    <col min="1" max="1" width="2" customWidth="1"/>
    <col min="2" max="2" width="1.08984375" customWidth="1"/>
    <col min="3" max="3" width="28.90625" customWidth="1"/>
    <col min="4" max="5" width="18.1796875" style="1" customWidth="1"/>
    <col min="6" max="35" width="12.453125" customWidth="1"/>
    <col min="36" max="36" width="1.6328125" style="1" customWidth="1"/>
    <col min="37" max="37" width="12.6328125" customWidth="1"/>
    <col min="38" max="38" width="1.6328125" style="1" customWidth="1"/>
    <col min="39" max="39" width="47.453125" customWidth="1"/>
    <col min="40" max="40" width="1.6328125" customWidth="1"/>
    <col min="41" max="41" width="9.6328125" customWidth="1"/>
    <col min="42" max="42" width="8.6328125" customWidth="1"/>
  </cols>
  <sheetData>
    <row r="1" spans="1:41" ht="21" x14ac:dyDescent="0.4">
      <c r="B1" s="372"/>
      <c r="C1" s="372"/>
      <c r="D1" s="419" t="s">
        <v>21</v>
      </c>
      <c r="E1" s="420"/>
      <c r="F1" s="420"/>
      <c r="G1" s="420"/>
      <c r="H1" s="420"/>
      <c r="I1" s="421"/>
      <c r="J1" s="372"/>
      <c r="K1" s="372"/>
      <c r="L1" s="372"/>
      <c r="M1" s="372"/>
      <c r="N1" s="372"/>
      <c r="O1" s="372"/>
      <c r="P1" s="372"/>
      <c r="Q1" s="372"/>
      <c r="R1" s="372"/>
      <c r="S1" s="372"/>
      <c r="T1" s="372"/>
      <c r="U1" s="372"/>
      <c r="V1" s="372"/>
      <c r="W1" s="372"/>
      <c r="X1" s="372"/>
      <c r="Y1" s="372"/>
      <c r="Z1" s="372"/>
      <c r="AA1" s="372"/>
      <c r="AB1" s="372"/>
      <c r="AC1" s="372"/>
      <c r="AD1" s="372"/>
      <c r="AE1" s="372"/>
      <c r="AF1" s="372"/>
      <c r="AG1" s="372"/>
      <c r="AH1" s="372"/>
      <c r="AI1" s="372"/>
      <c r="AJ1" s="372"/>
    </row>
    <row r="2" spans="1:41" ht="17.399999999999999" customHeight="1" thickBot="1" x14ac:dyDescent="0.3">
      <c r="A2" s="1"/>
      <c r="B2" s="1"/>
      <c r="C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K2" s="1"/>
      <c r="AM2" s="1"/>
      <c r="AN2" s="1"/>
      <c r="AO2" s="1"/>
    </row>
    <row r="3" spans="1:41" ht="10.5" customHeight="1" thickTop="1" x14ac:dyDescent="0.25">
      <c r="A3" s="1"/>
      <c r="B3" s="12"/>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5"/>
      <c r="AO3" s="1"/>
    </row>
    <row r="4" spans="1:41" ht="19.350000000000001" customHeight="1" x14ac:dyDescent="0.4">
      <c r="A4" s="1"/>
      <c r="B4" s="16"/>
      <c r="C4" s="425" t="s">
        <v>46</v>
      </c>
      <c r="D4" s="425"/>
      <c r="E4" s="425"/>
      <c r="F4" s="425"/>
      <c r="G4" s="425"/>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c r="AK4" s="1"/>
      <c r="AM4" s="5" t="s">
        <v>36</v>
      </c>
      <c r="AN4" s="35"/>
      <c r="AO4" s="36"/>
    </row>
    <row r="5" spans="1:41" ht="15.75" customHeight="1" x14ac:dyDescent="0.4">
      <c r="A5" s="1"/>
      <c r="B5" s="16"/>
      <c r="C5" s="37"/>
      <c r="D5" s="38"/>
      <c r="E5" s="38"/>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8"/>
      <c r="AK5" s="1"/>
      <c r="AM5" s="6" t="s">
        <v>37</v>
      </c>
      <c r="AN5" s="35"/>
      <c r="AO5" s="36"/>
    </row>
    <row r="6" spans="1:41" ht="17.399999999999999" customHeight="1" x14ac:dyDescent="0.4">
      <c r="A6" s="1"/>
      <c r="B6" s="16"/>
      <c r="C6" s="314"/>
      <c r="D6" s="138"/>
      <c r="E6" s="138"/>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9"/>
      <c r="AK6" s="1"/>
      <c r="AM6" s="40" t="s">
        <v>47</v>
      </c>
      <c r="AN6" s="35"/>
      <c r="AO6" s="36"/>
    </row>
    <row r="7" spans="1:41" ht="15.6" customHeight="1" x14ac:dyDescent="0.3">
      <c r="A7" s="1"/>
      <c r="B7" s="16"/>
      <c r="C7" s="124"/>
      <c r="D7" s="123"/>
      <c r="E7" s="123"/>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9"/>
      <c r="AK7" s="1"/>
      <c r="AM7" s="10" t="s">
        <v>39</v>
      </c>
      <c r="AN7" s="35"/>
      <c r="AO7" s="36"/>
    </row>
    <row r="8" spans="1:41" ht="15.6" customHeight="1" x14ac:dyDescent="0.3">
      <c r="A8" s="1"/>
      <c r="B8" s="16"/>
      <c r="C8" s="426" t="s">
        <v>48</v>
      </c>
      <c r="D8" s="426"/>
      <c r="E8" s="426"/>
      <c r="F8" s="426"/>
      <c r="G8" s="426"/>
      <c r="H8" s="426"/>
      <c r="I8" s="426"/>
      <c r="J8" s="426"/>
      <c r="K8" s="426"/>
      <c r="L8" s="426"/>
      <c r="M8" s="426"/>
      <c r="N8" s="426"/>
      <c r="O8" s="426"/>
      <c r="P8" s="426"/>
      <c r="Q8" s="426"/>
      <c r="R8" s="426"/>
      <c r="S8" s="426"/>
      <c r="T8" s="426"/>
      <c r="U8" s="426"/>
      <c r="V8" s="426"/>
      <c r="W8" s="426"/>
      <c r="X8" s="426"/>
      <c r="Y8" s="426"/>
      <c r="Z8" s="426"/>
      <c r="AA8" s="426"/>
      <c r="AB8" s="426"/>
      <c r="AC8" s="426"/>
      <c r="AD8" s="426"/>
      <c r="AE8" s="426"/>
      <c r="AF8" s="426"/>
      <c r="AG8" s="426"/>
      <c r="AH8" s="426"/>
      <c r="AI8" s="426"/>
      <c r="AJ8" s="426"/>
      <c r="AK8" s="426"/>
      <c r="AL8" s="426"/>
      <c r="AM8" s="426"/>
      <c r="AN8" s="35"/>
      <c r="AO8" s="36"/>
    </row>
    <row r="9" spans="1:41" s="151" customFormat="1" ht="15.75" customHeight="1" x14ac:dyDescent="0.25">
      <c r="A9" s="148"/>
      <c r="B9" s="149"/>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150"/>
      <c r="AK9" s="42"/>
      <c r="AL9" s="150"/>
      <c r="AM9" s="42"/>
      <c r="AN9" s="43"/>
      <c r="AO9" s="42"/>
    </row>
    <row r="10" spans="1:41" s="151" customFormat="1" ht="15.75" customHeight="1" thickBot="1" x14ac:dyDescent="0.35">
      <c r="A10" s="148"/>
      <c r="B10" s="149"/>
      <c r="C10" s="100" t="s">
        <v>49</v>
      </c>
      <c r="D10" s="95"/>
      <c r="E10" s="95"/>
      <c r="F10" s="95"/>
      <c r="G10" s="95"/>
      <c r="H10" s="95"/>
      <c r="I10" s="95"/>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43"/>
      <c r="AO10" s="42"/>
    </row>
    <row r="11" spans="1:41" s="151" customFormat="1" ht="17.25" customHeight="1" thickTop="1" x14ac:dyDescent="0.3">
      <c r="A11" s="148"/>
      <c r="B11" s="149"/>
      <c r="C11" s="44"/>
      <c r="D11" s="45"/>
      <c r="E11" s="45"/>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
      <c r="AK11" s="47"/>
      <c r="AL11" s="4"/>
      <c r="AM11" s="47"/>
      <c r="AN11" s="43"/>
      <c r="AO11" s="42"/>
    </row>
    <row r="12" spans="1:41" s="151" customFormat="1" ht="41.1" customHeight="1" thickBot="1" x14ac:dyDescent="0.35">
      <c r="A12" s="148"/>
      <c r="B12" s="149"/>
      <c r="C12" s="125" t="s">
        <v>50</v>
      </c>
      <c r="D12" s="50" t="s">
        <v>51</v>
      </c>
      <c r="E12" s="50" t="s">
        <v>52</v>
      </c>
      <c r="F12" s="48" t="s">
        <v>53</v>
      </c>
      <c r="G12" s="48" t="s">
        <v>44</v>
      </c>
      <c r="H12" s="48" t="s">
        <v>54</v>
      </c>
      <c r="I12" s="48" t="s">
        <v>55</v>
      </c>
      <c r="J12" s="48" t="s">
        <v>56</v>
      </c>
      <c r="K12" s="48" t="s">
        <v>57</v>
      </c>
      <c r="L12" s="48" t="s">
        <v>58</v>
      </c>
      <c r="M12" s="48" t="s">
        <v>59</v>
      </c>
      <c r="N12" s="48" t="s">
        <v>60</v>
      </c>
      <c r="O12" s="48" t="s">
        <v>61</v>
      </c>
      <c r="P12" s="48" t="s">
        <v>62</v>
      </c>
      <c r="Q12" s="48" t="s">
        <v>63</v>
      </c>
      <c r="R12" s="48" t="s">
        <v>64</v>
      </c>
      <c r="S12" s="48" t="s">
        <v>65</v>
      </c>
      <c r="T12" s="48" t="s">
        <v>66</v>
      </c>
      <c r="U12" s="48" t="s">
        <v>67</v>
      </c>
      <c r="V12" s="48" t="s">
        <v>68</v>
      </c>
      <c r="W12" s="48" t="s">
        <v>69</v>
      </c>
      <c r="X12" s="48" t="s">
        <v>70</v>
      </c>
      <c r="Y12" s="48" t="s">
        <v>71</v>
      </c>
      <c r="Z12" s="48" t="s">
        <v>72</v>
      </c>
      <c r="AA12" s="48" t="s">
        <v>73</v>
      </c>
      <c r="AB12" s="48" t="s">
        <v>74</v>
      </c>
      <c r="AC12" s="48" t="s">
        <v>75</v>
      </c>
      <c r="AD12" s="48" t="s">
        <v>76</v>
      </c>
      <c r="AE12" s="48" t="s">
        <v>77</v>
      </c>
      <c r="AF12" s="48" t="s">
        <v>78</v>
      </c>
      <c r="AG12" s="247" t="s">
        <v>79</v>
      </c>
      <c r="AH12" s="247" t="s">
        <v>80</v>
      </c>
      <c r="AI12" s="247" t="s">
        <v>81</v>
      </c>
      <c r="AJ12" s="4"/>
      <c r="AK12" s="126" t="s">
        <v>82</v>
      </c>
      <c r="AL12" s="4"/>
      <c r="AM12" s="47"/>
      <c r="AN12" s="43"/>
      <c r="AO12" s="42"/>
    </row>
    <row r="13" spans="1:41" s="151" customFormat="1" ht="33" customHeight="1" thickBot="1" x14ac:dyDescent="0.35">
      <c r="A13" s="148"/>
      <c r="B13" s="149"/>
      <c r="C13" s="49" t="s">
        <v>83</v>
      </c>
      <c r="D13" s="169"/>
      <c r="E13" s="169"/>
      <c r="F13" s="311">
        <f>F22+F27+F34</f>
        <v>0</v>
      </c>
      <c r="G13" s="308">
        <f t="shared" ref="G13:AI13" si="0">G22+G27+G34</f>
        <v>0</v>
      </c>
      <c r="H13" s="308">
        <f t="shared" si="0"/>
        <v>0</v>
      </c>
      <c r="I13" s="308">
        <f t="shared" si="0"/>
        <v>0</v>
      </c>
      <c r="J13" s="308">
        <f t="shared" si="0"/>
        <v>0</v>
      </c>
      <c r="K13" s="308">
        <f t="shared" si="0"/>
        <v>0</v>
      </c>
      <c r="L13" s="308">
        <f t="shared" si="0"/>
        <v>0</v>
      </c>
      <c r="M13" s="308">
        <f t="shared" si="0"/>
        <v>0</v>
      </c>
      <c r="N13" s="308">
        <f t="shared" si="0"/>
        <v>0</v>
      </c>
      <c r="O13" s="308">
        <f t="shared" si="0"/>
        <v>0</v>
      </c>
      <c r="P13" s="308">
        <f t="shared" si="0"/>
        <v>0</v>
      </c>
      <c r="Q13" s="308">
        <f t="shared" si="0"/>
        <v>0</v>
      </c>
      <c r="R13" s="308">
        <f t="shared" si="0"/>
        <v>0</v>
      </c>
      <c r="S13" s="308">
        <f t="shared" si="0"/>
        <v>0</v>
      </c>
      <c r="T13" s="308">
        <f t="shared" si="0"/>
        <v>0</v>
      </c>
      <c r="U13" s="308">
        <f t="shared" si="0"/>
        <v>0</v>
      </c>
      <c r="V13" s="308">
        <f t="shared" si="0"/>
        <v>0</v>
      </c>
      <c r="W13" s="308">
        <f t="shared" si="0"/>
        <v>0</v>
      </c>
      <c r="X13" s="308">
        <f t="shared" si="0"/>
        <v>0</v>
      </c>
      <c r="Y13" s="308">
        <f t="shared" si="0"/>
        <v>0</v>
      </c>
      <c r="Z13" s="308">
        <f t="shared" si="0"/>
        <v>0</v>
      </c>
      <c r="AA13" s="308">
        <f t="shared" si="0"/>
        <v>0</v>
      </c>
      <c r="AB13" s="308">
        <f t="shared" si="0"/>
        <v>0</v>
      </c>
      <c r="AC13" s="308">
        <f t="shared" si="0"/>
        <v>0</v>
      </c>
      <c r="AD13" s="308">
        <f t="shared" si="0"/>
        <v>0</v>
      </c>
      <c r="AE13" s="308">
        <f t="shared" si="0"/>
        <v>0</v>
      </c>
      <c r="AF13" s="308">
        <f t="shared" si="0"/>
        <v>0</v>
      </c>
      <c r="AG13" s="308">
        <f t="shared" si="0"/>
        <v>0</v>
      </c>
      <c r="AH13" s="308">
        <f t="shared" si="0"/>
        <v>0</v>
      </c>
      <c r="AI13" s="308">
        <f t="shared" si="0"/>
        <v>0</v>
      </c>
      <c r="AJ13" s="291"/>
      <c r="AK13" s="309">
        <f>AK22+AK27+AK34</f>
        <v>0</v>
      </c>
      <c r="AL13" s="4"/>
      <c r="AM13" s="47"/>
      <c r="AN13" s="43"/>
      <c r="AO13" s="42"/>
    </row>
    <row r="14" spans="1:41" s="151" customFormat="1" ht="33.75" customHeight="1" thickBot="1" x14ac:dyDescent="0.35">
      <c r="A14" s="148"/>
      <c r="B14" s="149"/>
      <c r="C14" s="49" t="s">
        <v>84</v>
      </c>
      <c r="D14" s="169"/>
      <c r="E14" s="169"/>
      <c r="F14" s="311">
        <f>F28+F35</f>
        <v>0</v>
      </c>
      <c r="G14" s="308">
        <f t="shared" ref="G14:AI14" si="1">G28+G35</f>
        <v>0</v>
      </c>
      <c r="H14" s="308">
        <f t="shared" si="1"/>
        <v>0</v>
      </c>
      <c r="I14" s="308">
        <f t="shared" si="1"/>
        <v>0</v>
      </c>
      <c r="J14" s="308">
        <f t="shared" si="1"/>
        <v>0</v>
      </c>
      <c r="K14" s="308">
        <f t="shared" si="1"/>
        <v>0</v>
      </c>
      <c r="L14" s="308">
        <f t="shared" si="1"/>
        <v>0</v>
      </c>
      <c r="M14" s="308">
        <f t="shared" si="1"/>
        <v>0</v>
      </c>
      <c r="N14" s="308">
        <f t="shared" si="1"/>
        <v>0</v>
      </c>
      <c r="O14" s="308">
        <f t="shared" si="1"/>
        <v>0</v>
      </c>
      <c r="P14" s="308">
        <f t="shared" si="1"/>
        <v>0</v>
      </c>
      <c r="Q14" s="308">
        <f t="shared" si="1"/>
        <v>0</v>
      </c>
      <c r="R14" s="308">
        <f t="shared" si="1"/>
        <v>0</v>
      </c>
      <c r="S14" s="308">
        <f t="shared" si="1"/>
        <v>0</v>
      </c>
      <c r="T14" s="308">
        <f t="shared" si="1"/>
        <v>0</v>
      </c>
      <c r="U14" s="308">
        <f t="shared" si="1"/>
        <v>0</v>
      </c>
      <c r="V14" s="308">
        <f t="shared" si="1"/>
        <v>0</v>
      </c>
      <c r="W14" s="308">
        <f t="shared" si="1"/>
        <v>0</v>
      </c>
      <c r="X14" s="308">
        <f t="shared" si="1"/>
        <v>0</v>
      </c>
      <c r="Y14" s="308">
        <f t="shared" si="1"/>
        <v>0</v>
      </c>
      <c r="Z14" s="308">
        <f t="shared" si="1"/>
        <v>0</v>
      </c>
      <c r="AA14" s="308">
        <f t="shared" si="1"/>
        <v>0</v>
      </c>
      <c r="AB14" s="308">
        <f t="shared" si="1"/>
        <v>0</v>
      </c>
      <c r="AC14" s="308">
        <f t="shared" si="1"/>
        <v>0</v>
      </c>
      <c r="AD14" s="308">
        <f t="shared" si="1"/>
        <v>0</v>
      </c>
      <c r="AE14" s="308">
        <f t="shared" si="1"/>
        <v>0</v>
      </c>
      <c r="AF14" s="308">
        <f t="shared" si="1"/>
        <v>0</v>
      </c>
      <c r="AG14" s="308">
        <f t="shared" si="1"/>
        <v>0</v>
      </c>
      <c r="AH14" s="308">
        <f t="shared" si="1"/>
        <v>0</v>
      </c>
      <c r="AI14" s="308">
        <f t="shared" si="1"/>
        <v>0</v>
      </c>
      <c r="AJ14" s="291"/>
      <c r="AK14" s="309">
        <f>AK28+AK35</f>
        <v>0</v>
      </c>
      <c r="AL14" s="4"/>
      <c r="AM14" s="47"/>
      <c r="AN14" s="43"/>
      <c r="AO14" s="42"/>
    </row>
    <row r="15" spans="1:41" s="151" customFormat="1" ht="30" customHeight="1" thickBot="1" x14ac:dyDescent="0.35">
      <c r="A15" s="148"/>
      <c r="B15" s="149"/>
      <c r="C15" s="49" t="s">
        <v>85</v>
      </c>
      <c r="D15" s="169"/>
      <c r="E15" s="169"/>
      <c r="F15" s="311">
        <f>F29+F36</f>
        <v>0</v>
      </c>
      <c r="G15" s="308">
        <f t="shared" ref="G15:AI15" si="2">G29+G36</f>
        <v>0</v>
      </c>
      <c r="H15" s="308">
        <f t="shared" si="2"/>
        <v>0</v>
      </c>
      <c r="I15" s="308">
        <f t="shared" si="2"/>
        <v>0</v>
      </c>
      <c r="J15" s="308">
        <f t="shared" si="2"/>
        <v>0</v>
      </c>
      <c r="K15" s="308">
        <f t="shared" si="2"/>
        <v>0</v>
      </c>
      <c r="L15" s="308">
        <f t="shared" si="2"/>
        <v>0</v>
      </c>
      <c r="M15" s="308">
        <f t="shared" si="2"/>
        <v>0</v>
      </c>
      <c r="N15" s="308">
        <f t="shared" si="2"/>
        <v>0</v>
      </c>
      <c r="O15" s="308">
        <f t="shared" si="2"/>
        <v>0</v>
      </c>
      <c r="P15" s="308">
        <f t="shared" si="2"/>
        <v>0</v>
      </c>
      <c r="Q15" s="308">
        <f t="shared" si="2"/>
        <v>0</v>
      </c>
      <c r="R15" s="308">
        <f t="shared" si="2"/>
        <v>0</v>
      </c>
      <c r="S15" s="308">
        <f t="shared" si="2"/>
        <v>0</v>
      </c>
      <c r="T15" s="308">
        <f t="shared" si="2"/>
        <v>0</v>
      </c>
      <c r="U15" s="308">
        <f t="shared" si="2"/>
        <v>0</v>
      </c>
      <c r="V15" s="308">
        <f t="shared" si="2"/>
        <v>0</v>
      </c>
      <c r="W15" s="308">
        <f t="shared" si="2"/>
        <v>0</v>
      </c>
      <c r="X15" s="308">
        <f t="shared" si="2"/>
        <v>0</v>
      </c>
      <c r="Y15" s="308">
        <f t="shared" si="2"/>
        <v>0</v>
      </c>
      <c r="Z15" s="308">
        <f t="shared" si="2"/>
        <v>0</v>
      </c>
      <c r="AA15" s="308">
        <f t="shared" si="2"/>
        <v>0</v>
      </c>
      <c r="AB15" s="308">
        <f t="shared" si="2"/>
        <v>0</v>
      </c>
      <c r="AC15" s="308">
        <f t="shared" si="2"/>
        <v>0</v>
      </c>
      <c r="AD15" s="308">
        <f t="shared" si="2"/>
        <v>0</v>
      </c>
      <c r="AE15" s="308">
        <f t="shared" si="2"/>
        <v>0</v>
      </c>
      <c r="AF15" s="308">
        <f t="shared" si="2"/>
        <v>0</v>
      </c>
      <c r="AG15" s="308">
        <f t="shared" si="2"/>
        <v>0</v>
      </c>
      <c r="AH15" s="308">
        <f t="shared" si="2"/>
        <v>0</v>
      </c>
      <c r="AI15" s="308">
        <f t="shared" si="2"/>
        <v>0</v>
      </c>
      <c r="AJ15" s="291"/>
      <c r="AK15" s="309">
        <f>AK29+AK36</f>
        <v>0</v>
      </c>
      <c r="AL15" s="4"/>
      <c r="AM15" s="47"/>
      <c r="AN15" s="43"/>
      <c r="AO15" s="42"/>
    </row>
    <row r="16" spans="1:41" s="151" customFormat="1" ht="17.100000000000001" customHeight="1" thickBot="1" x14ac:dyDescent="0.35">
      <c r="A16" s="148"/>
      <c r="B16" s="149"/>
      <c r="C16" s="44"/>
      <c r="D16" s="170"/>
      <c r="E16" s="170"/>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1"/>
      <c r="AK16" s="293"/>
      <c r="AL16" s="4"/>
      <c r="AM16" s="47"/>
      <c r="AN16" s="43"/>
      <c r="AO16" s="42"/>
    </row>
    <row r="17" spans="1:41" s="151" customFormat="1" ht="28.35" customHeight="1" thickBot="1" x14ac:dyDescent="0.35">
      <c r="A17" s="148"/>
      <c r="B17" s="149"/>
      <c r="C17" s="49" t="s">
        <v>86</v>
      </c>
      <c r="D17" s="169"/>
      <c r="E17" s="169"/>
      <c r="F17" s="308">
        <f t="shared" ref="F17:AF17" si="3">SUM(F13:F15)</f>
        <v>0</v>
      </c>
      <c r="G17" s="308">
        <f t="shared" si="3"/>
        <v>0</v>
      </c>
      <c r="H17" s="308">
        <f t="shared" si="3"/>
        <v>0</v>
      </c>
      <c r="I17" s="308">
        <f t="shared" si="3"/>
        <v>0</v>
      </c>
      <c r="J17" s="308">
        <f t="shared" si="3"/>
        <v>0</v>
      </c>
      <c r="K17" s="308">
        <f t="shared" si="3"/>
        <v>0</v>
      </c>
      <c r="L17" s="308">
        <f t="shared" si="3"/>
        <v>0</v>
      </c>
      <c r="M17" s="308">
        <f t="shared" si="3"/>
        <v>0</v>
      </c>
      <c r="N17" s="308">
        <f t="shared" si="3"/>
        <v>0</v>
      </c>
      <c r="O17" s="308">
        <f t="shared" si="3"/>
        <v>0</v>
      </c>
      <c r="P17" s="308">
        <f t="shared" si="3"/>
        <v>0</v>
      </c>
      <c r="Q17" s="308">
        <f t="shared" si="3"/>
        <v>0</v>
      </c>
      <c r="R17" s="308">
        <f t="shared" si="3"/>
        <v>0</v>
      </c>
      <c r="S17" s="308">
        <f t="shared" si="3"/>
        <v>0</v>
      </c>
      <c r="T17" s="308">
        <f t="shared" si="3"/>
        <v>0</v>
      </c>
      <c r="U17" s="308">
        <f t="shared" si="3"/>
        <v>0</v>
      </c>
      <c r="V17" s="308">
        <f t="shared" si="3"/>
        <v>0</v>
      </c>
      <c r="W17" s="308">
        <f t="shared" si="3"/>
        <v>0</v>
      </c>
      <c r="X17" s="308">
        <f t="shared" si="3"/>
        <v>0</v>
      </c>
      <c r="Y17" s="308">
        <f t="shared" si="3"/>
        <v>0</v>
      </c>
      <c r="Z17" s="308">
        <f t="shared" si="3"/>
        <v>0</v>
      </c>
      <c r="AA17" s="308">
        <f t="shared" si="3"/>
        <v>0</v>
      </c>
      <c r="AB17" s="308">
        <f t="shared" si="3"/>
        <v>0</v>
      </c>
      <c r="AC17" s="308">
        <f t="shared" si="3"/>
        <v>0</v>
      </c>
      <c r="AD17" s="308">
        <f t="shared" si="3"/>
        <v>0</v>
      </c>
      <c r="AE17" s="308">
        <f t="shared" si="3"/>
        <v>0</v>
      </c>
      <c r="AF17" s="308">
        <f t="shared" si="3"/>
        <v>0</v>
      </c>
      <c r="AG17" s="308">
        <f t="shared" ref="AG17:AI17" si="4">SUM(AG13:AG15)</f>
        <v>0</v>
      </c>
      <c r="AH17" s="308">
        <f t="shared" si="4"/>
        <v>0</v>
      </c>
      <c r="AI17" s="308">
        <f t="shared" si="4"/>
        <v>0</v>
      </c>
      <c r="AJ17" s="291"/>
      <c r="AK17" s="309">
        <f>SUM(AK13:AK15)</f>
        <v>0</v>
      </c>
      <c r="AL17" s="4"/>
      <c r="AM17" s="47"/>
      <c r="AN17" s="43"/>
      <c r="AO17" s="42"/>
    </row>
    <row r="18" spans="1:41" s="151" customFormat="1" ht="17.100000000000001" customHeight="1" x14ac:dyDescent="0.3">
      <c r="A18" s="148"/>
      <c r="B18" s="149"/>
      <c r="C18" s="44"/>
      <c r="D18" s="170"/>
      <c r="E18" s="170"/>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1"/>
      <c r="AK18" s="293"/>
      <c r="AL18" s="4"/>
      <c r="AM18" s="47"/>
      <c r="AN18" s="43"/>
      <c r="AO18" s="42"/>
    </row>
    <row r="19" spans="1:41" s="151" customFormat="1" ht="15.75" customHeight="1" x14ac:dyDescent="0.3">
      <c r="A19" s="148"/>
      <c r="B19" s="149"/>
      <c r="C19" s="5"/>
      <c r="D19" s="39"/>
      <c r="E19" s="39"/>
      <c r="F19" s="294"/>
      <c r="G19" s="294"/>
      <c r="H19" s="294"/>
      <c r="I19" s="294"/>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c r="AL19" s="47"/>
      <c r="AM19" s="47"/>
      <c r="AN19" s="43"/>
      <c r="AO19" s="42"/>
    </row>
    <row r="20" spans="1:41" s="151" customFormat="1" ht="15.75" customHeight="1" x14ac:dyDescent="0.3">
      <c r="A20" s="148"/>
      <c r="B20" s="149"/>
      <c r="C20" s="5" t="s">
        <v>87</v>
      </c>
      <c r="D20" s="39"/>
      <c r="E20" s="39"/>
      <c r="F20" s="294"/>
      <c r="G20" s="294"/>
      <c r="H20" s="294"/>
      <c r="I20" s="294"/>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293"/>
      <c r="AL20" s="47"/>
      <c r="AM20" s="47"/>
      <c r="AN20" s="43"/>
      <c r="AO20" s="42"/>
    </row>
    <row r="21" spans="1:41" s="151" customFormat="1" ht="18" customHeight="1" thickBot="1" x14ac:dyDescent="0.35">
      <c r="A21" s="148"/>
      <c r="B21" s="149"/>
      <c r="C21" s="127"/>
      <c r="D21" s="4"/>
      <c r="E21" s="4"/>
      <c r="F21" s="295" t="str">
        <f t="shared" ref="F21:AF21" si="5">F12</f>
        <v>2023/24</v>
      </c>
      <c r="G21" s="295" t="str">
        <f t="shared" si="5"/>
        <v>2024/25</v>
      </c>
      <c r="H21" s="295" t="str">
        <f t="shared" si="5"/>
        <v>2025/26</v>
      </c>
      <c r="I21" s="295" t="str">
        <f t="shared" si="5"/>
        <v>2026/27</v>
      </c>
      <c r="J21" s="295" t="str">
        <f t="shared" si="5"/>
        <v>2027/28</v>
      </c>
      <c r="K21" s="295" t="str">
        <f t="shared" si="5"/>
        <v>2028/29</v>
      </c>
      <c r="L21" s="295" t="str">
        <f t="shared" si="5"/>
        <v>2029/30</v>
      </c>
      <c r="M21" s="295" t="str">
        <f t="shared" si="5"/>
        <v>2030/31</v>
      </c>
      <c r="N21" s="295" t="str">
        <f t="shared" si="5"/>
        <v>2031/32</v>
      </c>
      <c r="O21" s="295" t="str">
        <f t="shared" si="5"/>
        <v>2032/33</v>
      </c>
      <c r="P21" s="295" t="str">
        <f t="shared" si="5"/>
        <v>2033/34</v>
      </c>
      <c r="Q21" s="295" t="str">
        <f t="shared" si="5"/>
        <v>2034/35</v>
      </c>
      <c r="R21" s="295" t="str">
        <f t="shared" si="5"/>
        <v>2035/36</v>
      </c>
      <c r="S21" s="295" t="str">
        <f t="shared" si="5"/>
        <v>2036/37</v>
      </c>
      <c r="T21" s="295" t="str">
        <f t="shared" si="5"/>
        <v>2037/38</v>
      </c>
      <c r="U21" s="295" t="str">
        <f t="shared" si="5"/>
        <v>2038/39</v>
      </c>
      <c r="V21" s="295" t="str">
        <f t="shared" si="5"/>
        <v>2039/40</v>
      </c>
      <c r="W21" s="295" t="str">
        <f t="shared" si="5"/>
        <v>2040/41</v>
      </c>
      <c r="X21" s="295" t="str">
        <f t="shared" si="5"/>
        <v>2041/42</v>
      </c>
      <c r="Y21" s="295" t="str">
        <f t="shared" si="5"/>
        <v>2042/43</v>
      </c>
      <c r="Z21" s="295" t="str">
        <f t="shared" si="5"/>
        <v>2043/44</v>
      </c>
      <c r="AA21" s="295" t="str">
        <f t="shared" si="5"/>
        <v>2044/45</v>
      </c>
      <c r="AB21" s="295" t="str">
        <f t="shared" si="5"/>
        <v>2045/46</v>
      </c>
      <c r="AC21" s="295" t="str">
        <f t="shared" si="5"/>
        <v>2046/47</v>
      </c>
      <c r="AD21" s="295" t="str">
        <f t="shared" si="5"/>
        <v>2047/48</v>
      </c>
      <c r="AE21" s="295" t="str">
        <f t="shared" si="5"/>
        <v>2048/49</v>
      </c>
      <c r="AF21" s="295" t="str">
        <f t="shared" si="5"/>
        <v>2049/50</v>
      </c>
      <c r="AG21" s="295" t="str">
        <f t="shared" ref="AG21:AI21" si="6">AG12</f>
        <v>2050/51</v>
      </c>
      <c r="AH21" s="295" t="str">
        <f t="shared" si="6"/>
        <v>2051/52</v>
      </c>
      <c r="AI21" s="295" t="str">
        <f t="shared" si="6"/>
        <v>2052/53</v>
      </c>
      <c r="AJ21" s="291"/>
      <c r="AK21" s="296" t="s">
        <v>82</v>
      </c>
      <c r="AL21" s="4"/>
      <c r="AM21" s="50" t="s">
        <v>88</v>
      </c>
      <c r="AN21" s="43"/>
      <c r="AO21" s="42"/>
    </row>
    <row r="22" spans="1:41" s="151" customFormat="1" ht="20.399999999999999" customHeight="1" x14ac:dyDescent="0.3">
      <c r="A22" s="148"/>
      <c r="B22" s="149"/>
      <c r="C22" s="339" t="s">
        <v>89</v>
      </c>
      <c r="D22" s="341"/>
      <c r="E22" s="345"/>
      <c r="F22" s="356"/>
      <c r="G22" s="356"/>
      <c r="H22" s="356"/>
      <c r="I22" s="356"/>
      <c r="J22" s="356"/>
      <c r="K22" s="356"/>
      <c r="L22" s="356"/>
      <c r="M22" s="356"/>
      <c r="N22" s="356"/>
      <c r="O22" s="356"/>
      <c r="P22" s="356"/>
      <c r="Q22" s="356"/>
      <c r="R22" s="356"/>
      <c r="S22" s="356"/>
      <c r="T22" s="356"/>
      <c r="U22" s="356"/>
      <c r="V22" s="356"/>
      <c r="W22" s="356"/>
      <c r="X22" s="356"/>
      <c r="Y22" s="356"/>
      <c r="Z22" s="356"/>
      <c r="AA22" s="356"/>
      <c r="AB22" s="356"/>
      <c r="AC22" s="356"/>
      <c r="AD22" s="356"/>
      <c r="AE22" s="356"/>
      <c r="AF22" s="356"/>
      <c r="AG22" s="356"/>
      <c r="AH22" s="356"/>
      <c r="AI22" s="356"/>
      <c r="AJ22" s="291"/>
      <c r="AK22" s="310">
        <f>SUM(F22:AI22)</f>
        <v>0</v>
      </c>
      <c r="AL22" s="4"/>
      <c r="AM22" s="427"/>
      <c r="AN22" s="43"/>
      <c r="AO22" s="42"/>
    </row>
    <row r="23" spans="1:41" s="151" customFormat="1" ht="33" customHeight="1" thickBot="1" x14ac:dyDescent="0.35">
      <c r="A23" s="148"/>
      <c r="B23" s="149"/>
      <c r="C23" s="168" t="s">
        <v>90</v>
      </c>
      <c r="D23" s="379"/>
      <c r="E23" s="373"/>
      <c r="F23" s="311">
        <f t="shared" ref="F23:AI23" si="7">SUM(F22:F22)</f>
        <v>0</v>
      </c>
      <c r="G23" s="311">
        <f t="shared" si="7"/>
        <v>0</v>
      </c>
      <c r="H23" s="311">
        <f t="shared" si="7"/>
        <v>0</v>
      </c>
      <c r="I23" s="311">
        <f t="shared" si="7"/>
        <v>0</v>
      </c>
      <c r="J23" s="311">
        <f t="shared" si="7"/>
        <v>0</v>
      </c>
      <c r="K23" s="311">
        <f t="shared" si="7"/>
        <v>0</v>
      </c>
      <c r="L23" s="311">
        <f t="shared" si="7"/>
        <v>0</v>
      </c>
      <c r="M23" s="311">
        <f t="shared" si="7"/>
        <v>0</v>
      </c>
      <c r="N23" s="311">
        <f t="shared" si="7"/>
        <v>0</v>
      </c>
      <c r="O23" s="311">
        <f t="shared" si="7"/>
        <v>0</v>
      </c>
      <c r="P23" s="311">
        <f t="shared" si="7"/>
        <v>0</v>
      </c>
      <c r="Q23" s="311">
        <f t="shared" si="7"/>
        <v>0</v>
      </c>
      <c r="R23" s="311">
        <f t="shared" si="7"/>
        <v>0</v>
      </c>
      <c r="S23" s="311">
        <f t="shared" si="7"/>
        <v>0</v>
      </c>
      <c r="T23" s="311">
        <f t="shared" si="7"/>
        <v>0</v>
      </c>
      <c r="U23" s="311">
        <f t="shared" si="7"/>
        <v>0</v>
      </c>
      <c r="V23" s="311">
        <f t="shared" si="7"/>
        <v>0</v>
      </c>
      <c r="W23" s="311">
        <f t="shared" si="7"/>
        <v>0</v>
      </c>
      <c r="X23" s="311">
        <f t="shared" si="7"/>
        <v>0</v>
      </c>
      <c r="Y23" s="311">
        <f t="shared" si="7"/>
        <v>0</v>
      </c>
      <c r="Z23" s="311">
        <f t="shared" si="7"/>
        <v>0</v>
      </c>
      <c r="AA23" s="311">
        <f t="shared" si="7"/>
        <v>0</v>
      </c>
      <c r="AB23" s="311">
        <f t="shared" si="7"/>
        <v>0</v>
      </c>
      <c r="AC23" s="311">
        <f t="shared" si="7"/>
        <v>0</v>
      </c>
      <c r="AD23" s="311">
        <f t="shared" si="7"/>
        <v>0</v>
      </c>
      <c r="AE23" s="311">
        <f t="shared" si="7"/>
        <v>0</v>
      </c>
      <c r="AF23" s="311">
        <f t="shared" si="7"/>
        <v>0</v>
      </c>
      <c r="AG23" s="311">
        <f t="shared" si="7"/>
        <v>0</v>
      </c>
      <c r="AH23" s="311">
        <f t="shared" si="7"/>
        <v>0</v>
      </c>
      <c r="AI23" s="311">
        <f t="shared" si="7"/>
        <v>0</v>
      </c>
      <c r="AJ23" s="291"/>
      <c r="AK23" s="309">
        <f>SUM(AK22:AK22)</f>
        <v>0</v>
      </c>
      <c r="AL23" s="4"/>
      <c r="AM23" s="428"/>
      <c r="AN23" s="43"/>
      <c r="AO23" s="42"/>
    </row>
    <row r="24" spans="1:41" s="151" customFormat="1" ht="15.75" customHeight="1" x14ac:dyDescent="0.3">
      <c r="A24" s="148"/>
      <c r="B24" s="149"/>
      <c r="C24" s="44"/>
      <c r="D24" s="45"/>
      <c r="E24" s="45"/>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1"/>
      <c r="AK24" s="293"/>
      <c r="AL24" s="4"/>
      <c r="AM24" s="47"/>
      <c r="AN24" s="43"/>
      <c r="AO24" s="42"/>
    </row>
    <row r="25" spans="1:41" s="151" customFormat="1" ht="19.350000000000001" customHeight="1" x14ac:dyDescent="0.3">
      <c r="A25" s="148"/>
      <c r="B25" s="149"/>
      <c r="C25" s="5" t="s">
        <v>91</v>
      </c>
      <c r="D25" s="45"/>
      <c r="E25" s="45"/>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1"/>
      <c r="AK25" s="293"/>
      <c r="AL25" s="4"/>
      <c r="AM25" s="47"/>
      <c r="AN25" s="43"/>
      <c r="AO25" s="42"/>
    </row>
    <row r="26" spans="1:41" s="151" customFormat="1" ht="19.350000000000001" customHeight="1" thickBot="1" x14ac:dyDescent="0.35">
      <c r="A26" s="148"/>
      <c r="B26" s="149"/>
      <c r="C26" s="5"/>
      <c r="D26" s="45"/>
      <c r="E26" s="45"/>
      <c r="F26" s="295" t="str">
        <f t="shared" ref="F26:AI26" si="8">F21</f>
        <v>2023/24</v>
      </c>
      <c r="G26" s="295" t="str">
        <f t="shared" si="8"/>
        <v>2024/25</v>
      </c>
      <c r="H26" s="295" t="str">
        <f t="shared" si="8"/>
        <v>2025/26</v>
      </c>
      <c r="I26" s="295" t="str">
        <f t="shared" si="8"/>
        <v>2026/27</v>
      </c>
      <c r="J26" s="295" t="str">
        <f t="shared" si="8"/>
        <v>2027/28</v>
      </c>
      <c r="K26" s="295" t="str">
        <f t="shared" si="8"/>
        <v>2028/29</v>
      </c>
      <c r="L26" s="295" t="str">
        <f t="shared" si="8"/>
        <v>2029/30</v>
      </c>
      <c r="M26" s="295" t="str">
        <f t="shared" si="8"/>
        <v>2030/31</v>
      </c>
      <c r="N26" s="295" t="str">
        <f t="shared" si="8"/>
        <v>2031/32</v>
      </c>
      <c r="O26" s="295" t="str">
        <f t="shared" si="8"/>
        <v>2032/33</v>
      </c>
      <c r="P26" s="295" t="str">
        <f t="shared" si="8"/>
        <v>2033/34</v>
      </c>
      <c r="Q26" s="295" t="str">
        <f t="shared" si="8"/>
        <v>2034/35</v>
      </c>
      <c r="R26" s="295" t="str">
        <f t="shared" si="8"/>
        <v>2035/36</v>
      </c>
      <c r="S26" s="295" t="str">
        <f t="shared" si="8"/>
        <v>2036/37</v>
      </c>
      <c r="T26" s="295" t="str">
        <f t="shared" si="8"/>
        <v>2037/38</v>
      </c>
      <c r="U26" s="295" t="str">
        <f t="shared" si="8"/>
        <v>2038/39</v>
      </c>
      <c r="V26" s="295" t="str">
        <f t="shared" si="8"/>
        <v>2039/40</v>
      </c>
      <c r="W26" s="295" t="str">
        <f t="shared" si="8"/>
        <v>2040/41</v>
      </c>
      <c r="X26" s="295" t="str">
        <f t="shared" si="8"/>
        <v>2041/42</v>
      </c>
      <c r="Y26" s="295" t="str">
        <f t="shared" si="8"/>
        <v>2042/43</v>
      </c>
      <c r="Z26" s="295" t="str">
        <f t="shared" si="8"/>
        <v>2043/44</v>
      </c>
      <c r="AA26" s="295" t="str">
        <f t="shared" si="8"/>
        <v>2044/45</v>
      </c>
      <c r="AB26" s="295" t="str">
        <f t="shared" si="8"/>
        <v>2045/46</v>
      </c>
      <c r="AC26" s="295" t="str">
        <f t="shared" si="8"/>
        <v>2046/47</v>
      </c>
      <c r="AD26" s="295" t="str">
        <f t="shared" si="8"/>
        <v>2047/48</v>
      </c>
      <c r="AE26" s="295" t="str">
        <f t="shared" si="8"/>
        <v>2048/49</v>
      </c>
      <c r="AF26" s="295" t="str">
        <f t="shared" si="8"/>
        <v>2049/50</v>
      </c>
      <c r="AG26" s="295" t="str">
        <f t="shared" si="8"/>
        <v>2050/51</v>
      </c>
      <c r="AH26" s="295" t="str">
        <f t="shared" si="8"/>
        <v>2051/52</v>
      </c>
      <c r="AI26" s="295" t="str">
        <f t="shared" si="8"/>
        <v>2052/53</v>
      </c>
      <c r="AJ26" s="291"/>
      <c r="AK26" s="298" t="s">
        <v>82</v>
      </c>
      <c r="AL26" s="4"/>
      <c r="AM26" s="50" t="s">
        <v>88</v>
      </c>
      <c r="AN26" s="43"/>
      <c r="AO26" s="42"/>
    </row>
    <row r="27" spans="1:41" s="151" customFormat="1" ht="20.399999999999999" customHeight="1" x14ac:dyDescent="0.3">
      <c r="A27" s="148"/>
      <c r="B27" s="149"/>
      <c r="C27" s="339" t="s">
        <v>89</v>
      </c>
      <c r="D27" s="341"/>
      <c r="E27" s="342"/>
      <c r="F27" s="356"/>
      <c r="G27" s="356"/>
      <c r="H27" s="356"/>
      <c r="I27" s="356"/>
      <c r="J27" s="356"/>
      <c r="K27" s="356"/>
      <c r="L27" s="356"/>
      <c r="M27" s="356"/>
      <c r="N27" s="356"/>
      <c r="O27" s="356"/>
      <c r="P27" s="356"/>
      <c r="Q27" s="356"/>
      <c r="R27" s="356"/>
      <c r="S27" s="356"/>
      <c r="T27" s="356"/>
      <c r="U27" s="356"/>
      <c r="V27" s="356"/>
      <c r="W27" s="356"/>
      <c r="X27" s="356"/>
      <c r="Y27" s="356"/>
      <c r="Z27" s="356"/>
      <c r="AA27" s="356"/>
      <c r="AB27" s="356"/>
      <c r="AC27" s="356"/>
      <c r="AD27" s="356"/>
      <c r="AE27" s="356"/>
      <c r="AF27" s="356"/>
      <c r="AG27" s="356"/>
      <c r="AH27" s="356"/>
      <c r="AI27" s="356"/>
      <c r="AJ27" s="291"/>
      <c r="AK27" s="310">
        <f>SUM(F27:AI27)</f>
        <v>0</v>
      </c>
      <c r="AL27" s="4"/>
      <c r="AM27" s="427"/>
      <c r="AN27" s="43"/>
      <c r="AO27" s="42"/>
    </row>
    <row r="28" spans="1:41" s="151" customFormat="1" ht="20.399999999999999" customHeight="1" x14ac:dyDescent="0.3">
      <c r="A28" s="148"/>
      <c r="B28" s="149"/>
      <c r="C28" s="339" t="s">
        <v>92</v>
      </c>
      <c r="D28" s="380"/>
      <c r="E28" s="381"/>
      <c r="F28" s="356"/>
      <c r="G28" s="356"/>
      <c r="H28" s="356"/>
      <c r="I28" s="356"/>
      <c r="J28" s="356"/>
      <c r="K28" s="356"/>
      <c r="L28" s="356"/>
      <c r="M28" s="356"/>
      <c r="N28" s="356"/>
      <c r="O28" s="356"/>
      <c r="P28" s="356"/>
      <c r="Q28" s="356"/>
      <c r="R28" s="356"/>
      <c r="S28" s="356"/>
      <c r="T28" s="356"/>
      <c r="U28" s="356"/>
      <c r="V28" s="356"/>
      <c r="W28" s="356"/>
      <c r="X28" s="356"/>
      <c r="Y28" s="356"/>
      <c r="Z28" s="356"/>
      <c r="AA28" s="356"/>
      <c r="AB28" s="356"/>
      <c r="AC28" s="356"/>
      <c r="AD28" s="356"/>
      <c r="AE28" s="356"/>
      <c r="AF28" s="356"/>
      <c r="AG28" s="356"/>
      <c r="AH28" s="356"/>
      <c r="AI28" s="356"/>
      <c r="AJ28" s="291"/>
      <c r="AK28" s="310">
        <f t="shared" ref="AK28:AK29" si="9">SUM(F28:AI28)</f>
        <v>0</v>
      </c>
      <c r="AL28" s="4"/>
      <c r="AM28" s="429"/>
      <c r="AN28" s="43"/>
      <c r="AO28" s="42"/>
    </row>
    <row r="29" spans="1:41" s="151" customFormat="1" ht="20.399999999999999" customHeight="1" thickBot="1" x14ac:dyDescent="0.35">
      <c r="A29" s="148"/>
      <c r="B29" s="149"/>
      <c r="C29" s="340" t="s">
        <v>93</v>
      </c>
      <c r="D29" s="374"/>
      <c r="E29" s="375"/>
      <c r="F29" s="356"/>
      <c r="G29" s="356"/>
      <c r="H29" s="356"/>
      <c r="I29" s="356"/>
      <c r="J29" s="356"/>
      <c r="K29" s="356"/>
      <c r="L29" s="356"/>
      <c r="M29" s="356"/>
      <c r="N29" s="356"/>
      <c r="O29" s="356"/>
      <c r="P29" s="356"/>
      <c r="Q29" s="356"/>
      <c r="R29" s="356"/>
      <c r="S29" s="356"/>
      <c r="T29" s="356"/>
      <c r="U29" s="356"/>
      <c r="V29" s="356"/>
      <c r="W29" s="356"/>
      <c r="X29" s="356"/>
      <c r="Y29" s="356"/>
      <c r="Z29" s="356"/>
      <c r="AA29" s="356"/>
      <c r="AB29" s="356"/>
      <c r="AC29" s="356"/>
      <c r="AD29" s="356"/>
      <c r="AE29" s="356"/>
      <c r="AF29" s="356"/>
      <c r="AG29" s="356"/>
      <c r="AH29" s="356"/>
      <c r="AI29" s="356"/>
      <c r="AJ29" s="291"/>
      <c r="AK29" s="310">
        <f t="shared" si="9"/>
        <v>0</v>
      </c>
      <c r="AL29" s="4"/>
      <c r="AM29" s="429"/>
      <c r="AN29" s="43"/>
      <c r="AO29" s="42"/>
    </row>
    <row r="30" spans="1:41" s="151" customFormat="1" ht="32.1" customHeight="1" thickBot="1" x14ac:dyDescent="0.35">
      <c r="A30" s="148"/>
      <c r="B30" s="149"/>
      <c r="C30" s="168" t="s">
        <v>94</v>
      </c>
      <c r="D30" s="343"/>
      <c r="E30" s="344"/>
      <c r="F30" s="311">
        <f t="shared" ref="F30:AF30" si="10">SUM(F27:F29)</f>
        <v>0</v>
      </c>
      <c r="G30" s="311">
        <f t="shared" si="10"/>
        <v>0</v>
      </c>
      <c r="H30" s="311">
        <f t="shared" si="10"/>
        <v>0</v>
      </c>
      <c r="I30" s="311">
        <f t="shared" si="10"/>
        <v>0</v>
      </c>
      <c r="J30" s="311">
        <f t="shared" si="10"/>
        <v>0</v>
      </c>
      <c r="K30" s="311">
        <f t="shared" si="10"/>
        <v>0</v>
      </c>
      <c r="L30" s="311">
        <f t="shared" si="10"/>
        <v>0</v>
      </c>
      <c r="M30" s="311">
        <f t="shared" si="10"/>
        <v>0</v>
      </c>
      <c r="N30" s="311">
        <f t="shared" si="10"/>
        <v>0</v>
      </c>
      <c r="O30" s="311">
        <f t="shared" si="10"/>
        <v>0</v>
      </c>
      <c r="P30" s="311">
        <f t="shared" si="10"/>
        <v>0</v>
      </c>
      <c r="Q30" s="311">
        <f t="shared" si="10"/>
        <v>0</v>
      </c>
      <c r="R30" s="311">
        <f t="shared" si="10"/>
        <v>0</v>
      </c>
      <c r="S30" s="311">
        <f t="shared" si="10"/>
        <v>0</v>
      </c>
      <c r="T30" s="311">
        <f t="shared" si="10"/>
        <v>0</v>
      </c>
      <c r="U30" s="311">
        <f t="shared" si="10"/>
        <v>0</v>
      </c>
      <c r="V30" s="311">
        <f t="shared" si="10"/>
        <v>0</v>
      </c>
      <c r="W30" s="311">
        <f t="shared" si="10"/>
        <v>0</v>
      </c>
      <c r="X30" s="311">
        <f t="shared" si="10"/>
        <v>0</v>
      </c>
      <c r="Y30" s="311">
        <f t="shared" si="10"/>
        <v>0</v>
      </c>
      <c r="Z30" s="311">
        <f t="shared" si="10"/>
        <v>0</v>
      </c>
      <c r="AA30" s="311">
        <f t="shared" si="10"/>
        <v>0</v>
      </c>
      <c r="AB30" s="311">
        <f t="shared" si="10"/>
        <v>0</v>
      </c>
      <c r="AC30" s="311">
        <f t="shared" si="10"/>
        <v>0</v>
      </c>
      <c r="AD30" s="311">
        <f t="shared" si="10"/>
        <v>0</v>
      </c>
      <c r="AE30" s="311">
        <f t="shared" si="10"/>
        <v>0</v>
      </c>
      <c r="AF30" s="311">
        <f t="shared" si="10"/>
        <v>0</v>
      </c>
      <c r="AG30" s="311">
        <f t="shared" ref="AG30:AI30" si="11">SUM(AG27:AG29)</f>
        <v>0</v>
      </c>
      <c r="AH30" s="311">
        <f t="shared" si="11"/>
        <v>0</v>
      </c>
      <c r="AI30" s="311">
        <f t="shared" si="11"/>
        <v>0</v>
      </c>
      <c r="AJ30" s="291"/>
      <c r="AK30" s="309">
        <f>SUM(AK27:AK29)</f>
        <v>0</v>
      </c>
      <c r="AL30" s="54"/>
      <c r="AM30" s="428"/>
      <c r="AN30" s="43"/>
      <c r="AO30" s="42"/>
    </row>
    <row r="31" spans="1:41" s="151" customFormat="1" ht="17.100000000000001" customHeight="1" x14ac:dyDescent="0.3">
      <c r="A31" s="148"/>
      <c r="B31" s="149"/>
      <c r="C31" s="44"/>
      <c r="D31" s="45"/>
      <c r="E31" s="45"/>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
      <c r="AK31" s="47"/>
      <c r="AL31" s="4"/>
      <c r="AM31" s="47"/>
      <c r="AN31" s="43"/>
      <c r="AO31" s="42"/>
    </row>
    <row r="32" spans="1:41" s="151" customFormat="1" ht="33.6" customHeight="1" x14ac:dyDescent="0.3">
      <c r="A32" s="148"/>
      <c r="B32" s="149"/>
      <c r="C32" s="5" t="s">
        <v>95</v>
      </c>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4"/>
      <c r="AK32" s="47"/>
      <c r="AL32" s="4"/>
      <c r="AM32" s="47"/>
      <c r="AN32" s="43"/>
      <c r="AO32" s="42"/>
    </row>
    <row r="33" spans="1:41" s="151" customFormat="1" ht="17.100000000000001" customHeight="1" thickBot="1" x14ac:dyDescent="0.35">
      <c r="A33" s="148"/>
      <c r="B33" s="149"/>
      <c r="C33" s="5"/>
      <c r="D33" s="55"/>
      <c r="E33" s="55"/>
      <c r="F33" s="48" t="str">
        <f t="shared" ref="F33:AF33" si="12">F26</f>
        <v>2023/24</v>
      </c>
      <c r="G33" s="48" t="str">
        <f t="shared" si="12"/>
        <v>2024/25</v>
      </c>
      <c r="H33" s="48" t="str">
        <f t="shared" si="12"/>
        <v>2025/26</v>
      </c>
      <c r="I33" s="48" t="str">
        <f t="shared" si="12"/>
        <v>2026/27</v>
      </c>
      <c r="J33" s="48" t="str">
        <f t="shared" si="12"/>
        <v>2027/28</v>
      </c>
      <c r="K33" s="48" t="str">
        <f t="shared" si="12"/>
        <v>2028/29</v>
      </c>
      <c r="L33" s="48" t="str">
        <f t="shared" si="12"/>
        <v>2029/30</v>
      </c>
      <c r="M33" s="48" t="str">
        <f t="shared" si="12"/>
        <v>2030/31</v>
      </c>
      <c r="N33" s="48" t="str">
        <f t="shared" si="12"/>
        <v>2031/32</v>
      </c>
      <c r="O33" s="48" t="str">
        <f t="shared" si="12"/>
        <v>2032/33</v>
      </c>
      <c r="P33" s="48" t="str">
        <f t="shared" si="12"/>
        <v>2033/34</v>
      </c>
      <c r="Q33" s="48" t="str">
        <f t="shared" si="12"/>
        <v>2034/35</v>
      </c>
      <c r="R33" s="48" t="str">
        <f t="shared" si="12"/>
        <v>2035/36</v>
      </c>
      <c r="S33" s="48" t="str">
        <f t="shared" si="12"/>
        <v>2036/37</v>
      </c>
      <c r="T33" s="48" t="str">
        <f t="shared" si="12"/>
        <v>2037/38</v>
      </c>
      <c r="U33" s="48" t="str">
        <f t="shared" si="12"/>
        <v>2038/39</v>
      </c>
      <c r="V33" s="48" t="str">
        <f t="shared" si="12"/>
        <v>2039/40</v>
      </c>
      <c r="W33" s="48" t="str">
        <f t="shared" si="12"/>
        <v>2040/41</v>
      </c>
      <c r="X33" s="48" t="str">
        <f t="shared" si="12"/>
        <v>2041/42</v>
      </c>
      <c r="Y33" s="48" t="str">
        <f t="shared" si="12"/>
        <v>2042/43</v>
      </c>
      <c r="Z33" s="48" t="str">
        <f t="shared" si="12"/>
        <v>2043/44</v>
      </c>
      <c r="AA33" s="48" t="str">
        <f t="shared" si="12"/>
        <v>2044/45</v>
      </c>
      <c r="AB33" s="48" t="str">
        <f t="shared" si="12"/>
        <v>2045/46</v>
      </c>
      <c r="AC33" s="48" t="str">
        <f t="shared" si="12"/>
        <v>2046/47</v>
      </c>
      <c r="AD33" s="48" t="str">
        <f t="shared" si="12"/>
        <v>2047/48</v>
      </c>
      <c r="AE33" s="48" t="str">
        <f t="shared" si="12"/>
        <v>2048/49</v>
      </c>
      <c r="AF33" s="48" t="str">
        <f t="shared" si="12"/>
        <v>2049/50</v>
      </c>
      <c r="AG33" s="48" t="str">
        <f t="shared" ref="AG33:AI33" si="13">AG26</f>
        <v>2050/51</v>
      </c>
      <c r="AH33" s="48" t="str">
        <f t="shared" si="13"/>
        <v>2051/52</v>
      </c>
      <c r="AI33" s="48" t="str">
        <f t="shared" si="13"/>
        <v>2052/53</v>
      </c>
      <c r="AJ33" s="54"/>
      <c r="AK33" s="53" t="s">
        <v>82</v>
      </c>
      <c r="AL33" s="54"/>
      <c r="AM33" s="50" t="s">
        <v>88</v>
      </c>
      <c r="AN33" s="43"/>
      <c r="AO33" s="42"/>
    </row>
    <row r="34" spans="1:41" s="151" customFormat="1" ht="20.399999999999999" customHeight="1" x14ac:dyDescent="0.3">
      <c r="A34" s="148"/>
      <c r="B34" s="149"/>
      <c r="C34" s="51" t="s">
        <v>89</v>
      </c>
      <c r="D34" s="341"/>
      <c r="E34" s="342"/>
      <c r="F34" s="356"/>
      <c r="G34" s="356"/>
      <c r="H34" s="356"/>
      <c r="I34" s="356"/>
      <c r="J34" s="356"/>
      <c r="K34" s="356"/>
      <c r="L34" s="356"/>
      <c r="M34" s="356"/>
      <c r="N34" s="356"/>
      <c r="O34" s="356"/>
      <c r="P34" s="356"/>
      <c r="Q34" s="356"/>
      <c r="R34" s="356"/>
      <c r="S34" s="356"/>
      <c r="T34" s="356"/>
      <c r="U34" s="356"/>
      <c r="V34" s="356"/>
      <c r="W34" s="356"/>
      <c r="X34" s="356"/>
      <c r="Y34" s="356"/>
      <c r="Z34" s="356"/>
      <c r="AA34" s="356"/>
      <c r="AB34" s="356"/>
      <c r="AC34" s="356"/>
      <c r="AD34" s="356"/>
      <c r="AE34" s="356"/>
      <c r="AF34" s="356"/>
      <c r="AG34" s="356"/>
      <c r="AH34" s="356"/>
      <c r="AI34" s="356"/>
      <c r="AJ34" s="4"/>
      <c r="AK34" s="310">
        <f>SUM(F34:AI34)</f>
        <v>0</v>
      </c>
      <c r="AL34" s="4"/>
      <c r="AM34" s="430"/>
      <c r="AN34" s="43"/>
      <c r="AO34" s="42"/>
    </row>
    <row r="35" spans="1:41" s="151" customFormat="1" ht="20.399999999999999" customHeight="1" x14ac:dyDescent="0.3">
      <c r="A35" s="148"/>
      <c r="B35" s="149"/>
      <c r="C35" s="51" t="s">
        <v>92</v>
      </c>
      <c r="D35" s="380"/>
      <c r="E35" s="381"/>
      <c r="F35" s="356"/>
      <c r="G35" s="356"/>
      <c r="H35" s="356"/>
      <c r="I35" s="356"/>
      <c r="J35" s="356"/>
      <c r="K35" s="356"/>
      <c r="L35" s="356"/>
      <c r="M35" s="356"/>
      <c r="N35" s="356"/>
      <c r="O35" s="356"/>
      <c r="P35" s="356"/>
      <c r="Q35" s="356"/>
      <c r="R35" s="356"/>
      <c r="S35" s="356"/>
      <c r="T35" s="356"/>
      <c r="U35" s="356"/>
      <c r="V35" s="356"/>
      <c r="W35" s="356"/>
      <c r="X35" s="356"/>
      <c r="Y35" s="356"/>
      <c r="Z35" s="356"/>
      <c r="AA35" s="356"/>
      <c r="AB35" s="356"/>
      <c r="AC35" s="356"/>
      <c r="AD35" s="356"/>
      <c r="AE35" s="356"/>
      <c r="AF35" s="356"/>
      <c r="AG35" s="356"/>
      <c r="AH35" s="356"/>
      <c r="AI35" s="356"/>
      <c r="AJ35" s="4"/>
      <c r="AK35" s="310">
        <f t="shared" ref="AK35:AK36" si="14">SUM(F35:AI35)</f>
        <v>0</v>
      </c>
      <c r="AL35" s="4"/>
      <c r="AM35" s="431"/>
      <c r="AN35" s="43"/>
      <c r="AO35" s="42"/>
    </row>
    <row r="36" spans="1:41" s="151" customFormat="1" ht="20.399999999999999" customHeight="1" thickBot="1" x14ac:dyDescent="0.35">
      <c r="A36" s="148"/>
      <c r="B36" s="149"/>
      <c r="C36" s="52" t="s">
        <v>93</v>
      </c>
      <c r="D36" s="374"/>
      <c r="E36" s="375"/>
      <c r="F36" s="356"/>
      <c r="G36" s="356"/>
      <c r="H36" s="356"/>
      <c r="I36" s="356"/>
      <c r="J36" s="356"/>
      <c r="K36" s="356"/>
      <c r="L36" s="356"/>
      <c r="M36" s="356"/>
      <c r="N36" s="356"/>
      <c r="O36" s="356"/>
      <c r="P36" s="356"/>
      <c r="Q36" s="356"/>
      <c r="R36" s="356"/>
      <c r="S36" s="356"/>
      <c r="T36" s="356"/>
      <c r="U36" s="356"/>
      <c r="V36" s="356"/>
      <c r="W36" s="356"/>
      <c r="X36" s="356"/>
      <c r="Y36" s="356"/>
      <c r="Z36" s="356"/>
      <c r="AA36" s="356"/>
      <c r="AB36" s="356"/>
      <c r="AC36" s="356"/>
      <c r="AD36" s="356"/>
      <c r="AE36" s="356"/>
      <c r="AF36" s="356"/>
      <c r="AG36" s="356"/>
      <c r="AH36" s="356"/>
      <c r="AI36" s="356"/>
      <c r="AJ36" s="4"/>
      <c r="AK36" s="310">
        <f t="shared" si="14"/>
        <v>0</v>
      </c>
      <c r="AL36" s="4"/>
      <c r="AM36" s="431"/>
      <c r="AN36" s="43"/>
      <c r="AO36" s="42"/>
    </row>
    <row r="37" spans="1:41" s="151" customFormat="1" ht="33" customHeight="1" thickBot="1" x14ac:dyDescent="0.35">
      <c r="A37" s="148"/>
      <c r="B37" s="149"/>
      <c r="C37" s="168" t="s">
        <v>96</v>
      </c>
      <c r="D37" s="343"/>
      <c r="E37" s="344"/>
      <c r="F37" s="311">
        <f>SUM(F34:F36)</f>
        <v>0</v>
      </c>
      <c r="G37" s="311">
        <f t="shared" ref="G37:AI37" si="15">SUM(G34:G36)</f>
        <v>0</v>
      </c>
      <c r="H37" s="311">
        <f t="shared" si="15"/>
        <v>0</v>
      </c>
      <c r="I37" s="311">
        <f t="shared" si="15"/>
        <v>0</v>
      </c>
      <c r="J37" s="311">
        <f t="shared" si="15"/>
        <v>0</v>
      </c>
      <c r="K37" s="311">
        <f t="shared" si="15"/>
        <v>0</v>
      </c>
      <c r="L37" s="311">
        <f t="shared" si="15"/>
        <v>0</v>
      </c>
      <c r="M37" s="311">
        <f t="shared" si="15"/>
        <v>0</v>
      </c>
      <c r="N37" s="311">
        <f t="shared" si="15"/>
        <v>0</v>
      </c>
      <c r="O37" s="311">
        <f t="shared" si="15"/>
        <v>0</v>
      </c>
      <c r="P37" s="311">
        <f t="shared" si="15"/>
        <v>0</v>
      </c>
      <c r="Q37" s="311">
        <f t="shared" si="15"/>
        <v>0</v>
      </c>
      <c r="R37" s="311">
        <f t="shared" si="15"/>
        <v>0</v>
      </c>
      <c r="S37" s="311">
        <f t="shared" si="15"/>
        <v>0</v>
      </c>
      <c r="T37" s="311">
        <f t="shared" si="15"/>
        <v>0</v>
      </c>
      <c r="U37" s="311">
        <f t="shared" si="15"/>
        <v>0</v>
      </c>
      <c r="V37" s="311">
        <f t="shared" si="15"/>
        <v>0</v>
      </c>
      <c r="W37" s="311">
        <f t="shared" si="15"/>
        <v>0</v>
      </c>
      <c r="X37" s="311">
        <f t="shared" si="15"/>
        <v>0</v>
      </c>
      <c r="Y37" s="311">
        <f t="shared" si="15"/>
        <v>0</v>
      </c>
      <c r="Z37" s="311">
        <f t="shared" si="15"/>
        <v>0</v>
      </c>
      <c r="AA37" s="311">
        <f t="shared" si="15"/>
        <v>0</v>
      </c>
      <c r="AB37" s="311">
        <f t="shared" si="15"/>
        <v>0</v>
      </c>
      <c r="AC37" s="311">
        <f t="shared" si="15"/>
        <v>0</v>
      </c>
      <c r="AD37" s="311">
        <f t="shared" si="15"/>
        <v>0</v>
      </c>
      <c r="AE37" s="311">
        <f t="shared" si="15"/>
        <v>0</v>
      </c>
      <c r="AF37" s="311">
        <f t="shared" si="15"/>
        <v>0</v>
      </c>
      <c r="AG37" s="311">
        <f t="shared" si="15"/>
        <v>0</v>
      </c>
      <c r="AH37" s="311">
        <f t="shared" si="15"/>
        <v>0</v>
      </c>
      <c r="AI37" s="311">
        <f t="shared" si="15"/>
        <v>0</v>
      </c>
      <c r="AJ37" s="4"/>
      <c r="AK37" s="309">
        <f>SUM(AK34:AK36)</f>
        <v>0</v>
      </c>
      <c r="AL37" s="4"/>
      <c r="AM37" s="432"/>
      <c r="AN37" s="43"/>
      <c r="AO37" s="42"/>
    </row>
    <row r="38" spans="1:41" s="151" customFormat="1" ht="16.350000000000001" customHeight="1" x14ac:dyDescent="0.3">
      <c r="A38" s="148"/>
      <c r="B38" s="149"/>
      <c r="C38" s="50"/>
      <c r="D38" s="45"/>
      <c r="E38" s="45"/>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4"/>
      <c r="AK38" s="129"/>
      <c r="AL38" s="4"/>
      <c r="AM38" s="130"/>
      <c r="AN38" s="43"/>
      <c r="AO38" s="42"/>
    </row>
    <row r="39" spans="1:41" s="151" customFormat="1" ht="16.350000000000001" customHeight="1" x14ac:dyDescent="0.3">
      <c r="A39" s="148"/>
      <c r="B39" s="149"/>
      <c r="C39" s="50"/>
      <c r="D39" s="45"/>
      <c r="E39" s="45"/>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4"/>
      <c r="AK39" s="129"/>
      <c r="AL39" s="4"/>
      <c r="AM39" s="130"/>
      <c r="AN39" s="43"/>
      <c r="AO39" s="42"/>
    </row>
    <row r="40" spans="1:41" s="151" customFormat="1" ht="15.75" customHeight="1" thickBot="1" x14ac:dyDescent="0.35">
      <c r="A40" s="148"/>
      <c r="B40" s="149"/>
      <c r="C40" s="100" t="s">
        <v>97</v>
      </c>
      <c r="D40" s="95"/>
      <c r="E40" s="95"/>
      <c r="F40" s="95"/>
      <c r="G40" s="95"/>
      <c r="H40" s="95"/>
      <c r="I40" s="95"/>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43"/>
      <c r="AO40" s="42"/>
    </row>
    <row r="41" spans="1:41" s="151" customFormat="1" ht="15.75" customHeight="1" thickTop="1" x14ac:dyDescent="0.3">
      <c r="A41" s="148"/>
      <c r="B41" s="149"/>
      <c r="C41" s="5"/>
      <c r="D41" s="39"/>
      <c r="E41" s="39"/>
      <c r="F41" s="294"/>
      <c r="G41" s="294"/>
      <c r="H41" s="294"/>
      <c r="I41" s="294"/>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293"/>
      <c r="AL41" s="47"/>
      <c r="AM41" s="47"/>
      <c r="AN41" s="43"/>
      <c r="AO41" s="42"/>
    </row>
    <row r="42" spans="1:41" s="151" customFormat="1" ht="15.75" customHeight="1" x14ac:dyDescent="0.3">
      <c r="A42" s="148"/>
      <c r="B42" s="149"/>
      <c r="C42" s="5" t="s">
        <v>98</v>
      </c>
      <c r="D42" s="39"/>
      <c r="E42" s="39"/>
      <c r="F42" s="294"/>
      <c r="G42" s="294"/>
      <c r="H42" s="294"/>
      <c r="I42" s="294"/>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293"/>
      <c r="AL42" s="47"/>
      <c r="AM42" s="47"/>
      <c r="AN42" s="43"/>
      <c r="AO42" s="42"/>
    </row>
    <row r="43" spans="1:41" s="151" customFormat="1" ht="18" customHeight="1" thickBot="1" x14ac:dyDescent="0.35">
      <c r="A43" s="148"/>
      <c r="B43" s="149"/>
      <c r="C43" s="127"/>
      <c r="D43" s="4"/>
      <c r="E43" s="4"/>
      <c r="F43" s="295" t="str">
        <f t="shared" ref="F43:AF43" si="16">F33</f>
        <v>2023/24</v>
      </c>
      <c r="G43" s="295" t="str">
        <f t="shared" si="16"/>
        <v>2024/25</v>
      </c>
      <c r="H43" s="295" t="str">
        <f t="shared" si="16"/>
        <v>2025/26</v>
      </c>
      <c r="I43" s="295" t="str">
        <f t="shared" si="16"/>
        <v>2026/27</v>
      </c>
      <c r="J43" s="295" t="str">
        <f t="shared" si="16"/>
        <v>2027/28</v>
      </c>
      <c r="K43" s="295" t="str">
        <f t="shared" si="16"/>
        <v>2028/29</v>
      </c>
      <c r="L43" s="295" t="str">
        <f t="shared" si="16"/>
        <v>2029/30</v>
      </c>
      <c r="M43" s="295" t="str">
        <f t="shared" si="16"/>
        <v>2030/31</v>
      </c>
      <c r="N43" s="295" t="str">
        <f t="shared" si="16"/>
        <v>2031/32</v>
      </c>
      <c r="O43" s="295" t="str">
        <f t="shared" si="16"/>
        <v>2032/33</v>
      </c>
      <c r="P43" s="295" t="str">
        <f t="shared" si="16"/>
        <v>2033/34</v>
      </c>
      <c r="Q43" s="295" t="str">
        <f t="shared" si="16"/>
        <v>2034/35</v>
      </c>
      <c r="R43" s="295" t="str">
        <f t="shared" si="16"/>
        <v>2035/36</v>
      </c>
      <c r="S43" s="295" t="str">
        <f t="shared" si="16"/>
        <v>2036/37</v>
      </c>
      <c r="T43" s="295" t="str">
        <f t="shared" si="16"/>
        <v>2037/38</v>
      </c>
      <c r="U43" s="295" t="str">
        <f t="shared" si="16"/>
        <v>2038/39</v>
      </c>
      <c r="V43" s="295" t="str">
        <f t="shared" si="16"/>
        <v>2039/40</v>
      </c>
      <c r="W43" s="295" t="str">
        <f t="shared" si="16"/>
        <v>2040/41</v>
      </c>
      <c r="X43" s="295" t="str">
        <f t="shared" si="16"/>
        <v>2041/42</v>
      </c>
      <c r="Y43" s="295" t="str">
        <f t="shared" si="16"/>
        <v>2042/43</v>
      </c>
      <c r="Z43" s="295" t="str">
        <f t="shared" si="16"/>
        <v>2043/44</v>
      </c>
      <c r="AA43" s="295" t="str">
        <f t="shared" si="16"/>
        <v>2044/45</v>
      </c>
      <c r="AB43" s="295" t="str">
        <f t="shared" si="16"/>
        <v>2045/46</v>
      </c>
      <c r="AC43" s="295" t="str">
        <f t="shared" si="16"/>
        <v>2046/47</v>
      </c>
      <c r="AD43" s="295" t="str">
        <f t="shared" si="16"/>
        <v>2047/48</v>
      </c>
      <c r="AE43" s="295" t="str">
        <f t="shared" si="16"/>
        <v>2048/49</v>
      </c>
      <c r="AF43" s="295" t="str">
        <f t="shared" si="16"/>
        <v>2049/50</v>
      </c>
      <c r="AG43" s="295" t="str">
        <f t="shared" ref="AG43:AI43" si="17">AG33</f>
        <v>2050/51</v>
      </c>
      <c r="AH43" s="295" t="str">
        <f t="shared" si="17"/>
        <v>2051/52</v>
      </c>
      <c r="AI43" s="295" t="str">
        <f t="shared" si="17"/>
        <v>2052/53</v>
      </c>
      <c r="AJ43" s="291"/>
      <c r="AK43" s="296" t="s">
        <v>82</v>
      </c>
      <c r="AL43" s="47"/>
      <c r="AM43" s="50" t="s">
        <v>88</v>
      </c>
      <c r="AN43" s="43"/>
      <c r="AO43" s="42"/>
    </row>
    <row r="44" spans="1:41" s="151" customFormat="1" ht="30" customHeight="1" x14ac:dyDescent="0.3">
      <c r="A44" s="148"/>
      <c r="B44" s="149"/>
      <c r="C44" s="303" t="s">
        <v>99</v>
      </c>
      <c r="D44" s="305"/>
      <c r="E44" s="304"/>
      <c r="F44" s="378"/>
      <c r="G44" s="378"/>
      <c r="H44" s="378"/>
      <c r="I44" s="378"/>
      <c r="J44" s="378"/>
      <c r="K44" s="378"/>
      <c r="L44" s="378"/>
      <c r="M44" s="378"/>
      <c r="N44" s="378"/>
      <c r="O44" s="378"/>
      <c r="P44" s="378"/>
      <c r="Q44" s="378"/>
      <c r="R44" s="378"/>
      <c r="S44" s="378"/>
      <c r="T44" s="378"/>
      <c r="U44" s="378"/>
      <c r="V44" s="378"/>
      <c r="W44" s="378"/>
      <c r="X44" s="378"/>
      <c r="Y44" s="378"/>
      <c r="Z44" s="378"/>
      <c r="AA44" s="378"/>
      <c r="AB44" s="378"/>
      <c r="AC44" s="378"/>
      <c r="AD44" s="378"/>
      <c r="AE44" s="378"/>
      <c r="AF44" s="378"/>
      <c r="AG44" s="378"/>
      <c r="AH44" s="378"/>
      <c r="AI44" s="378"/>
      <c r="AJ44" s="291"/>
      <c r="AK44" s="309">
        <f>SUM(F44:AI44)</f>
        <v>0</v>
      </c>
      <c r="AL44" s="47"/>
      <c r="AM44" s="306"/>
      <c r="AN44" s="43"/>
    </row>
    <row r="45" spans="1:41" ht="9.75" customHeight="1" thickBot="1" x14ac:dyDescent="0.3">
      <c r="A45" s="1"/>
      <c r="B45" s="29"/>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2"/>
      <c r="AO45" s="36"/>
    </row>
    <row r="46" spans="1:41" ht="15.6" thickTop="1" x14ac:dyDescent="0.25">
      <c r="A46" s="1"/>
      <c r="B46" s="1"/>
      <c r="C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K46" s="1"/>
      <c r="AM46" s="1"/>
      <c r="AN46" s="1"/>
      <c r="AO46" s="1"/>
    </row>
    <row r="47" spans="1:41" ht="21" x14ac:dyDescent="0.4">
      <c r="A47" s="98"/>
      <c r="B47" s="98"/>
      <c r="C47" s="424" t="s">
        <v>100</v>
      </c>
      <c r="D47" s="424"/>
      <c r="E47" s="144"/>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K47" s="1"/>
      <c r="AM47" s="1"/>
      <c r="AN47" s="1"/>
      <c r="AO47" s="1"/>
    </row>
    <row r="48" spans="1:41" ht="8.25" customHeight="1" x14ac:dyDescent="0.25">
      <c r="A48" s="131"/>
      <c r="B48" s="131"/>
      <c r="C48" s="131"/>
      <c r="D48" s="137"/>
      <c r="E48" s="137"/>
      <c r="F48" s="131"/>
      <c r="G48" s="131"/>
      <c r="H48" s="131"/>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7"/>
      <c r="AK48" s="131"/>
      <c r="AL48" s="137"/>
      <c r="AM48" s="131"/>
      <c r="AN48" s="131"/>
      <c r="AO48" s="131"/>
    </row>
    <row r="49" spans="1:41" ht="15" customHeight="1" x14ac:dyDescent="0.25">
      <c r="A49" s="131"/>
      <c r="B49" s="131"/>
      <c r="C49" s="422" t="s">
        <v>101</v>
      </c>
      <c r="D49" s="423"/>
      <c r="E49" s="423"/>
      <c r="F49" s="423"/>
      <c r="G49" s="423"/>
      <c r="H49" s="423"/>
      <c r="I49" s="423"/>
      <c r="J49" s="423"/>
      <c r="K49" s="423"/>
      <c r="L49" s="423"/>
      <c r="M49" s="423"/>
      <c r="N49" s="423"/>
      <c r="O49" s="423"/>
      <c r="P49" s="423"/>
      <c r="Q49" s="423"/>
      <c r="R49" s="423"/>
      <c r="S49" s="423"/>
      <c r="T49" s="423"/>
      <c r="U49" s="423"/>
      <c r="V49" s="423"/>
      <c r="W49" s="423"/>
      <c r="X49" s="423"/>
      <c r="Y49" s="423"/>
      <c r="Z49" s="423"/>
      <c r="AA49" s="423"/>
      <c r="AB49" s="423"/>
      <c r="AC49" s="423"/>
      <c r="AD49" s="423"/>
      <c r="AE49" s="423"/>
      <c r="AF49" s="423"/>
      <c r="AG49" s="423"/>
      <c r="AH49" s="423"/>
      <c r="AI49" s="423"/>
      <c r="AJ49" s="423"/>
      <c r="AK49" s="423"/>
      <c r="AL49" s="423"/>
      <c r="AM49" s="313"/>
      <c r="AN49" s="313"/>
      <c r="AO49" s="313"/>
    </row>
    <row r="50" spans="1:41" x14ac:dyDescent="0.25">
      <c r="A50" s="131"/>
      <c r="B50" s="131"/>
      <c r="C50" s="423"/>
      <c r="D50" s="423"/>
      <c r="E50" s="423"/>
      <c r="F50" s="423"/>
      <c r="G50" s="423"/>
      <c r="H50" s="423"/>
      <c r="I50" s="423"/>
      <c r="J50" s="423"/>
      <c r="K50" s="423"/>
      <c r="L50" s="423"/>
      <c r="M50" s="423"/>
      <c r="N50" s="423"/>
      <c r="O50" s="423"/>
      <c r="P50" s="423"/>
      <c r="Q50" s="423"/>
      <c r="R50" s="423"/>
      <c r="S50" s="423"/>
      <c r="T50" s="423"/>
      <c r="U50" s="423"/>
      <c r="V50" s="423"/>
      <c r="W50" s="423"/>
      <c r="X50" s="423"/>
      <c r="Y50" s="423"/>
      <c r="Z50" s="423"/>
      <c r="AA50" s="423"/>
      <c r="AB50" s="423"/>
      <c r="AC50" s="423"/>
      <c r="AD50" s="423"/>
      <c r="AE50" s="423"/>
      <c r="AF50" s="423"/>
      <c r="AG50" s="423"/>
      <c r="AH50" s="423"/>
      <c r="AI50" s="423"/>
      <c r="AJ50" s="423"/>
      <c r="AK50" s="423"/>
      <c r="AL50" s="423"/>
      <c r="AM50" s="313"/>
      <c r="AN50" s="313"/>
      <c r="AO50" s="313"/>
    </row>
    <row r="51" spans="1:41" x14ac:dyDescent="0.25">
      <c r="A51" s="131"/>
      <c r="B51" s="131"/>
      <c r="C51" s="423"/>
      <c r="D51" s="423"/>
      <c r="E51" s="423"/>
      <c r="F51" s="423"/>
      <c r="G51" s="423"/>
      <c r="H51" s="423"/>
      <c r="I51" s="423"/>
      <c r="J51" s="423"/>
      <c r="K51" s="423"/>
      <c r="L51" s="423"/>
      <c r="M51" s="423"/>
      <c r="N51" s="423"/>
      <c r="O51" s="423"/>
      <c r="P51" s="423"/>
      <c r="Q51" s="423"/>
      <c r="R51" s="423"/>
      <c r="S51" s="423"/>
      <c r="T51" s="423"/>
      <c r="U51" s="423"/>
      <c r="V51" s="423"/>
      <c r="W51" s="423"/>
      <c r="X51" s="423"/>
      <c r="Y51" s="423"/>
      <c r="Z51" s="423"/>
      <c r="AA51" s="423"/>
      <c r="AB51" s="423"/>
      <c r="AC51" s="423"/>
      <c r="AD51" s="423"/>
      <c r="AE51" s="423"/>
      <c r="AF51" s="423"/>
      <c r="AG51" s="423"/>
      <c r="AH51" s="423"/>
      <c r="AI51" s="423"/>
      <c r="AJ51" s="423"/>
      <c r="AK51" s="423"/>
      <c r="AL51" s="423"/>
      <c r="AM51" s="313"/>
      <c r="AN51" s="313"/>
      <c r="AO51" s="313"/>
    </row>
    <row r="52" spans="1:41" x14ac:dyDescent="0.25">
      <c r="A52" s="131"/>
      <c r="B52" s="131"/>
      <c r="C52" s="423"/>
      <c r="D52" s="423"/>
      <c r="E52" s="423"/>
      <c r="F52" s="423"/>
      <c r="G52" s="423"/>
      <c r="H52" s="423"/>
      <c r="I52" s="423"/>
      <c r="J52" s="423"/>
      <c r="K52" s="423"/>
      <c r="L52" s="423"/>
      <c r="M52" s="423"/>
      <c r="N52" s="423"/>
      <c r="O52" s="423"/>
      <c r="P52" s="423"/>
      <c r="Q52" s="423"/>
      <c r="R52" s="423"/>
      <c r="S52" s="423"/>
      <c r="T52" s="423"/>
      <c r="U52" s="423"/>
      <c r="V52" s="423"/>
      <c r="W52" s="423"/>
      <c r="X52" s="423"/>
      <c r="Y52" s="423"/>
      <c r="Z52" s="423"/>
      <c r="AA52" s="423"/>
      <c r="AB52" s="423"/>
      <c r="AC52" s="423"/>
      <c r="AD52" s="423"/>
      <c r="AE52" s="423"/>
      <c r="AF52" s="423"/>
      <c r="AG52" s="423"/>
      <c r="AH52" s="423"/>
      <c r="AI52" s="423"/>
      <c r="AJ52" s="423"/>
      <c r="AK52" s="423"/>
      <c r="AL52" s="423"/>
      <c r="AM52" s="313"/>
      <c r="AN52" s="313"/>
      <c r="AO52" s="313"/>
    </row>
    <row r="53" spans="1:41" x14ac:dyDescent="0.25">
      <c r="A53" s="131"/>
      <c r="B53" s="131"/>
      <c r="C53" s="423"/>
      <c r="D53" s="423"/>
      <c r="E53" s="423"/>
      <c r="F53" s="423"/>
      <c r="G53" s="423"/>
      <c r="H53" s="423"/>
      <c r="I53" s="423"/>
      <c r="J53" s="423"/>
      <c r="K53" s="423"/>
      <c r="L53" s="423"/>
      <c r="M53" s="423"/>
      <c r="N53" s="423"/>
      <c r="O53" s="423"/>
      <c r="P53" s="423"/>
      <c r="Q53" s="423"/>
      <c r="R53" s="423"/>
      <c r="S53" s="423"/>
      <c r="T53" s="423"/>
      <c r="U53" s="423"/>
      <c r="V53" s="423"/>
      <c r="W53" s="423"/>
      <c r="X53" s="423"/>
      <c r="Y53" s="423"/>
      <c r="Z53" s="423"/>
      <c r="AA53" s="423"/>
      <c r="AB53" s="423"/>
      <c r="AC53" s="423"/>
      <c r="AD53" s="423"/>
      <c r="AE53" s="423"/>
      <c r="AF53" s="423"/>
      <c r="AG53" s="423"/>
      <c r="AH53" s="423"/>
      <c r="AI53" s="423"/>
      <c r="AJ53" s="423"/>
      <c r="AK53" s="423"/>
      <c r="AL53" s="423"/>
      <c r="AM53" s="313"/>
      <c r="AN53" s="313"/>
      <c r="AO53" s="313"/>
    </row>
    <row r="54" spans="1:41" x14ac:dyDescent="0.25">
      <c r="A54" s="131"/>
      <c r="B54" s="131"/>
      <c r="C54" s="423"/>
      <c r="D54" s="423"/>
      <c r="E54" s="423"/>
      <c r="F54" s="423"/>
      <c r="G54" s="423"/>
      <c r="H54" s="423"/>
      <c r="I54" s="423"/>
      <c r="J54" s="423"/>
      <c r="K54" s="423"/>
      <c r="L54" s="423"/>
      <c r="M54" s="423"/>
      <c r="N54" s="423"/>
      <c r="O54" s="423"/>
      <c r="P54" s="423"/>
      <c r="Q54" s="423"/>
      <c r="R54" s="423"/>
      <c r="S54" s="423"/>
      <c r="T54" s="423"/>
      <c r="U54" s="423"/>
      <c r="V54" s="423"/>
      <c r="W54" s="423"/>
      <c r="X54" s="423"/>
      <c r="Y54" s="423"/>
      <c r="Z54" s="423"/>
      <c r="AA54" s="423"/>
      <c r="AB54" s="423"/>
      <c r="AC54" s="423"/>
      <c r="AD54" s="423"/>
      <c r="AE54" s="423"/>
      <c r="AF54" s="423"/>
      <c r="AG54" s="423"/>
      <c r="AH54" s="423"/>
      <c r="AI54" s="423"/>
      <c r="AJ54" s="423"/>
      <c r="AK54" s="423"/>
      <c r="AL54" s="423"/>
      <c r="AM54" s="313"/>
      <c r="AN54" s="313"/>
      <c r="AO54" s="313"/>
    </row>
    <row r="55" spans="1:41" x14ac:dyDescent="0.25">
      <c r="A55" s="131"/>
      <c r="B55" s="131"/>
      <c r="C55" s="423"/>
      <c r="D55" s="423"/>
      <c r="E55" s="423"/>
      <c r="F55" s="423"/>
      <c r="G55" s="423"/>
      <c r="H55" s="423"/>
      <c r="I55" s="423"/>
      <c r="J55" s="423"/>
      <c r="K55" s="423"/>
      <c r="L55" s="423"/>
      <c r="M55" s="423"/>
      <c r="N55" s="423"/>
      <c r="O55" s="423"/>
      <c r="P55" s="423"/>
      <c r="Q55" s="423"/>
      <c r="R55" s="423"/>
      <c r="S55" s="423"/>
      <c r="T55" s="423"/>
      <c r="U55" s="423"/>
      <c r="V55" s="423"/>
      <c r="W55" s="423"/>
      <c r="X55" s="423"/>
      <c r="Y55" s="423"/>
      <c r="Z55" s="423"/>
      <c r="AA55" s="423"/>
      <c r="AB55" s="423"/>
      <c r="AC55" s="423"/>
      <c r="AD55" s="423"/>
      <c r="AE55" s="423"/>
      <c r="AF55" s="423"/>
      <c r="AG55" s="423"/>
      <c r="AH55" s="423"/>
      <c r="AI55" s="423"/>
      <c r="AJ55" s="423"/>
      <c r="AK55" s="423"/>
      <c r="AL55" s="423"/>
      <c r="AM55" s="313"/>
      <c r="AN55" s="313"/>
      <c r="AO55" s="313"/>
    </row>
    <row r="56" spans="1:41" x14ac:dyDescent="0.25">
      <c r="A56" s="131"/>
      <c r="B56" s="131"/>
      <c r="C56" s="423"/>
      <c r="D56" s="423"/>
      <c r="E56" s="423"/>
      <c r="F56" s="423"/>
      <c r="G56" s="423"/>
      <c r="H56" s="423"/>
      <c r="I56" s="423"/>
      <c r="J56" s="423"/>
      <c r="K56" s="423"/>
      <c r="L56" s="423"/>
      <c r="M56" s="423"/>
      <c r="N56" s="423"/>
      <c r="O56" s="423"/>
      <c r="P56" s="423"/>
      <c r="Q56" s="423"/>
      <c r="R56" s="423"/>
      <c r="S56" s="423"/>
      <c r="T56" s="423"/>
      <c r="U56" s="423"/>
      <c r="V56" s="423"/>
      <c r="W56" s="423"/>
      <c r="X56" s="423"/>
      <c r="Y56" s="423"/>
      <c r="Z56" s="423"/>
      <c r="AA56" s="423"/>
      <c r="AB56" s="423"/>
      <c r="AC56" s="423"/>
      <c r="AD56" s="423"/>
      <c r="AE56" s="423"/>
      <c r="AF56" s="423"/>
      <c r="AG56" s="423"/>
      <c r="AH56" s="423"/>
      <c r="AI56" s="423"/>
      <c r="AJ56" s="423"/>
      <c r="AK56" s="423"/>
      <c r="AL56" s="423"/>
      <c r="AM56" s="313"/>
      <c r="AN56" s="313"/>
      <c r="AO56" s="313"/>
    </row>
    <row r="57" spans="1:41" x14ac:dyDescent="0.25">
      <c r="A57" s="131"/>
      <c r="B57" s="131"/>
      <c r="C57" s="423"/>
      <c r="D57" s="423"/>
      <c r="E57" s="423"/>
      <c r="F57" s="423"/>
      <c r="G57" s="423"/>
      <c r="H57" s="423"/>
      <c r="I57" s="423"/>
      <c r="J57" s="423"/>
      <c r="K57" s="423"/>
      <c r="L57" s="423"/>
      <c r="M57" s="423"/>
      <c r="N57" s="423"/>
      <c r="O57" s="423"/>
      <c r="P57" s="423"/>
      <c r="Q57" s="423"/>
      <c r="R57" s="423"/>
      <c r="S57" s="423"/>
      <c r="T57" s="423"/>
      <c r="U57" s="423"/>
      <c r="V57" s="423"/>
      <c r="W57" s="423"/>
      <c r="X57" s="423"/>
      <c r="Y57" s="423"/>
      <c r="Z57" s="423"/>
      <c r="AA57" s="423"/>
      <c r="AB57" s="423"/>
      <c r="AC57" s="423"/>
      <c r="AD57" s="423"/>
      <c r="AE57" s="423"/>
      <c r="AF57" s="423"/>
      <c r="AG57" s="423"/>
      <c r="AH57" s="423"/>
      <c r="AI57" s="423"/>
      <c r="AJ57" s="423"/>
      <c r="AK57" s="423"/>
      <c r="AL57" s="423"/>
      <c r="AM57" s="313"/>
      <c r="AN57" s="313"/>
      <c r="AO57" s="313"/>
    </row>
    <row r="58" spans="1:41" x14ac:dyDescent="0.25">
      <c r="A58" s="131"/>
      <c r="B58" s="131"/>
      <c r="C58" s="423"/>
      <c r="D58" s="423"/>
      <c r="E58" s="423"/>
      <c r="F58" s="423"/>
      <c r="G58" s="423"/>
      <c r="H58" s="423"/>
      <c r="I58" s="423"/>
      <c r="J58" s="423"/>
      <c r="K58" s="423"/>
      <c r="L58" s="423"/>
      <c r="M58" s="423"/>
      <c r="N58" s="423"/>
      <c r="O58" s="423"/>
      <c r="P58" s="423"/>
      <c r="Q58" s="423"/>
      <c r="R58" s="423"/>
      <c r="S58" s="423"/>
      <c r="T58" s="423"/>
      <c r="U58" s="423"/>
      <c r="V58" s="423"/>
      <c r="W58" s="423"/>
      <c r="X58" s="423"/>
      <c r="Y58" s="423"/>
      <c r="Z58" s="423"/>
      <c r="AA58" s="423"/>
      <c r="AB58" s="423"/>
      <c r="AC58" s="423"/>
      <c r="AD58" s="423"/>
      <c r="AE58" s="423"/>
      <c r="AF58" s="423"/>
      <c r="AG58" s="423"/>
      <c r="AH58" s="423"/>
      <c r="AI58" s="423"/>
      <c r="AJ58" s="423"/>
      <c r="AK58" s="423"/>
      <c r="AL58" s="423"/>
      <c r="AM58" s="313"/>
      <c r="AN58" s="313"/>
      <c r="AO58" s="313"/>
    </row>
    <row r="59" spans="1:41" x14ac:dyDescent="0.25">
      <c r="A59" s="131"/>
      <c r="B59" s="131"/>
      <c r="C59" s="423"/>
      <c r="D59" s="423"/>
      <c r="E59" s="423"/>
      <c r="F59" s="423"/>
      <c r="G59" s="423"/>
      <c r="H59" s="423"/>
      <c r="I59" s="423"/>
      <c r="J59" s="423"/>
      <c r="K59" s="423"/>
      <c r="L59" s="423"/>
      <c r="M59" s="423"/>
      <c r="N59" s="423"/>
      <c r="O59" s="423"/>
      <c r="P59" s="423"/>
      <c r="Q59" s="423"/>
      <c r="R59" s="423"/>
      <c r="S59" s="423"/>
      <c r="T59" s="423"/>
      <c r="U59" s="423"/>
      <c r="V59" s="423"/>
      <c r="W59" s="423"/>
      <c r="X59" s="423"/>
      <c r="Y59" s="423"/>
      <c r="Z59" s="423"/>
      <c r="AA59" s="423"/>
      <c r="AB59" s="423"/>
      <c r="AC59" s="423"/>
      <c r="AD59" s="423"/>
      <c r="AE59" s="423"/>
      <c r="AF59" s="423"/>
      <c r="AG59" s="423"/>
      <c r="AH59" s="423"/>
      <c r="AI59" s="423"/>
      <c r="AJ59" s="423"/>
      <c r="AK59" s="423"/>
      <c r="AL59" s="423"/>
      <c r="AM59" s="313"/>
      <c r="AN59" s="313"/>
      <c r="AO59" s="313"/>
    </row>
    <row r="60" spans="1:41" x14ac:dyDescent="0.25">
      <c r="A60" s="131"/>
      <c r="B60" s="131"/>
      <c r="C60" s="423"/>
      <c r="D60" s="423"/>
      <c r="E60" s="423"/>
      <c r="F60" s="423"/>
      <c r="G60" s="423"/>
      <c r="H60" s="423"/>
      <c r="I60" s="423"/>
      <c r="J60" s="423"/>
      <c r="K60" s="423"/>
      <c r="L60" s="423"/>
      <c r="M60" s="423"/>
      <c r="N60" s="423"/>
      <c r="O60" s="423"/>
      <c r="P60" s="423"/>
      <c r="Q60" s="423"/>
      <c r="R60" s="423"/>
      <c r="S60" s="423"/>
      <c r="T60" s="423"/>
      <c r="U60" s="423"/>
      <c r="V60" s="423"/>
      <c r="W60" s="423"/>
      <c r="X60" s="423"/>
      <c r="Y60" s="423"/>
      <c r="Z60" s="423"/>
      <c r="AA60" s="423"/>
      <c r="AB60" s="423"/>
      <c r="AC60" s="423"/>
      <c r="AD60" s="423"/>
      <c r="AE60" s="423"/>
      <c r="AF60" s="423"/>
      <c r="AG60" s="423"/>
      <c r="AH60" s="423"/>
      <c r="AI60" s="423"/>
      <c r="AJ60" s="423"/>
      <c r="AK60" s="423"/>
      <c r="AL60" s="423"/>
      <c r="AM60" s="313"/>
      <c r="AN60" s="313"/>
      <c r="AO60" s="313"/>
    </row>
    <row r="61" spans="1:41" x14ac:dyDescent="0.25">
      <c r="A61" s="131"/>
      <c r="B61" s="131"/>
      <c r="C61" s="423"/>
      <c r="D61" s="423"/>
      <c r="E61" s="423"/>
      <c r="F61" s="423"/>
      <c r="G61" s="423"/>
      <c r="H61" s="423"/>
      <c r="I61" s="423"/>
      <c r="J61" s="423"/>
      <c r="K61" s="423"/>
      <c r="L61" s="423"/>
      <c r="M61" s="423"/>
      <c r="N61" s="423"/>
      <c r="O61" s="423"/>
      <c r="P61" s="423"/>
      <c r="Q61" s="423"/>
      <c r="R61" s="423"/>
      <c r="S61" s="423"/>
      <c r="T61" s="423"/>
      <c r="U61" s="423"/>
      <c r="V61" s="423"/>
      <c r="W61" s="423"/>
      <c r="X61" s="423"/>
      <c r="Y61" s="423"/>
      <c r="Z61" s="423"/>
      <c r="AA61" s="423"/>
      <c r="AB61" s="423"/>
      <c r="AC61" s="423"/>
      <c r="AD61" s="423"/>
      <c r="AE61" s="423"/>
      <c r="AF61" s="423"/>
      <c r="AG61" s="423"/>
      <c r="AH61" s="423"/>
      <c r="AI61" s="423"/>
      <c r="AJ61" s="423"/>
      <c r="AK61" s="423"/>
      <c r="AL61" s="423"/>
      <c r="AM61" s="313"/>
      <c r="AN61" s="313"/>
      <c r="AO61" s="313"/>
    </row>
    <row r="62" spans="1:41" x14ac:dyDescent="0.25">
      <c r="A62" s="131"/>
      <c r="B62" s="131"/>
      <c r="C62" s="423"/>
      <c r="D62" s="423"/>
      <c r="E62" s="423"/>
      <c r="F62" s="423"/>
      <c r="G62" s="423"/>
      <c r="H62" s="423"/>
      <c r="I62" s="423"/>
      <c r="J62" s="423"/>
      <c r="K62" s="423"/>
      <c r="L62" s="423"/>
      <c r="M62" s="423"/>
      <c r="N62" s="423"/>
      <c r="O62" s="423"/>
      <c r="P62" s="423"/>
      <c r="Q62" s="423"/>
      <c r="R62" s="423"/>
      <c r="S62" s="423"/>
      <c r="T62" s="423"/>
      <c r="U62" s="423"/>
      <c r="V62" s="423"/>
      <c r="W62" s="423"/>
      <c r="X62" s="423"/>
      <c r="Y62" s="423"/>
      <c r="Z62" s="423"/>
      <c r="AA62" s="423"/>
      <c r="AB62" s="423"/>
      <c r="AC62" s="423"/>
      <c r="AD62" s="423"/>
      <c r="AE62" s="423"/>
      <c r="AF62" s="423"/>
      <c r="AG62" s="423"/>
      <c r="AH62" s="423"/>
      <c r="AI62" s="423"/>
      <c r="AJ62" s="423"/>
      <c r="AK62" s="423"/>
      <c r="AL62" s="423"/>
      <c r="AM62" s="313"/>
      <c r="AN62" s="313"/>
      <c r="AO62" s="313"/>
    </row>
    <row r="63" spans="1:41" x14ac:dyDescent="0.25">
      <c r="A63" s="131"/>
      <c r="B63" s="131"/>
      <c r="C63" s="423"/>
      <c r="D63" s="423"/>
      <c r="E63" s="423"/>
      <c r="F63" s="423"/>
      <c r="G63" s="423"/>
      <c r="H63" s="423"/>
      <c r="I63" s="423"/>
      <c r="J63" s="423"/>
      <c r="K63" s="423"/>
      <c r="L63" s="423"/>
      <c r="M63" s="423"/>
      <c r="N63" s="423"/>
      <c r="O63" s="423"/>
      <c r="P63" s="423"/>
      <c r="Q63" s="423"/>
      <c r="R63" s="423"/>
      <c r="S63" s="423"/>
      <c r="T63" s="423"/>
      <c r="U63" s="423"/>
      <c r="V63" s="423"/>
      <c r="W63" s="423"/>
      <c r="X63" s="423"/>
      <c r="Y63" s="423"/>
      <c r="Z63" s="423"/>
      <c r="AA63" s="423"/>
      <c r="AB63" s="423"/>
      <c r="AC63" s="423"/>
      <c r="AD63" s="423"/>
      <c r="AE63" s="423"/>
      <c r="AF63" s="423"/>
      <c r="AG63" s="423"/>
      <c r="AH63" s="423"/>
      <c r="AI63" s="423"/>
      <c r="AJ63" s="423"/>
      <c r="AK63" s="423"/>
      <c r="AL63" s="423"/>
      <c r="AM63" s="313"/>
      <c r="AN63" s="313"/>
      <c r="AO63" s="313"/>
    </row>
    <row r="64" spans="1:41" x14ac:dyDescent="0.25">
      <c r="A64" s="131"/>
      <c r="B64" s="131"/>
      <c r="C64" s="423"/>
      <c r="D64" s="423"/>
      <c r="E64" s="423"/>
      <c r="F64" s="423"/>
      <c r="G64" s="423"/>
      <c r="H64" s="423"/>
      <c r="I64" s="423"/>
      <c r="J64" s="423"/>
      <c r="K64" s="423"/>
      <c r="L64" s="423"/>
      <c r="M64" s="423"/>
      <c r="N64" s="423"/>
      <c r="O64" s="423"/>
      <c r="P64" s="423"/>
      <c r="Q64" s="423"/>
      <c r="R64" s="423"/>
      <c r="S64" s="423"/>
      <c r="T64" s="423"/>
      <c r="U64" s="423"/>
      <c r="V64" s="423"/>
      <c r="W64" s="423"/>
      <c r="X64" s="423"/>
      <c r="Y64" s="423"/>
      <c r="Z64" s="423"/>
      <c r="AA64" s="423"/>
      <c r="AB64" s="423"/>
      <c r="AC64" s="423"/>
      <c r="AD64" s="423"/>
      <c r="AE64" s="423"/>
      <c r="AF64" s="423"/>
      <c r="AG64" s="423"/>
      <c r="AH64" s="423"/>
      <c r="AI64" s="423"/>
      <c r="AJ64" s="423"/>
      <c r="AK64" s="423"/>
      <c r="AL64" s="423"/>
      <c r="AM64" s="313"/>
      <c r="AN64" s="313"/>
      <c r="AO64" s="313"/>
    </row>
    <row r="65" spans="1:41" x14ac:dyDescent="0.25">
      <c r="A65" s="131"/>
      <c r="B65" s="131"/>
      <c r="C65" s="423"/>
      <c r="D65" s="423"/>
      <c r="E65" s="423"/>
      <c r="F65" s="423"/>
      <c r="G65" s="423"/>
      <c r="H65" s="423"/>
      <c r="I65" s="423"/>
      <c r="J65" s="423"/>
      <c r="K65" s="423"/>
      <c r="L65" s="423"/>
      <c r="M65" s="423"/>
      <c r="N65" s="423"/>
      <c r="O65" s="423"/>
      <c r="P65" s="423"/>
      <c r="Q65" s="423"/>
      <c r="R65" s="423"/>
      <c r="S65" s="423"/>
      <c r="T65" s="423"/>
      <c r="U65" s="423"/>
      <c r="V65" s="423"/>
      <c r="W65" s="423"/>
      <c r="X65" s="423"/>
      <c r="Y65" s="423"/>
      <c r="Z65" s="423"/>
      <c r="AA65" s="423"/>
      <c r="AB65" s="423"/>
      <c r="AC65" s="423"/>
      <c r="AD65" s="423"/>
      <c r="AE65" s="423"/>
      <c r="AF65" s="423"/>
      <c r="AG65" s="423"/>
      <c r="AH65" s="423"/>
      <c r="AI65" s="423"/>
      <c r="AJ65" s="423"/>
      <c r="AK65" s="423"/>
      <c r="AL65" s="423"/>
      <c r="AM65" s="313"/>
      <c r="AN65" s="313"/>
      <c r="AO65" s="313"/>
    </row>
    <row r="66" spans="1:41" x14ac:dyDescent="0.25">
      <c r="A66" s="131"/>
      <c r="B66" s="131"/>
      <c r="C66" s="423"/>
      <c r="D66" s="423"/>
      <c r="E66" s="423"/>
      <c r="F66" s="423"/>
      <c r="G66" s="423"/>
      <c r="H66" s="423"/>
      <c r="I66" s="423"/>
      <c r="J66" s="423"/>
      <c r="K66" s="423"/>
      <c r="L66" s="423"/>
      <c r="M66" s="423"/>
      <c r="N66" s="423"/>
      <c r="O66" s="423"/>
      <c r="P66" s="423"/>
      <c r="Q66" s="423"/>
      <c r="R66" s="423"/>
      <c r="S66" s="423"/>
      <c r="T66" s="423"/>
      <c r="U66" s="423"/>
      <c r="V66" s="423"/>
      <c r="W66" s="423"/>
      <c r="X66" s="423"/>
      <c r="Y66" s="423"/>
      <c r="Z66" s="423"/>
      <c r="AA66" s="423"/>
      <c r="AB66" s="423"/>
      <c r="AC66" s="423"/>
      <c r="AD66" s="423"/>
      <c r="AE66" s="423"/>
      <c r="AF66" s="423"/>
      <c r="AG66" s="423"/>
      <c r="AH66" s="423"/>
      <c r="AI66" s="423"/>
      <c r="AJ66" s="423"/>
      <c r="AK66" s="423"/>
      <c r="AL66" s="423"/>
      <c r="AM66" s="313"/>
      <c r="AN66" s="313"/>
      <c r="AO66" s="313"/>
    </row>
    <row r="67" spans="1:41" x14ac:dyDescent="0.25">
      <c r="A67" s="131"/>
      <c r="B67" s="131"/>
      <c r="C67" s="423"/>
      <c r="D67" s="423"/>
      <c r="E67" s="423"/>
      <c r="F67" s="423"/>
      <c r="G67" s="423"/>
      <c r="H67" s="423"/>
      <c r="I67" s="423"/>
      <c r="J67" s="423"/>
      <c r="K67" s="423"/>
      <c r="L67" s="423"/>
      <c r="M67" s="423"/>
      <c r="N67" s="423"/>
      <c r="O67" s="423"/>
      <c r="P67" s="423"/>
      <c r="Q67" s="423"/>
      <c r="R67" s="423"/>
      <c r="S67" s="423"/>
      <c r="T67" s="423"/>
      <c r="U67" s="423"/>
      <c r="V67" s="423"/>
      <c r="W67" s="423"/>
      <c r="X67" s="423"/>
      <c r="Y67" s="423"/>
      <c r="Z67" s="423"/>
      <c r="AA67" s="423"/>
      <c r="AB67" s="423"/>
      <c r="AC67" s="423"/>
      <c r="AD67" s="423"/>
      <c r="AE67" s="423"/>
      <c r="AF67" s="423"/>
      <c r="AG67" s="423"/>
      <c r="AH67" s="423"/>
      <c r="AI67" s="423"/>
      <c r="AJ67" s="423"/>
      <c r="AK67" s="423"/>
      <c r="AL67" s="423"/>
      <c r="AM67" s="313"/>
      <c r="AN67" s="313"/>
      <c r="AO67" s="313"/>
    </row>
    <row r="68" spans="1:41" x14ac:dyDescent="0.25">
      <c r="A68" s="131"/>
      <c r="B68" s="131"/>
      <c r="C68" s="423"/>
      <c r="D68" s="423"/>
      <c r="E68" s="423"/>
      <c r="F68" s="423"/>
      <c r="G68" s="423"/>
      <c r="H68" s="423"/>
      <c r="I68" s="423"/>
      <c r="J68" s="423"/>
      <c r="K68" s="423"/>
      <c r="L68" s="423"/>
      <c r="M68" s="423"/>
      <c r="N68" s="423"/>
      <c r="O68" s="423"/>
      <c r="P68" s="423"/>
      <c r="Q68" s="423"/>
      <c r="R68" s="423"/>
      <c r="S68" s="423"/>
      <c r="T68" s="423"/>
      <c r="U68" s="423"/>
      <c r="V68" s="423"/>
      <c r="W68" s="423"/>
      <c r="X68" s="423"/>
      <c r="Y68" s="423"/>
      <c r="Z68" s="423"/>
      <c r="AA68" s="423"/>
      <c r="AB68" s="423"/>
      <c r="AC68" s="423"/>
      <c r="AD68" s="423"/>
      <c r="AE68" s="423"/>
      <c r="AF68" s="423"/>
      <c r="AG68" s="423"/>
      <c r="AH68" s="423"/>
      <c r="AI68" s="423"/>
      <c r="AJ68" s="423"/>
      <c r="AK68" s="423"/>
      <c r="AL68" s="423"/>
      <c r="AM68" s="313"/>
      <c r="AN68" s="313"/>
      <c r="AO68" s="313"/>
    </row>
    <row r="69" spans="1:41" x14ac:dyDescent="0.25">
      <c r="A69" s="131"/>
      <c r="B69" s="131"/>
      <c r="C69" s="423"/>
      <c r="D69" s="423"/>
      <c r="E69" s="423"/>
      <c r="F69" s="423"/>
      <c r="G69" s="423"/>
      <c r="H69" s="423"/>
      <c r="I69" s="423"/>
      <c r="J69" s="423"/>
      <c r="K69" s="423"/>
      <c r="L69" s="423"/>
      <c r="M69" s="423"/>
      <c r="N69" s="423"/>
      <c r="O69" s="423"/>
      <c r="P69" s="423"/>
      <c r="Q69" s="423"/>
      <c r="R69" s="423"/>
      <c r="S69" s="423"/>
      <c r="T69" s="423"/>
      <c r="U69" s="423"/>
      <c r="V69" s="423"/>
      <c r="W69" s="423"/>
      <c r="X69" s="423"/>
      <c r="Y69" s="423"/>
      <c r="Z69" s="423"/>
      <c r="AA69" s="423"/>
      <c r="AB69" s="423"/>
      <c r="AC69" s="423"/>
      <c r="AD69" s="423"/>
      <c r="AE69" s="423"/>
      <c r="AF69" s="423"/>
      <c r="AG69" s="423"/>
      <c r="AH69" s="423"/>
      <c r="AI69" s="423"/>
      <c r="AJ69" s="423"/>
      <c r="AK69" s="423"/>
      <c r="AL69" s="423"/>
      <c r="AM69" s="313"/>
      <c r="AN69" s="313"/>
      <c r="AO69" s="313"/>
    </row>
    <row r="70" spans="1:41" x14ac:dyDescent="0.25">
      <c r="A70" s="131"/>
      <c r="B70" s="131"/>
      <c r="C70" s="423"/>
      <c r="D70" s="423"/>
      <c r="E70" s="423"/>
      <c r="F70" s="423"/>
      <c r="G70" s="423"/>
      <c r="H70" s="423"/>
      <c r="I70" s="423"/>
      <c r="J70" s="423"/>
      <c r="K70" s="423"/>
      <c r="L70" s="423"/>
      <c r="M70" s="423"/>
      <c r="N70" s="423"/>
      <c r="O70" s="423"/>
      <c r="P70" s="423"/>
      <c r="Q70" s="423"/>
      <c r="R70" s="423"/>
      <c r="S70" s="423"/>
      <c r="T70" s="423"/>
      <c r="U70" s="423"/>
      <c r="V70" s="423"/>
      <c r="W70" s="423"/>
      <c r="X70" s="423"/>
      <c r="Y70" s="423"/>
      <c r="Z70" s="423"/>
      <c r="AA70" s="423"/>
      <c r="AB70" s="423"/>
      <c r="AC70" s="423"/>
      <c r="AD70" s="423"/>
      <c r="AE70" s="423"/>
      <c r="AF70" s="423"/>
      <c r="AG70" s="423"/>
      <c r="AH70" s="423"/>
      <c r="AI70" s="423"/>
      <c r="AJ70" s="423"/>
      <c r="AK70" s="423"/>
      <c r="AL70" s="423"/>
      <c r="AM70" s="313"/>
      <c r="AN70" s="313"/>
      <c r="AO70" s="313"/>
    </row>
    <row r="71" spans="1:41" x14ac:dyDescent="0.25">
      <c r="A71" s="131"/>
      <c r="B71" s="131"/>
      <c r="C71" s="423"/>
      <c r="D71" s="423"/>
      <c r="E71" s="423"/>
      <c r="F71" s="423"/>
      <c r="G71" s="423"/>
      <c r="H71" s="423"/>
      <c r="I71" s="423"/>
      <c r="J71" s="423"/>
      <c r="K71" s="423"/>
      <c r="L71" s="423"/>
      <c r="M71" s="423"/>
      <c r="N71" s="423"/>
      <c r="O71" s="423"/>
      <c r="P71" s="423"/>
      <c r="Q71" s="423"/>
      <c r="R71" s="423"/>
      <c r="S71" s="423"/>
      <c r="T71" s="423"/>
      <c r="U71" s="423"/>
      <c r="V71" s="423"/>
      <c r="W71" s="423"/>
      <c r="X71" s="423"/>
      <c r="Y71" s="423"/>
      <c r="Z71" s="423"/>
      <c r="AA71" s="423"/>
      <c r="AB71" s="423"/>
      <c r="AC71" s="423"/>
      <c r="AD71" s="423"/>
      <c r="AE71" s="423"/>
      <c r="AF71" s="423"/>
      <c r="AG71" s="423"/>
      <c r="AH71" s="423"/>
      <c r="AI71" s="423"/>
      <c r="AJ71" s="423"/>
      <c r="AK71" s="423"/>
      <c r="AL71" s="423"/>
      <c r="AM71" s="313"/>
      <c r="AN71" s="313"/>
      <c r="AO71" s="313"/>
    </row>
    <row r="72" spans="1:41" x14ac:dyDescent="0.25">
      <c r="A72" s="131"/>
      <c r="B72" s="131"/>
      <c r="C72" s="423"/>
      <c r="D72" s="423"/>
      <c r="E72" s="423"/>
      <c r="F72" s="423"/>
      <c r="G72" s="423"/>
      <c r="H72" s="423"/>
      <c r="I72" s="423"/>
      <c r="J72" s="423"/>
      <c r="K72" s="423"/>
      <c r="L72" s="423"/>
      <c r="M72" s="423"/>
      <c r="N72" s="423"/>
      <c r="O72" s="423"/>
      <c r="P72" s="423"/>
      <c r="Q72" s="423"/>
      <c r="R72" s="423"/>
      <c r="S72" s="423"/>
      <c r="T72" s="423"/>
      <c r="U72" s="423"/>
      <c r="V72" s="423"/>
      <c r="W72" s="423"/>
      <c r="X72" s="423"/>
      <c r="Y72" s="423"/>
      <c r="Z72" s="423"/>
      <c r="AA72" s="423"/>
      <c r="AB72" s="423"/>
      <c r="AC72" s="423"/>
      <c r="AD72" s="423"/>
      <c r="AE72" s="423"/>
      <c r="AF72" s="423"/>
      <c r="AG72" s="423"/>
      <c r="AH72" s="423"/>
      <c r="AI72" s="423"/>
      <c r="AJ72" s="423"/>
      <c r="AK72" s="423"/>
      <c r="AL72" s="423"/>
      <c r="AM72" s="313"/>
      <c r="AN72" s="313"/>
      <c r="AO72" s="313"/>
    </row>
    <row r="73" spans="1:41" x14ac:dyDescent="0.25">
      <c r="A73" s="131"/>
      <c r="B73" s="131"/>
      <c r="C73" s="423"/>
      <c r="D73" s="423"/>
      <c r="E73" s="423"/>
      <c r="F73" s="423"/>
      <c r="G73" s="423"/>
      <c r="H73" s="423"/>
      <c r="I73" s="423"/>
      <c r="J73" s="423"/>
      <c r="K73" s="423"/>
      <c r="L73" s="423"/>
      <c r="M73" s="423"/>
      <c r="N73" s="423"/>
      <c r="O73" s="423"/>
      <c r="P73" s="423"/>
      <c r="Q73" s="423"/>
      <c r="R73" s="423"/>
      <c r="S73" s="423"/>
      <c r="T73" s="423"/>
      <c r="U73" s="423"/>
      <c r="V73" s="423"/>
      <c r="W73" s="423"/>
      <c r="X73" s="423"/>
      <c r="Y73" s="423"/>
      <c r="Z73" s="423"/>
      <c r="AA73" s="423"/>
      <c r="AB73" s="423"/>
      <c r="AC73" s="423"/>
      <c r="AD73" s="423"/>
      <c r="AE73" s="423"/>
      <c r="AF73" s="423"/>
      <c r="AG73" s="423"/>
      <c r="AH73" s="423"/>
      <c r="AI73" s="423"/>
      <c r="AJ73" s="423"/>
      <c r="AK73" s="423"/>
      <c r="AL73" s="423"/>
      <c r="AM73" s="313"/>
      <c r="AN73" s="313"/>
      <c r="AO73" s="313"/>
    </row>
    <row r="74" spans="1:41" x14ac:dyDescent="0.25">
      <c r="A74" s="131"/>
      <c r="B74" s="131"/>
      <c r="C74" s="423"/>
      <c r="D74" s="423"/>
      <c r="E74" s="423"/>
      <c r="F74" s="423"/>
      <c r="G74" s="423"/>
      <c r="H74" s="423"/>
      <c r="I74" s="423"/>
      <c r="J74" s="423"/>
      <c r="K74" s="423"/>
      <c r="L74" s="423"/>
      <c r="M74" s="423"/>
      <c r="N74" s="423"/>
      <c r="O74" s="423"/>
      <c r="P74" s="423"/>
      <c r="Q74" s="423"/>
      <c r="R74" s="423"/>
      <c r="S74" s="423"/>
      <c r="T74" s="423"/>
      <c r="U74" s="423"/>
      <c r="V74" s="423"/>
      <c r="W74" s="423"/>
      <c r="X74" s="423"/>
      <c r="Y74" s="423"/>
      <c r="Z74" s="423"/>
      <c r="AA74" s="423"/>
      <c r="AB74" s="423"/>
      <c r="AC74" s="423"/>
      <c r="AD74" s="423"/>
      <c r="AE74" s="423"/>
      <c r="AF74" s="423"/>
      <c r="AG74" s="423"/>
      <c r="AH74" s="423"/>
      <c r="AI74" s="423"/>
      <c r="AJ74" s="423"/>
      <c r="AK74" s="423"/>
      <c r="AL74" s="423"/>
      <c r="AM74" s="313"/>
      <c r="AN74" s="313"/>
      <c r="AO74" s="313"/>
    </row>
    <row r="75" spans="1:41" x14ac:dyDescent="0.25">
      <c r="A75" s="131"/>
      <c r="B75" s="131"/>
      <c r="C75" s="423"/>
      <c r="D75" s="423"/>
      <c r="E75" s="423"/>
      <c r="F75" s="423"/>
      <c r="G75" s="423"/>
      <c r="H75" s="423"/>
      <c r="I75" s="423"/>
      <c r="J75" s="423"/>
      <c r="K75" s="423"/>
      <c r="L75" s="423"/>
      <c r="M75" s="423"/>
      <c r="N75" s="423"/>
      <c r="O75" s="423"/>
      <c r="P75" s="423"/>
      <c r="Q75" s="423"/>
      <c r="R75" s="423"/>
      <c r="S75" s="423"/>
      <c r="T75" s="423"/>
      <c r="U75" s="423"/>
      <c r="V75" s="423"/>
      <c r="W75" s="423"/>
      <c r="X75" s="423"/>
      <c r="Y75" s="423"/>
      <c r="Z75" s="423"/>
      <c r="AA75" s="423"/>
      <c r="AB75" s="423"/>
      <c r="AC75" s="423"/>
      <c r="AD75" s="423"/>
      <c r="AE75" s="423"/>
      <c r="AF75" s="423"/>
      <c r="AG75" s="423"/>
      <c r="AH75" s="423"/>
      <c r="AI75" s="423"/>
      <c r="AJ75" s="423"/>
      <c r="AK75" s="423"/>
      <c r="AL75" s="423"/>
      <c r="AM75" s="313"/>
      <c r="AN75" s="313"/>
      <c r="AO75" s="313"/>
    </row>
    <row r="76" spans="1:41" x14ac:dyDescent="0.25">
      <c r="A76" s="131"/>
      <c r="B76" s="131"/>
      <c r="C76" s="423"/>
      <c r="D76" s="423"/>
      <c r="E76" s="423"/>
      <c r="F76" s="423"/>
      <c r="G76" s="423"/>
      <c r="H76" s="423"/>
      <c r="I76" s="423"/>
      <c r="J76" s="423"/>
      <c r="K76" s="423"/>
      <c r="L76" s="423"/>
      <c r="M76" s="423"/>
      <c r="N76" s="423"/>
      <c r="O76" s="423"/>
      <c r="P76" s="423"/>
      <c r="Q76" s="423"/>
      <c r="R76" s="423"/>
      <c r="S76" s="423"/>
      <c r="T76" s="423"/>
      <c r="U76" s="423"/>
      <c r="V76" s="423"/>
      <c r="W76" s="423"/>
      <c r="X76" s="423"/>
      <c r="Y76" s="423"/>
      <c r="Z76" s="423"/>
      <c r="AA76" s="423"/>
      <c r="AB76" s="423"/>
      <c r="AC76" s="423"/>
      <c r="AD76" s="423"/>
      <c r="AE76" s="423"/>
      <c r="AF76" s="423"/>
      <c r="AG76" s="423"/>
      <c r="AH76" s="423"/>
      <c r="AI76" s="423"/>
      <c r="AJ76" s="423"/>
      <c r="AK76" s="423"/>
      <c r="AL76" s="423"/>
      <c r="AM76" s="313"/>
      <c r="AN76" s="313"/>
      <c r="AO76" s="313"/>
    </row>
    <row r="77" spans="1:41" x14ac:dyDescent="0.25">
      <c r="A77" s="131"/>
      <c r="B77" s="131"/>
      <c r="C77" s="423"/>
      <c r="D77" s="423"/>
      <c r="E77" s="423"/>
      <c r="F77" s="423"/>
      <c r="G77" s="423"/>
      <c r="H77" s="423"/>
      <c r="I77" s="423"/>
      <c r="J77" s="423"/>
      <c r="K77" s="423"/>
      <c r="L77" s="423"/>
      <c r="M77" s="423"/>
      <c r="N77" s="423"/>
      <c r="O77" s="423"/>
      <c r="P77" s="423"/>
      <c r="Q77" s="423"/>
      <c r="R77" s="423"/>
      <c r="S77" s="423"/>
      <c r="T77" s="423"/>
      <c r="U77" s="423"/>
      <c r="V77" s="423"/>
      <c r="W77" s="423"/>
      <c r="X77" s="423"/>
      <c r="Y77" s="423"/>
      <c r="Z77" s="423"/>
      <c r="AA77" s="423"/>
      <c r="AB77" s="423"/>
      <c r="AC77" s="423"/>
      <c r="AD77" s="423"/>
      <c r="AE77" s="423"/>
      <c r="AF77" s="423"/>
      <c r="AG77" s="423"/>
      <c r="AH77" s="423"/>
      <c r="AI77" s="423"/>
      <c r="AJ77" s="423"/>
      <c r="AK77" s="423"/>
      <c r="AL77" s="423"/>
      <c r="AM77" s="313"/>
      <c r="AN77" s="313"/>
      <c r="AO77" s="313"/>
    </row>
    <row r="78" spans="1:41" x14ac:dyDescent="0.25">
      <c r="A78" s="131"/>
      <c r="B78" s="131"/>
      <c r="C78" s="423"/>
      <c r="D78" s="423"/>
      <c r="E78" s="423"/>
      <c r="F78" s="423"/>
      <c r="G78" s="423"/>
      <c r="H78" s="423"/>
      <c r="I78" s="423"/>
      <c r="J78" s="423"/>
      <c r="K78" s="423"/>
      <c r="L78" s="423"/>
      <c r="M78" s="423"/>
      <c r="N78" s="423"/>
      <c r="O78" s="423"/>
      <c r="P78" s="423"/>
      <c r="Q78" s="423"/>
      <c r="R78" s="423"/>
      <c r="S78" s="423"/>
      <c r="T78" s="423"/>
      <c r="U78" s="423"/>
      <c r="V78" s="423"/>
      <c r="W78" s="423"/>
      <c r="X78" s="423"/>
      <c r="Y78" s="423"/>
      <c r="Z78" s="423"/>
      <c r="AA78" s="423"/>
      <c r="AB78" s="423"/>
      <c r="AC78" s="423"/>
      <c r="AD78" s="423"/>
      <c r="AE78" s="423"/>
      <c r="AF78" s="423"/>
      <c r="AG78" s="423"/>
      <c r="AH78" s="423"/>
      <c r="AI78" s="423"/>
      <c r="AJ78" s="423"/>
      <c r="AK78" s="423"/>
      <c r="AL78" s="423"/>
      <c r="AM78" s="313"/>
      <c r="AN78" s="313"/>
      <c r="AO78" s="313"/>
    </row>
    <row r="79" spans="1:41" x14ac:dyDescent="0.25">
      <c r="A79" s="131"/>
      <c r="B79" s="131"/>
      <c r="C79" s="423"/>
      <c r="D79" s="423"/>
      <c r="E79" s="423"/>
      <c r="F79" s="423"/>
      <c r="G79" s="423"/>
      <c r="H79" s="423"/>
      <c r="I79" s="423"/>
      <c r="J79" s="423"/>
      <c r="K79" s="423"/>
      <c r="L79" s="423"/>
      <c r="M79" s="423"/>
      <c r="N79" s="423"/>
      <c r="O79" s="423"/>
      <c r="P79" s="423"/>
      <c r="Q79" s="423"/>
      <c r="R79" s="423"/>
      <c r="S79" s="423"/>
      <c r="T79" s="423"/>
      <c r="U79" s="423"/>
      <c r="V79" s="423"/>
      <c r="W79" s="423"/>
      <c r="X79" s="423"/>
      <c r="Y79" s="423"/>
      <c r="Z79" s="423"/>
      <c r="AA79" s="423"/>
      <c r="AB79" s="423"/>
      <c r="AC79" s="423"/>
      <c r="AD79" s="423"/>
      <c r="AE79" s="423"/>
      <c r="AF79" s="423"/>
      <c r="AG79" s="423"/>
      <c r="AH79" s="423"/>
      <c r="AI79" s="423"/>
      <c r="AJ79" s="423"/>
      <c r="AK79" s="423"/>
      <c r="AL79" s="423"/>
      <c r="AM79" s="313"/>
      <c r="AN79" s="313"/>
      <c r="AO79" s="313"/>
    </row>
    <row r="80" spans="1:41" x14ac:dyDescent="0.25">
      <c r="A80" s="131"/>
      <c r="B80" s="131"/>
      <c r="C80" s="423"/>
      <c r="D80" s="423"/>
      <c r="E80" s="423"/>
      <c r="F80" s="423"/>
      <c r="G80" s="423"/>
      <c r="H80" s="423"/>
      <c r="I80" s="423"/>
      <c r="J80" s="423"/>
      <c r="K80" s="423"/>
      <c r="L80" s="423"/>
      <c r="M80" s="423"/>
      <c r="N80" s="423"/>
      <c r="O80" s="423"/>
      <c r="P80" s="423"/>
      <c r="Q80" s="423"/>
      <c r="R80" s="423"/>
      <c r="S80" s="423"/>
      <c r="T80" s="423"/>
      <c r="U80" s="423"/>
      <c r="V80" s="423"/>
      <c r="W80" s="423"/>
      <c r="X80" s="423"/>
      <c r="Y80" s="423"/>
      <c r="Z80" s="423"/>
      <c r="AA80" s="423"/>
      <c r="AB80" s="423"/>
      <c r="AC80" s="423"/>
      <c r="AD80" s="423"/>
      <c r="AE80" s="423"/>
      <c r="AF80" s="423"/>
      <c r="AG80" s="423"/>
      <c r="AH80" s="423"/>
      <c r="AI80" s="423"/>
      <c r="AJ80" s="423"/>
      <c r="AK80" s="423"/>
      <c r="AL80" s="423"/>
      <c r="AM80" s="313"/>
      <c r="AN80" s="313"/>
      <c r="AO80" s="313"/>
    </row>
    <row r="81" spans="1:41" x14ac:dyDescent="0.25">
      <c r="A81" s="131"/>
      <c r="B81" s="131"/>
      <c r="C81" s="423"/>
      <c r="D81" s="423"/>
      <c r="E81" s="423"/>
      <c r="F81" s="423"/>
      <c r="G81" s="423"/>
      <c r="H81" s="423"/>
      <c r="I81" s="423"/>
      <c r="J81" s="423"/>
      <c r="K81" s="423"/>
      <c r="L81" s="423"/>
      <c r="M81" s="423"/>
      <c r="N81" s="423"/>
      <c r="O81" s="423"/>
      <c r="P81" s="423"/>
      <c r="Q81" s="423"/>
      <c r="R81" s="423"/>
      <c r="S81" s="423"/>
      <c r="T81" s="423"/>
      <c r="U81" s="423"/>
      <c r="V81" s="423"/>
      <c r="W81" s="423"/>
      <c r="X81" s="423"/>
      <c r="Y81" s="423"/>
      <c r="Z81" s="423"/>
      <c r="AA81" s="423"/>
      <c r="AB81" s="423"/>
      <c r="AC81" s="423"/>
      <c r="AD81" s="423"/>
      <c r="AE81" s="423"/>
      <c r="AF81" s="423"/>
      <c r="AG81" s="423"/>
      <c r="AH81" s="423"/>
      <c r="AI81" s="423"/>
      <c r="AJ81" s="423"/>
      <c r="AK81" s="423"/>
      <c r="AL81" s="423"/>
      <c r="AM81" s="313"/>
      <c r="AN81" s="313"/>
      <c r="AO81" s="313"/>
    </row>
    <row r="82" spans="1:41" x14ac:dyDescent="0.25">
      <c r="A82" s="131"/>
      <c r="B82" s="131"/>
      <c r="C82" s="423"/>
      <c r="D82" s="423"/>
      <c r="E82" s="423"/>
      <c r="F82" s="423"/>
      <c r="G82" s="423"/>
      <c r="H82" s="423"/>
      <c r="I82" s="423"/>
      <c r="J82" s="423"/>
      <c r="K82" s="423"/>
      <c r="L82" s="423"/>
      <c r="M82" s="423"/>
      <c r="N82" s="423"/>
      <c r="O82" s="423"/>
      <c r="P82" s="423"/>
      <c r="Q82" s="423"/>
      <c r="R82" s="423"/>
      <c r="S82" s="423"/>
      <c r="T82" s="423"/>
      <c r="U82" s="423"/>
      <c r="V82" s="423"/>
      <c r="W82" s="423"/>
      <c r="X82" s="423"/>
      <c r="Y82" s="423"/>
      <c r="Z82" s="423"/>
      <c r="AA82" s="423"/>
      <c r="AB82" s="423"/>
      <c r="AC82" s="423"/>
      <c r="AD82" s="423"/>
      <c r="AE82" s="423"/>
      <c r="AF82" s="423"/>
      <c r="AG82" s="423"/>
      <c r="AH82" s="423"/>
      <c r="AI82" s="423"/>
      <c r="AJ82" s="423"/>
      <c r="AK82" s="423"/>
      <c r="AL82" s="423"/>
      <c r="AM82" s="313"/>
      <c r="AN82" s="313"/>
      <c r="AO82" s="313"/>
    </row>
    <row r="83" spans="1:41" x14ac:dyDescent="0.25">
      <c r="A83" s="131"/>
      <c r="B83" s="131"/>
      <c r="C83" s="423"/>
      <c r="D83" s="423"/>
      <c r="E83" s="423"/>
      <c r="F83" s="423"/>
      <c r="G83" s="423"/>
      <c r="H83" s="423"/>
      <c r="I83" s="423"/>
      <c r="J83" s="423"/>
      <c r="K83" s="423"/>
      <c r="L83" s="423"/>
      <c r="M83" s="423"/>
      <c r="N83" s="423"/>
      <c r="O83" s="423"/>
      <c r="P83" s="423"/>
      <c r="Q83" s="423"/>
      <c r="R83" s="423"/>
      <c r="S83" s="423"/>
      <c r="T83" s="423"/>
      <c r="U83" s="423"/>
      <c r="V83" s="423"/>
      <c r="W83" s="423"/>
      <c r="X83" s="423"/>
      <c r="Y83" s="423"/>
      <c r="Z83" s="423"/>
      <c r="AA83" s="423"/>
      <c r="AB83" s="423"/>
      <c r="AC83" s="423"/>
      <c r="AD83" s="423"/>
      <c r="AE83" s="423"/>
      <c r="AF83" s="423"/>
      <c r="AG83" s="423"/>
      <c r="AH83" s="423"/>
      <c r="AI83" s="423"/>
      <c r="AJ83" s="423"/>
      <c r="AK83" s="423"/>
      <c r="AL83" s="423"/>
      <c r="AM83" s="313"/>
      <c r="AN83" s="313"/>
      <c r="AO83" s="313"/>
    </row>
    <row r="84" spans="1:41" x14ac:dyDescent="0.25">
      <c r="A84" s="131"/>
      <c r="B84" s="131"/>
      <c r="C84" s="423"/>
      <c r="D84" s="423"/>
      <c r="E84" s="423"/>
      <c r="F84" s="423"/>
      <c r="G84" s="423"/>
      <c r="H84" s="423"/>
      <c r="I84" s="423"/>
      <c r="J84" s="423"/>
      <c r="K84" s="423"/>
      <c r="L84" s="423"/>
      <c r="M84" s="423"/>
      <c r="N84" s="423"/>
      <c r="O84" s="423"/>
      <c r="P84" s="423"/>
      <c r="Q84" s="423"/>
      <c r="R84" s="423"/>
      <c r="S84" s="423"/>
      <c r="T84" s="423"/>
      <c r="U84" s="423"/>
      <c r="V84" s="423"/>
      <c r="W84" s="423"/>
      <c r="X84" s="423"/>
      <c r="Y84" s="423"/>
      <c r="Z84" s="423"/>
      <c r="AA84" s="423"/>
      <c r="AB84" s="423"/>
      <c r="AC84" s="423"/>
      <c r="AD84" s="423"/>
      <c r="AE84" s="423"/>
      <c r="AF84" s="423"/>
      <c r="AG84" s="423"/>
      <c r="AH84" s="423"/>
      <c r="AI84" s="423"/>
      <c r="AJ84" s="423"/>
      <c r="AK84" s="423"/>
      <c r="AL84" s="423"/>
      <c r="AM84" s="131"/>
      <c r="AN84" s="131"/>
      <c r="AO84" s="131"/>
    </row>
    <row r="85" spans="1:41" x14ac:dyDescent="0.25">
      <c r="A85" s="131"/>
      <c r="B85" s="131"/>
      <c r="C85" s="423"/>
      <c r="D85" s="423"/>
      <c r="E85" s="423"/>
      <c r="F85" s="423"/>
      <c r="G85" s="423"/>
      <c r="H85" s="423"/>
      <c r="I85" s="423"/>
      <c r="J85" s="423"/>
      <c r="K85" s="423"/>
      <c r="L85" s="423"/>
      <c r="M85" s="423"/>
      <c r="N85" s="423"/>
      <c r="O85" s="423"/>
      <c r="P85" s="423"/>
      <c r="Q85" s="423"/>
      <c r="R85" s="423"/>
      <c r="S85" s="423"/>
      <c r="T85" s="423"/>
      <c r="U85" s="423"/>
      <c r="V85" s="423"/>
      <c r="W85" s="423"/>
      <c r="X85" s="423"/>
      <c r="Y85" s="423"/>
      <c r="Z85" s="423"/>
      <c r="AA85" s="423"/>
      <c r="AB85" s="423"/>
      <c r="AC85" s="423"/>
      <c r="AD85" s="423"/>
      <c r="AE85" s="423"/>
      <c r="AF85" s="423"/>
      <c r="AG85" s="423"/>
      <c r="AH85" s="423"/>
      <c r="AI85" s="423"/>
      <c r="AJ85" s="423"/>
      <c r="AK85" s="423"/>
      <c r="AL85" s="423"/>
      <c r="AM85" s="131"/>
      <c r="AN85" s="131"/>
      <c r="AO85" s="131"/>
    </row>
    <row r="86" spans="1:41" x14ac:dyDescent="0.25">
      <c r="A86" s="131"/>
      <c r="B86" s="131"/>
      <c r="C86" s="423"/>
      <c r="D86" s="423"/>
      <c r="E86" s="423"/>
      <c r="F86" s="423"/>
      <c r="G86" s="423"/>
      <c r="H86" s="423"/>
      <c r="I86" s="423"/>
      <c r="J86" s="423"/>
      <c r="K86" s="423"/>
      <c r="L86" s="423"/>
      <c r="M86" s="423"/>
      <c r="N86" s="423"/>
      <c r="O86" s="423"/>
      <c r="P86" s="423"/>
      <c r="Q86" s="423"/>
      <c r="R86" s="423"/>
      <c r="S86" s="423"/>
      <c r="T86" s="423"/>
      <c r="U86" s="423"/>
      <c r="V86" s="423"/>
      <c r="W86" s="423"/>
      <c r="X86" s="423"/>
      <c r="Y86" s="423"/>
      <c r="Z86" s="423"/>
      <c r="AA86" s="423"/>
      <c r="AB86" s="423"/>
      <c r="AC86" s="423"/>
      <c r="AD86" s="423"/>
      <c r="AE86" s="423"/>
      <c r="AF86" s="423"/>
      <c r="AG86" s="423"/>
      <c r="AH86" s="423"/>
      <c r="AI86" s="423"/>
      <c r="AJ86" s="423"/>
      <c r="AK86" s="423"/>
      <c r="AL86" s="423"/>
      <c r="AM86" s="131"/>
      <c r="AN86" s="131"/>
      <c r="AO86" s="131"/>
    </row>
    <row r="87" spans="1:41" x14ac:dyDescent="0.25">
      <c r="C87" s="423"/>
      <c r="D87" s="423"/>
      <c r="E87" s="423"/>
      <c r="F87" s="423"/>
      <c r="G87" s="423"/>
      <c r="H87" s="423"/>
      <c r="I87" s="423"/>
      <c r="J87" s="423"/>
      <c r="K87" s="423"/>
      <c r="L87" s="423"/>
      <c r="M87" s="423"/>
      <c r="N87" s="423"/>
      <c r="O87" s="423"/>
      <c r="P87" s="423"/>
      <c r="Q87" s="423"/>
      <c r="R87" s="423"/>
      <c r="S87" s="423"/>
      <c r="T87" s="423"/>
      <c r="U87" s="423"/>
      <c r="V87" s="423"/>
      <c r="W87" s="423"/>
      <c r="X87" s="423"/>
      <c r="Y87" s="423"/>
      <c r="Z87" s="423"/>
      <c r="AA87" s="423"/>
      <c r="AB87" s="423"/>
      <c r="AC87" s="423"/>
      <c r="AD87" s="423"/>
      <c r="AE87" s="423"/>
      <c r="AF87" s="423"/>
      <c r="AG87" s="423"/>
      <c r="AH87" s="423"/>
      <c r="AI87" s="423"/>
      <c r="AJ87" s="423"/>
      <c r="AK87" s="423"/>
      <c r="AL87" s="423"/>
    </row>
    <row r="88" spans="1:41" x14ac:dyDescent="0.25">
      <c r="C88" s="423"/>
      <c r="D88" s="423"/>
      <c r="E88" s="423"/>
      <c r="F88" s="423"/>
      <c r="G88" s="423"/>
      <c r="H88" s="423"/>
      <c r="I88" s="423"/>
      <c r="J88" s="423"/>
      <c r="K88" s="423"/>
      <c r="L88" s="423"/>
      <c r="M88" s="423"/>
      <c r="N88" s="423"/>
      <c r="O88" s="423"/>
      <c r="P88" s="423"/>
      <c r="Q88" s="423"/>
      <c r="R88" s="423"/>
      <c r="S88" s="423"/>
      <c r="T88" s="423"/>
      <c r="U88" s="423"/>
      <c r="V88" s="423"/>
      <c r="W88" s="423"/>
      <c r="X88" s="423"/>
      <c r="Y88" s="423"/>
      <c r="Z88" s="423"/>
      <c r="AA88" s="423"/>
      <c r="AB88" s="423"/>
      <c r="AC88" s="423"/>
      <c r="AD88" s="423"/>
      <c r="AE88" s="423"/>
      <c r="AF88" s="423"/>
      <c r="AG88" s="423"/>
      <c r="AH88" s="423"/>
      <c r="AI88" s="423"/>
      <c r="AJ88" s="423"/>
      <c r="AK88" s="423"/>
      <c r="AL88" s="423"/>
    </row>
    <row r="89" spans="1:41" x14ac:dyDescent="0.25">
      <c r="C89" s="423"/>
      <c r="D89" s="423"/>
      <c r="E89" s="423"/>
      <c r="F89" s="423"/>
      <c r="G89" s="423"/>
      <c r="H89" s="423"/>
      <c r="I89" s="423"/>
      <c r="J89" s="423"/>
      <c r="K89" s="423"/>
      <c r="L89" s="423"/>
      <c r="M89" s="423"/>
      <c r="N89" s="423"/>
      <c r="O89" s="423"/>
      <c r="P89" s="423"/>
      <c r="Q89" s="423"/>
      <c r="R89" s="423"/>
      <c r="S89" s="423"/>
      <c r="T89" s="423"/>
      <c r="U89" s="423"/>
      <c r="V89" s="423"/>
      <c r="W89" s="423"/>
      <c r="X89" s="423"/>
      <c r="Y89" s="423"/>
      <c r="Z89" s="423"/>
      <c r="AA89" s="423"/>
      <c r="AB89" s="423"/>
      <c r="AC89" s="423"/>
      <c r="AD89" s="423"/>
      <c r="AE89" s="423"/>
      <c r="AF89" s="423"/>
      <c r="AG89" s="423"/>
      <c r="AH89" s="423"/>
      <c r="AI89" s="423"/>
      <c r="AJ89" s="423"/>
      <c r="AK89" s="423"/>
      <c r="AL89" s="423"/>
    </row>
    <row r="90" spans="1:41" x14ac:dyDescent="0.25">
      <c r="C90" s="423"/>
      <c r="D90" s="423"/>
      <c r="E90" s="423"/>
      <c r="F90" s="423"/>
      <c r="G90" s="423"/>
      <c r="H90" s="423"/>
      <c r="I90" s="423"/>
      <c r="J90" s="423"/>
      <c r="K90" s="423"/>
      <c r="L90" s="423"/>
      <c r="M90" s="423"/>
      <c r="N90" s="423"/>
      <c r="O90" s="423"/>
      <c r="P90" s="423"/>
      <c r="Q90" s="423"/>
      <c r="R90" s="423"/>
      <c r="S90" s="423"/>
      <c r="T90" s="423"/>
      <c r="U90" s="423"/>
      <c r="V90" s="423"/>
      <c r="W90" s="423"/>
      <c r="X90" s="423"/>
      <c r="Y90" s="423"/>
      <c r="Z90" s="423"/>
      <c r="AA90" s="423"/>
      <c r="AB90" s="423"/>
      <c r="AC90" s="423"/>
      <c r="AD90" s="423"/>
      <c r="AE90" s="423"/>
      <c r="AF90" s="423"/>
      <c r="AG90" s="423"/>
      <c r="AH90" s="423"/>
      <c r="AI90" s="423"/>
      <c r="AJ90" s="423"/>
      <c r="AK90" s="423"/>
      <c r="AL90" s="423"/>
    </row>
  </sheetData>
  <mergeCells count="8">
    <mergeCell ref="D1:I1"/>
    <mergeCell ref="C49:AL90"/>
    <mergeCell ref="C47:D47"/>
    <mergeCell ref="C4:G4"/>
    <mergeCell ref="C8:AM8"/>
    <mergeCell ref="AM22:AM23"/>
    <mergeCell ref="AM27:AM30"/>
    <mergeCell ref="AM34:AM37"/>
  </mergeCells>
  <dataValidations count="3">
    <dataValidation type="list" allowBlank="1" showInputMessage="1" showErrorMessage="1" sqref="D17 D27:D30 D34:D37 D22:D23" xr:uid="{5C99DAB2-96FD-46A4-BF22-BE96B414C507}">
      <formula1>fundingtype</formula1>
    </dataValidation>
    <dataValidation type="list" allowBlank="1" showInputMessage="1" showErrorMessage="1" sqref="E17 E27:E30 E34:E37 E22:E23" xr:uid="{D5DA10C2-38AB-4DC2-A290-868400AF9F86}">
      <formula1>fundingsource</formula1>
    </dataValidation>
    <dataValidation type="whole" allowBlank="1" showInputMessage="1" showErrorMessage="1" sqref="E44:AI44 F34:AI36 F27:AI29 F22:AI22" xr:uid="{00000000-0002-0000-0100-000001000000}">
      <formula1>0</formula1>
      <formula2>10000000000</formula2>
    </dataValidation>
  </dataValidations>
  <hyperlinks>
    <hyperlink ref="C47:D47" location="'Project finance'!A1" display="Return to Top of Sheet" xr:uid="{90FB94B3-B1D7-4EC7-BB7F-F12C65A0538D}"/>
  </hyperlinks>
  <pageMargins left="0.74803149606299213" right="0.74803149606299213" top="0.98425196850393704" bottom="0.98425196850393704" header="0.511811023622047" footer="0.511811023622047"/>
  <pageSetup paperSize="9" scale="61" fitToWidth="0" fitToHeight="0"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29842-ACAC-4284-ABC7-52F807200DD4}">
  <dimension ref="A1:AN87"/>
  <sheetViews>
    <sheetView showGridLines="0" zoomScale="90" zoomScaleNormal="90" workbookViewId="0">
      <selection activeCell="C8" sqref="C8"/>
    </sheetView>
  </sheetViews>
  <sheetFormatPr defaultColWidth="8.90625" defaultRowHeight="15" x14ac:dyDescent="0.25"/>
  <cols>
    <col min="1" max="1" width="2" customWidth="1"/>
    <col min="2" max="2" width="1.08984375" customWidth="1"/>
    <col min="3" max="3" width="28.90625" customWidth="1"/>
    <col min="4" max="4" width="36.453125" style="1" customWidth="1"/>
    <col min="5" max="34" width="12.453125" customWidth="1"/>
    <col min="35" max="35" width="1.6328125" style="1" customWidth="1"/>
    <col min="36" max="36" width="12.6328125" customWidth="1"/>
    <col min="37" max="37" width="1.6328125" style="1" customWidth="1"/>
    <col min="38" max="38" width="47.453125" customWidth="1"/>
    <col min="39" max="39" width="1.6328125" customWidth="1"/>
    <col min="40" max="40" width="9.6328125" customWidth="1"/>
    <col min="41" max="41" width="8.6328125" customWidth="1"/>
  </cols>
  <sheetData>
    <row r="1" spans="1:40" ht="21" x14ac:dyDescent="0.4">
      <c r="B1" s="382"/>
      <c r="C1" s="382"/>
      <c r="D1" s="433" t="s">
        <v>21</v>
      </c>
      <c r="E1" s="434"/>
      <c r="F1" s="434"/>
      <c r="G1" s="434"/>
      <c r="H1" s="434"/>
      <c r="I1" s="434"/>
      <c r="J1" s="434"/>
      <c r="K1" s="435"/>
      <c r="L1" s="382"/>
      <c r="M1" s="382"/>
      <c r="N1" s="382"/>
      <c r="O1" s="382"/>
      <c r="P1" s="382"/>
      <c r="Q1" s="382"/>
      <c r="R1" s="382"/>
      <c r="S1" s="382"/>
      <c r="T1" s="382"/>
      <c r="U1" s="382"/>
      <c r="V1" s="382"/>
      <c r="W1" s="382"/>
      <c r="X1" s="382"/>
      <c r="Y1" s="382"/>
      <c r="Z1" s="382"/>
      <c r="AA1" s="382"/>
      <c r="AB1" s="382"/>
      <c r="AC1" s="382"/>
      <c r="AD1" s="382"/>
      <c r="AE1" s="382"/>
      <c r="AF1" s="382"/>
      <c r="AG1" s="382"/>
      <c r="AH1" s="382"/>
      <c r="AI1" s="382"/>
    </row>
    <row r="2" spans="1:40" ht="17.399999999999999" customHeight="1" thickBot="1" x14ac:dyDescent="0.3">
      <c r="A2" s="1"/>
      <c r="B2" s="1"/>
      <c r="C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J2" s="1"/>
      <c r="AL2" s="1"/>
      <c r="AM2" s="1"/>
      <c r="AN2" s="1"/>
    </row>
    <row r="3" spans="1:40" ht="10.5" customHeight="1" thickTop="1" x14ac:dyDescent="0.25">
      <c r="A3" s="1"/>
      <c r="B3" s="12"/>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5"/>
      <c r="AN3" s="1"/>
    </row>
    <row r="4" spans="1:40" ht="19.350000000000001" customHeight="1" x14ac:dyDescent="0.4">
      <c r="A4" s="1"/>
      <c r="B4" s="16"/>
      <c r="C4" s="425" t="s">
        <v>102</v>
      </c>
      <c r="D4" s="425"/>
      <c r="E4" s="425"/>
      <c r="F4" s="425"/>
      <c r="G4" s="425"/>
      <c r="H4" s="425"/>
      <c r="I4" s="425"/>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
      <c r="AL4" s="5" t="s">
        <v>36</v>
      </c>
      <c r="AM4" s="35"/>
      <c r="AN4" s="36"/>
    </row>
    <row r="5" spans="1:40" ht="15.75" customHeight="1" x14ac:dyDescent="0.4">
      <c r="A5" s="1"/>
      <c r="B5" s="16"/>
      <c r="C5" s="37"/>
      <c r="D5" s="38"/>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8"/>
      <c r="AJ5" s="1"/>
      <c r="AL5" s="6" t="s">
        <v>37</v>
      </c>
      <c r="AM5" s="35"/>
      <c r="AN5" s="36"/>
    </row>
    <row r="6" spans="1:40" ht="17.399999999999999" customHeight="1" x14ac:dyDescent="0.4">
      <c r="A6" s="1"/>
      <c r="B6" s="16"/>
      <c r="C6" s="314"/>
      <c r="D6" s="138"/>
      <c r="E6" s="123"/>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9"/>
      <c r="AJ6" s="1"/>
      <c r="AL6" s="40" t="s">
        <v>47</v>
      </c>
      <c r="AM6" s="35"/>
      <c r="AN6" s="36"/>
    </row>
    <row r="7" spans="1:40" ht="15.6" customHeight="1" x14ac:dyDescent="0.3">
      <c r="A7" s="1"/>
      <c r="B7" s="16"/>
      <c r="C7" s="124"/>
      <c r="D7" s="123"/>
      <c r="E7" s="123"/>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9"/>
      <c r="AJ7" s="1"/>
      <c r="AL7" s="10" t="s">
        <v>39</v>
      </c>
      <c r="AM7" s="35"/>
      <c r="AN7" s="36"/>
    </row>
    <row r="8" spans="1:40" ht="15.6" customHeight="1" x14ac:dyDescent="0.3">
      <c r="A8" s="1"/>
      <c r="B8" s="16"/>
      <c r="C8" s="426" t="s">
        <v>103</v>
      </c>
      <c r="D8" s="426"/>
      <c r="E8" s="426"/>
      <c r="F8" s="426"/>
      <c r="G8" s="426"/>
      <c r="H8" s="426"/>
      <c r="I8" s="426"/>
      <c r="J8" s="426"/>
      <c r="K8" s="426"/>
      <c r="L8" s="426"/>
      <c r="M8" s="426"/>
      <c r="N8" s="426"/>
      <c r="O8" s="426"/>
      <c r="P8" s="426"/>
      <c r="Q8" s="426"/>
      <c r="R8" s="426"/>
      <c r="S8" s="426"/>
      <c r="T8" s="426"/>
      <c r="U8" s="426"/>
      <c r="V8" s="426"/>
      <c r="W8" s="426"/>
      <c r="X8" s="426"/>
      <c r="Y8" s="426"/>
      <c r="Z8" s="426"/>
      <c r="AA8" s="426"/>
      <c r="AB8" s="426"/>
      <c r="AC8" s="426"/>
      <c r="AD8" s="426"/>
      <c r="AE8" s="426"/>
      <c r="AF8" s="426"/>
      <c r="AG8" s="426"/>
      <c r="AH8" s="426"/>
      <c r="AI8" s="426"/>
      <c r="AJ8" s="426"/>
      <c r="AK8" s="426"/>
      <c r="AL8" s="426"/>
      <c r="AM8" s="35"/>
      <c r="AN8" s="36"/>
    </row>
    <row r="9" spans="1:40" ht="15.6" customHeight="1" x14ac:dyDescent="0.3">
      <c r="A9" s="1"/>
      <c r="B9" s="16"/>
      <c r="C9" s="426"/>
      <c r="D9" s="426"/>
      <c r="E9" s="426"/>
      <c r="F9" s="426"/>
      <c r="G9" s="426"/>
      <c r="H9" s="426"/>
      <c r="I9" s="426"/>
      <c r="J9" s="426"/>
      <c r="K9" s="426"/>
      <c r="L9" s="426"/>
      <c r="M9" s="426"/>
      <c r="N9" s="426"/>
      <c r="O9" s="426"/>
      <c r="P9" s="426"/>
      <c r="Q9" s="426"/>
      <c r="R9" s="426"/>
      <c r="S9" s="426"/>
      <c r="T9" s="332"/>
      <c r="U9" s="332"/>
      <c r="V9" s="332"/>
      <c r="W9" s="332"/>
      <c r="X9" s="332"/>
      <c r="Y9" s="332"/>
      <c r="Z9" s="332"/>
      <c r="AA9" s="332"/>
      <c r="AB9" s="332"/>
      <c r="AC9" s="332"/>
      <c r="AD9" s="332"/>
      <c r="AE9" s="332"/>
      <c r="AF9" s="332"/>
      <c r="AG9" s="332"/>
      <c r="AH9" s="332"/>
      <c r="AI9" s="332"/>
      <c r="AJ9" s="332"/>
      <c r="AK9" s="332"/>
      <c r="AL9" s="332"/>
      <c r="AM9" s="35"/>
      <c r="AN9" s="36"/>
    </row>
    <row r="10" spans="1:40" s="151" customFormat="1" ht="15.75" customHeight="1" x14ac:dyDescent="0.25">
      <c r="A10" s="148"/>
      <c r="B10" s="149"/>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150"/>
      <c r="AJ10" s="42"/>
      <c r="AK10" s="150"/>
      <c r="AL10" s="42"/>
      <c r="AM10" s="43"/>
      <c r="AN10" s="42"/>
    </row>
    <row r="11" spans="1:40" s="151" customFormat="1" ht="15.75" customHeight="1" thickBot="1" x14ac:dyDescent="0.35">
      <c r="A11" s="148"/>
      <c r="B11" s="149"/>
      <c r="C11" s="100" t="s">
        <v>104</v>
      </c>
      <c r="D11" s="95"/>
      <c r="E11" s="95"/>
      <c r="F11" s="95"/>
      <c r="G11" s="95"/>
      <c r="H11" s="95"/>
      <c r="I11" s="95"/>
      <c r="J11" s="95"/>
      <c r="K11" s="95"/>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43"/>
      <c r="AN11" s="42"/>
    </row>
    <row r="12" spans="1:40" s="151" customFormat="1" ht="17.25" customHeight="1" thickTop="1" x14ac:dyDescent="0.3">
      <c r="A12" s="148"/>
      <c r="B12" s="149"/>
      <c r="C12" s="44"/>
      <c r="D12" s="45"/>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
      <c r="AJ12" s="47"/>
      <c r="AK12" s="4"/>
      <c r="AL12" s="47"/>
      <c r="AM12" s="43"/>
      <c r="AN12" s="42"/>
    </row>
    <row r="13" spans="1:40" s="151" customFormat="1" ht="41.1" customHeight="1" thickBot="1" x14ac:dyDescent="0.35">
      <c r="A13" s="148"/>
      <c r="B13" s="149"/>
      <c r="C13" s="125" t="s">
        <v>105</v>
      </c>
      <c r="D13" s="50"/>
      <c r="E13" s="48" t="str">
        <f>"20" &amp; (LEFT(RIGHT(Index!$K$20,5),2) + (COLUMN() - COLUMN($E$13))) &amp; "/" &amp; (RIGHT(RIGHT(Index!$K$20,5),2) + (COLUMN() - COLUMN($E$13)))</f>
        <v>2024/25</v>
      </c>
      <c r="F13" s="48" t="str">
        <f>"20" &amp; (LEFT(RIGHT(Index!$K$20,5),2) + (COLUMN() - COLUMN($E$13))) &amp; "/" &amp; (RIGHT(RIGHT(Index!$K$20,5),2) + (COLUMN() - COLUMN($E$13)))</f>
        <v>2025/26</v>
      </c>
      <c r="G13" s="48" t="str">
        <f>"20" &amp; (LEFT(RIGHT(Index!$K$20,5),2) + (COLUMN() - COLUMN($E$13))) &amp; "/" &amp; (RIGHT(RIGHT(Index!$K$20,5),2) + (COLUMN() - COLUMN($E$13)))</f>
        <v>2026/27</v>
      </c>
      <c r="H13" s="48" t="str">
        <f>"20" &amp; (LEFT(RIGHT(Index!$K$20,5),2) + (COLUMN() - COLUMN($E$13))) &amp; "/" &amp; (RIGHT(RIGHT(Index!$K$20,5),2) + (COLUMN() - COLUMN($E$13)))</f>
        <v>2027/28</v>
      </c>
      <c r="I13" s="48" t="str">
        <f>"20" &amp; (LEFT(RIGHT(Index!$K$20,5),2) + (COLUMN() - COLUMN($E$13))) &amp; "/" &amp; (RIGHT(RIGHT(Index!$K$20,5),2) + (COLUMN() - COLUMN($E$13)))</f>
        <v>2028/29</v>
      </c>
      <c r="J13" s="48" t="str">
        <f>"20" &amp; (LEFT(RIGHT(Index!$K$20,5),2) + (COLUMN() - COLUMN($E$13))) &amp; "/" &amp; (RIGHT(RIGHT(Index!$K$20,5),2) + (COLUMN() - COLUMN($E$13)))</f>
        <v>2029/30</v>
      </c>
      <c r="K13" s="48" t="str">
        <f>"20" &amp; (LEFT(RIGHT(Index!$K$20,5),2) + (COLUMN() - COLUMN($E$13))) &amp; "/" &amp; (RIGHT(RIGHT(Index!$K$20,5),2) + (COLUMN() - COLUMN($E$13)))</f>
        <v>2030/31</v>
      </c>
      <c r="L13" s="48" t="str">
        <f>"20" &amp; (LEFT(RIGHT(Index!$K$20,5),2) + (COLUMN() - COLUMN($E$13))) &amp; "/" &amp; (RIGHT(RIGHT(Index!$K$20,5),2) + (COLUMN() - COLUMN($E$13)))</f>
        <v>2031/32</v>
      </c>
      <c r="M13" s="48" t="str">
        <f>"20" &amp; (LEFT(RIGHT(Index!$K$20,5),2) + (COLUMN() - COLUMN($E$13))) &amp; "/" &amp; (RIGHT(RIGHT(Index!$K$20,5),2) + (COLUMN() - COLUMN($E$13)))</f>
        <v>2032/33</v>
      </c>
      <c r="N13" s="48" t="str">
        <f>"20" &amp; (LEFT(RIGHT(Index!$K$20,5),2) + (COLUMN() - COLUMN($E$13))) &amp; "/" &amp; (RIGHT(RIGHT(Index!$K$20,5),2) + (COLUMN() - COLUMN($E$13)))</f>
        <v>2033/34</v>
      </c>
      <c r="O13" s="48" t="str">
        <f>"20" &amp; (LEFT(RIGHT(Index!$K$20,5),2) + (COLUMN() - COLUMN($E$13))) &amp; "/" &amp; (RIGHT(RIGHT(Index!$K$20,5),2) + (COLUMN() - COLUMN($E$13)))</f>
        <v>2034/35</v>
      </c>
      <c r="P13" s="48" t="str">
        <f>"20" &amp; (LEFT(RIGHT(Index!$K$20,5),2) + (COLUMN() - COLUMN($E$13))) &amp; "/" &amp; (RIGHT(RIGHT(Index!$K$20,5),2) + (COLUMN() - COLUMN($E$13)))</f>
        <v>2035/36</v>
      </c>
      <c r="Q13" s="48" t="str">
        <f>"20" &amp; (LEFT(RIGHT(Index!$K$20,5),2) + (COLUMN() - COLUMN($E$13))) &amp; "/" &amp; (RIGHT(RIGHT(Index!$K$20,5),2) + (COLUMN() - COLUMN($E$13)))</f>
        <v>2036/37</v>
      </c>
      <c r="R13" s="48" t="str">
        <f>"20" &amp; (LEFT(RIGHT(Index!$K$20,5),2) + (COLUMN() - COLUMN($E$13))) &amp; "/" &amp; (RIGHT(RIGHT(Index!$K$20,5),2) + (COLUMN() - COLUMN($E$13)))</f>
        <v>2037/38</v>
      </c>
      <c r="S13" s="48" t="str">
        <f>"20" &amp; (LEFT(RIGHT(Index!$K$20,5),2) + (COLUMN() - COLUMN($E$13))) &amp; "/" &amp; (RIGHT(RIGHT(Index!$K$20,5),2) + (COLUMN() - COLUMN($E$13)))</f>
        <v>2038/39</v>
      </c>
      <c r="T13" s="48" t="str">
        <f>"20" &amp; (LEFT(RIGHT(Index!$K$20,5),2) + (COLUMN() - COLUMN($E$13))) &amp; "/" &amp; (RIGHT(RIGHT(Index!$K$20,5),2) + (COLUMN() - COLUMN($E$13)))</f>
        <v>2039/40</v>
      </c>
      <c r="U13" s="48" t="str">
        <f>"20" &amp; (LEFT(RIGHT(Index!$K$20,5),2) + (COLUMN() - COLUMN($E$13))) &amp; "/" &amp; (RIGHT(RIGHT(Index!$K$20,5),2) + (COLUMN() - COLUMN($E$13)))</f>
        <v>2040/41</v>
      </c>
      <c r="V13" s="48" t="str">
        <f>"20" &amp; (LEFT(RIGHT(Index!$K$20,5),2) + (COLUMN() - COLUMN($E$13))) &amp; "/" &amp; (RIGHT(RIGHT(Index!$K$20,5),2) + (COLUMN() - COLUMN($E$13)))</f>
        <v>2041/42</v>
      </c>
      <c r="W13" s="48" t="str">
        <f>"20" &amp; (LEFT(RIGHT(Index!$K$20,5),2) + (COLUMN() - COLUMN($E$13))) &amp; "/" &amp; (RIGHT(RIGHT(Index!$K$20,5),2) + (COLUMN() - COLUMN($E$13)))</f>
        <v>2042/43</v>
      </c>
      <c r="X13" s="48" t="str">
        <f>"20" &amp; (LEFT(RIGHT(Index!$K$20,5),2) + (COLUMN() - COLUMN($E$13))) &amp; "/" &amp; (RIGHT(RIGHT(Index!$K$20,5),2) + (COLUMN() - COLUMN($E$13)))</f>
        <v>2043/44</v>
      </c>
      <c r="Y13" s="48" t="str">
        <f>"20" &amp; (LEFT(RIGHT(Index!$K$20,5),2) + (COLUMN() - COLUMN($E$13))) &amp; "/" &amp; (RIGHT(RIGHT(Index!$K$20,5),2) + (COLUMN() - COLUMN($E$13)))</f>
        <v>2044/45</v>
      </c>
      <c r="Z13" s="48" t="str">
        <f>"20" &amp; (LEFT(RIGHT(Index!$K$20,5),2) + (COLUMN() - COLUMN($E$13))) &amp; "/" &amp; (RIGHT(RIGHT(Index!$K$20,5),2) + (COLUMN() - COLUMN($E$13)))</f>
        <v>2045/46</v>
      </c>
      <c r="AA13" s="48" t="str">
        <f>"20" &amp; (LEFT(RIGHT(Index!$K$20,5),2) + (COLUMN() - COLUMN($E$13))) &amp; "/" &amp; (RIGHT(RIGHT(Index!$K$20,5),2) + (COLUMN() - COLUMN($E$13)))</f>
        <v>2046/47</v>
      </c>
      <c r="AB13" s="48" t="str">
        <f>"20" &amp; (LEFT(RIGHT(Index!$K$20,5),2) + (COLUMN() - COLUMN($E$13))) &amp; "/" &amp; (RIGHT(RIGHT(Index!$K$20,5),2) + (COLUMN() - COLUMN($E$13)))</f>
        <v>2047/48</v>
      </c>
      <c r="AC13" s="48" t="str">
        <f>"20" &amp; (LEFT(RIGHT(Index!$K$20,5),2) + (COLUMN() - COLUMN($E$13))) &amp; "/" &amp; (RIGHT(RIGHT(Index!$K$20,5),2) + (COLUMN() - COLUMN($E$13)))</f>
        <v>2048/49</v>
      </c>
      <c r="AD13" s="48" t="str">
        <f>"20" &amp; (LEFT(RIGHT(Index!$K$20,5),2) + (COLUMN() - COLUMN($E$13))) &amp; "/" &amp; (RIGHT(RIGHT(Index!$K$20,5),2) + (COLUMN() - COLUMN($E$13)))</f>
        <v>2049/50</v>
      </c>
      <c r="AE13" s="48" t="str">
        <f>"20" &amp; (LEFT(RIGHT(Index!$K$20,5),2) + (COLUMN() - COLUMN($E$13))) &amp; "/" &amp; (RIGHT(RIGHT(Index!$K$20,5),2) + (COLUMN() - COLUMN($E$13)))</f>
        <v>2050/51</v>
      </c>
      <c r="AF13" s="48" t="str">
        <f>"20" &amp; (LEFT(RIGHT(Index!$K$20,5),2) + (COLUMN() - COLUMN($E$13))) &amp; "/" &amp; (RIGHT(RIGHT(Index!$K$20,5),2) + (COLUMN() - COLUMN($E$13)))</f>
        <v>2051/52</v>
      </c>
      <c r="AG13" s="48" t="str">
        <f>"20" &amp; (LEFT(RIGHT(Index!$K$20,5),2) + (COLUMN() - COLUMN($E$13))) &amp; "/" &amp; (RIGHT(RIGHT(Index!$K$20,5),2) + (COLUMN() - COLUMN($E$13)))</f>
        <v>2052/53</v>
      </c>
      <c r="AH13" s="48" t="str">
        <f>"20" &amp; (LEFT(RIGHT(Index!$K$20,5),2) + (COLUMN() - COLUMN($E$13))) &amp; "/" &amp; (RIGHT(RIGHT(Index!$K$20,5),2) + (COLUMN() - COLUMN($E$13)))</f>
        <v>2053/54</v>
      </c>
      <c r="AI13" s="4"/>
      <c r="AJ13" s="126" t="s">
        <v>82</v>
      </c>
      <c r="AK13" s="4"/>
      <c r="AL13" s="47"/>
      <c r="AM13" s="43"/>
      <c r="AN13" s="42"/>
    </row>
    <row r="14" spans="1:40" s="151" customFormat="1" ht="33" customHeight="1" thickBot="1" x14ac:dyDescent="0.35">
      <c r="A14" s="148"/>
      <c r="B14" s="149"/>
      <c r="C14" s="49" t="s">
        <v>106</v>
      </c>
      <c r="D14" s="169"/>
      <c r="E14" s="308">
        <f>E18+E22+E26+E30+E34+E38</f>
        <v>0</v>
      </c>
      <c r="F14" s="308">
        <f t="shared" ref="F14:AJ14" si="0">F18+F22+F26+F30+F34+F38</f>
        <v>0</v>
      </c>
      <c r="G14" s="308">
        <f t="shared" si="0"/>
        <v>0</v>
      </c>
      <c r="H14" s="308">
        <f t="shared" si="0"/>
        <v>0</v>
      </c>
      <c r="I14" s="308">
        <f t="shared" si="0"/>
        <v>0</v>
      </c>
      <c r="J14" s="308">
        <f t="shared" si="0"/>
        <v>0</v>
      </c>
      <c r="K14" s="308">
        <f t="shared" si="0"/>
        <v>0</v>
      </c>
      <c r="L14" s="308">
        <f t="shared" si="0"/>
        <v>0</v>
      </c>
      <c r="M14" s="308">
        <f t="shared" si="0"/>
        <v>0</v>
      </c>
      <c r="N14" s="308">
        <f t="shared" si="0"/>
        <v>0</v>
      </c>
      <c r="O14" s="308">
        <f t="shared" si="0"/>
        <v>0</v>
      </c>
      <c r="P14" s="308">
        <f t="shared" si="0"/>
        <v>0</v>
      </c>
      <c r="Q14" s="308">
        <f t="shared" si="0"/>
        <v>0</v>
      </c>
      <c r="R14" s="308">
        <f t="shared" si="0"/>
        <v>0</v>
      </c>
      <c r="S14" s="308">
        <f t="shared" si="0"/>
        <v>0</v>
      </c>
      <c r="T14" s="308">
        <f t="shared" si="0"/>
        <v>0</v>
      </c>
      <c r="U14" s="308">
        <f t="shared" si="0"/>
        <v>0</v>
      </c>
      <c r="V14" s="308">
        <f t="shared" si="0"/>
        <v>0</v>
      </c>
      <c r="W14" s="308">
        <f t="shared" si="0"/>
        <v>0</v>
      </c>
      <c r="X14" s="308">
        <f t="shared" si="0"/>
        <v>0</v>
      </c>
      <c r="Y14" s="308">
        <f t="shared" si="0"/>
        <v>0</v>
      </c>
      <c r="Z14" s="308">
        <f t="shared" si="0"/>
        <v>0</v>
      </c>
      <c r="AA14" s="308">
        <f t="shared" si="0"/>
        <v>0</v>
      </c>
      <c r="AB14" s="308">
        <f t="shared" si="0"/>
        <v>0</v>
      </c>
      <c r="AC14" s="308">
        <f t="shared" si="0"/>
        <v>0</v>
      </c>
      <c r="AD14" s="308">
        <f t="shared" si="0"/>
        <v>0</v>
      </c>
      <c r="AE14" s="308">
        <f t="shared" si="0"/>
        <v>0</v>
      </c>
      <c r="AF14" s="308">
        <f t="shared" si="0"/>
        <v>0</v>
      </c>
      <c r="AG14" s="308">
        <f t="shared" si="0"/>
        <v>0</v>
      </c>
      <c r="AH14" s="308">
        <f t="shared" si="0"/>
        <v>0</v>
      </c>
      <c r="AI14" s="291"/>
      <c r="AJ14" s="308">
        <f t="shared" si="0"/>
        <v>0</v>
      </c>
      <c r="AK14" s="4"/>
      <c r="AL14" s="47"/>
      <c r="AM14" s="43"/>
      <c r="AN14" s="42"/>
    </row>
    <row r="15" spans="1:40" s="151" customFormat="1" ht="15.75" customHeight="1" x14ac:dyDescent="0.3">
      <c r="A15" s="148"/>
      <c r="B15" s="149"/>
      <c r="C15" s="5"/>
      <c r="D15" s="39"/>
      <c r="E15" s="294"/>
      <c r="F15" s="294"/>
      <c r="G15" s="294"/>
      <c r="H15" s="294"/>
      <c r="I15" s="294"/>
      <c r="J15" s="294"/>
      <c r="K15" s="294"/>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47"/>
      <c r="AL15" s="47"/>
      <c r="AM15" s="43"/>
      <c r="AN15" s="42"/>
    </row>
    <row r="16" spans="1:40" s="151" customFormat="1" ht="15.75" customHeight="1" x14ac:dyDescent="0.3">
      <c r="A16" s="148"/>
      <c r="B16" s="149"/>
      <c r="C16" s="5" t="s">
        <v>107</v>
      </c>
      <c r="D16" s="39"/>
      <c r="E16" s="294"/>
      <c r="F16" s="294"/>
      <c r="G16" s="294"/>
      <c r="H16" s="294"/>
      <c r="I16" s="294"/>
      <c r="J16" s="294"/>
      <c r="K16" s="294"/>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47"/>
      <c r="AL16" s="47"/>
      <c r="AM16" s="43"/>
      <c r="AN16" s="42"/>
    </row>
    <row r="17" spans="1:40" s="151" customFormat="1" ht="18" customHeight="1" thickBot="1" x14ac:dyDescent="0.35">
      <c r="A17" s="148"/>
      <c r="B17" s="149"/>
      <c r="C17" s="74"/>
      <c r="D17" s="4" t="s">
        <v>108</v>
      </c>
      <c r="E17" s="295" t="str">
        <f t="shared" ref="E17:AH17" si="1">E13</f>
        <v>2024/25</v>
      </c>
      <c r="F17" s="295" t="str">
        <f t="shared" si="1"/>
        <v>2025/26</v>
      </c>
      <c r="G17" s="295" t="str">
        <f t="shared" si="1"/>
        <v>2026/27</v>
      </c>
      <c r="H17" s="295" t="str">
        <f t="shared" si="1"/>
        <v>2027/28</v>
      </c>
      <c r="I17" s="295" t="str">
        <f t="shared" si="1"/>
        <v>2028/29</v>
      </c>
      <c r="J17" s="295" t="str">
        <f t="shared" si="1"/>
        <v>2029/30</v>
      </c>
      <c r="K17" s="295" t="str">
        <f t="shared" si="1"/>
        <v>2030/31</v>
      </c>
      <c r="L17" s="295" t="str">
        <f t="shared" si="1"/>
        <v>2031/32</v>
      </c>
      <c r="M17" s="295" t="str">
        <f t="shared" si="1"/>
        <v>2032/33</v>
      </c>
      <c r="N17" s="295" t="str">
        <f t="shared" si="1"/>
        <v>2033/34</v>
      </c>
      <c r="O17" s="295" t="str">
        <f t="shared" si="1"/>
        <v>2034/35</v>
      </c>
      <c r="P17" s="295" t="str">
        <f t="shared" si="1"/>
        <v>2035/36</v>
      </c>
      <c r="Q17" s="295" t="str">
        <f t="shared" si="1"/>
        <v>2036/37</v>
      </c>
      <c r="R17" s="295" t="str">
        <f t="shared" si="1"/>
        <v>2037/38</v>
      </c>
      <c r="S17" s="295" t="str">
        <f t="shared" si="1"/>
        <v>2038/39</v>
      </c>
      <c r="T17" s="295" t="str">
        <f t="shared" si="1"/>
        <v>2039/40</v>
      </c>
      <c r="U17" s="295" t="str">
        <f t="shared" si="1"/>
        <v>2040/41</v>
      </c>
      <c r="V17" s="295" t="str">
        <f t="shared" si="1"/>
        <v>2041/42</v>
      </c>
      <c r="W17" s="295" t="str">
        <f t="shared" si="1"/>
        <v>2042/43</v>
      </c>
      <c r="X17" s="295" t="str">
        <f t="shared" si="1"/>
        <v>2043/44</v>
      </c>
      <c r="Y17" s="295" t="str">
        <f t="shared" si="1"/>
        <v>2044/45</v>
      </c>
      <c r="Z17" s="295" t="str">
        <f t="shared" si="1"/>
        <v>2045/46</v>
      </c>
      <c r="AA17" s="295" t="str">
        <f t="shared" si="1"/>
        <v>2046/47</v>
      </c>
      <c r="AB17" s="295" t="str">
        <f t="shared" si="1"/>
        <v>2047/48</v>
      </c>
      <c r="AC17" s="295" t="str">
        <f t="shared" si="1"/>
        <v>2048/49</v>
      </c>
      <c r="AD17" s="295" t="str">
        <f t="shared" si="1"/>
        <v>2049/50</v>
      </c>
      <c r="AE17" s="295" t="str">
        <f t="shared" si="1"/>
        <v>2050/51</v>
      </c>
      <c r="AF17" s="295" t="str">
        <f t="shared" si="1"/>
        <v>2051/52</v>
      </c>
      <c r="AG17" s="295" t="str">
        <f t="shared" si="1"/>
        <v>2052/53</v>
      </c>
      <c r="AH17" s="295" t="str">
        <f t="shared" si="1"/>
        <v>2053/54</v>
      </c>
      <c r="AI17" s="291"/>
      <c r="AJ17" s="296" t="s">
        <v>82</v>
      </c>
      <c r="AK17" s="4"/>
      <c r="AL17" s="50" t="s">
        <v>88</v>
      </c>
      <c r="AM17" s="43"/>
      <c r="AN17" s="42"/>
    </row>
    <row r="18" spans="1:40" s="151" customFormat="1" ht="27" customHeight="1" thickBot="1" x14ac:dyDescent="0.35">
      <c r="A18" s="148"/>
      <c r="B18" s="149"/>
      <c r="C18" s="303" t="s">
        <v>109</v>
      </c>
      <c r="D18" s="305"/>
      <c r="E18" s="357"/>
      <c r="F18" s="357"/>
      <c r="G18" s="357"/>
      <c r="H18" s="357"/>
      <c r="I18" s="357"/>
      <c r="J18" s="357"/>
      <c r="K18" s="357"/>
      <c r="L18" s="357"/>
      <c r="M18" s="357"/>
      <c r="N18" s="357"/>
      <c r="O18" s="357"/>
      <c r="P18" s="357"/>
      <c r="Q18" s="357"/>
      <c r="R18" s="357"/>
      <c r="S18" s="357"/>
      <c r="T18" s="357"/>
      <c r="U18" s="357"/>
      <c r="V18" s="357"/>
      <c r="W18" s="357"/>
      <c r="X18" s="357"/>
      <c r="Y18" s="357"/>
      <c r="Z18" s="357"/>
      <c r="AA18" s="357"/>
      <c r="AB18" s="357"/>
      <c r="AC18" s="357"/>
      <c r="AD18" s="357"/>
      <c r="AE18" s="357"/>
      <c r="AF18" s="357"/>
      <c r="AG18" s="357"/>
      <c r="AH18" s="357"/>
      <c r="AI18" s="291"/>
      <c r="AJ18" s="312">
        <f>SUM(E18:AH18)</f>
        <v>0</v>
      </c>
      <c r="AK18" s="4"/>
      <c r="AL18" s="306"/>
      <c r="AM18" s="43"/>
      <c r="AN18" s="42"/>
    </row>
    <row r="19" spans="1:40" s="151" customFormat="1" ht="15.75" customHeight="1" x14ac:dyDescent="0.3">
      <c r="A19" s="148"/>
      <c r="B19" s="149"/>
      <c r="C19" s="44"/>
      <c r="D19" s="45"/>
      <c r="E19" s="297"/>
      <c r="F19" s="297"/>
      <c r="G19" s="297"/>
      <c r="H19" s="297"/>
      <c r="I19" s="297"/>
      <c r="J19" s="297"/>
      <c r="K19" s="297"/>
      <c r="L19" s="297"/>
      <c r="M19" s="297"/>
      <c r="N19" s="297"/>
      <c r="O19" s="297"/>
      <c r="P19" s="297"/>
      <c r="Q19" s="297"/>
      <c r="R19" s="297"/>
      <c r="S19" s="297"/>
      <c r="T19" s="297"/>
      <c r="U19" s="297"/>
      <c r="V19" s="297"/>
      <c r="W19" s="297"/>
      <c r="X19" s="297"/>
      <c r="Y19" s="297"/>
      <c r="Z19" s="297"/>
      <c r="AA19" s="297"/>
      <c r="AB19" s="297"/>
      <c r="AC19" s="297"/>
      <c r="AD19" s="297"/>
      <c r="AE19" s="297"/>
      <c r="AF19" s="297"/>
      <c r="AG19" s="297"/>
      <c r="AH19" s="297"/>
      <c r="AI19" s="291"/>
      <c r="AJ19" s="293"/>
      <c r="AK19" s="4"/>
      <c r="AL19" s="47"/>
      <c r="AM19" s="43"/>
      <c r="AN19" s="42"/>
    </row>
    <row r="20" spans="1:40" s="151" customFormat="1" ht="15.75" customHeight="1" x14ac:dyDescent="0.3">
      <c r="A20" s="148"/>
      <c r="B20" s="149"/>
      <c r="C20" s="5" t="s">
        <v>110</v>
      </c>
      <c r="D20" s="39"/>
      <c r="E20" s="294"/>
      <c r="F20" s="294"/>
      <c r="G20" s="294"/>
      <c r="H20" s="294"/>
      <c r="I20" s="294"/>
      <c r="J20" s="294"/>
      <c r="K20" s="294"/>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47"/>
      <c r="AL20" s="47"/>
      <c r="AM20" s="43"/>
      <c r="AN20" s="42"/>
    </row>
    <row r="21" spans="1:40" s="151" customFormat="1" ht="18" customHeight="1" thickBot="1" x14ac:dyDescent="0.35">
      <c r="A21" s="148"/>
      <c r="B21" s="149"/>
      <c r="C21" s="74"/>
      <c r="D21" s="4" t="s">
        <v>108</v>
      </c>
      <c r="E21" s="295" t="str">
        <f t="shared" ref="E21:AH21" si="2">E17</f>
        <v>2024/25</v>
      </c>
      <c r="F21" s="295" t="str">
        <f t="shared" si="2"/>
        <v>2025/26</v>
      </c>
      <c r="G21" s="295" t="str">
        <f t="shared" si="2"/>
        <v>2026/27</v>
      </c>
      <c r="H21" s="295" t="str">
        <f t="shared" si="2"/>
        <v>2027/28</v>
      </c>
      <c r="I21" s="295" t="str">
        <f t="shared" si="2"/>
        <v>2028/29</v>
      </c>
      <c r="J21" s="295" t="str">
        <f t="shared" si="2"/>
        <v>2029/30</v>
      </c>
      <c r="K21" s="295" t="str">
        <f t="shared" si="2"/>
        <v>2030/31</v>
      </c>
      <c r="L21" s="295" t="str">
        <f t="shared" si="2"/>
        <v>2031/32</v>
      </c>
      <c r="M21" s="295" t="str">
        <f t="shared" si="2"/>
        <v>2032/33</v>
      </c>
      <c r="N21" s="295" t="str">
        <f t="shared" si="2"/>
        <v>2033/34</v>
      </c>
      <c r="O21" s="295" t="str">
        <f t="shared" si="2"/>
        <v>2034/35</v>
      </c>
      <c r="P21" s="295" t="str">
        <f t="shared" si="2"/>
        <v>2035/36</v>
      </c>
      <c r="Q21" s="295" t="str">
        <f t="shared" si="2"/>
        <v>2036/37</v>
      </c>
      <c r="R21" s="295" t="str">
        <f t="shared" si="2"/>
        <v>2037/38</v>
      </c>
      <c r="S21" s="295" t="str">
        <f t="shared" si="2"/>
        <v>2038/39</v>
      </c>
      <c r="T21" s="295" t="str">
        <f t="shared" si="2"/>
        <v>2039/40</v>
      </c>
      <c r="U21" s="295" t="str">
        <f t="shared" si="2"/>
        <v>2040/41</v>
      </c>
      <c r="V21" s="295" t="str">
        <f t="shared" si="2"/>
        <v>2041/42</v>
      </c>
      <c r="W21" s="295" t="str">
        <f t="shared" si="2"/>
        <v>2042/43</v>
      </c>
      <c r="X21" s="295" t="str">
        <f t="shared" si="2"/>
        <v>2043/44</v>
      </c>
      <c r="Y21" s="295" t="str">
        <f t="shared" si="2"/>
        <v>2044/45</v>
      </c>
      <c r="Z21" s="295" t="str">
        <f t="shared" si="2"/>
        <v>2045/46</v>
      </c>
      <c r="AA21" s="295" t="str">
        <f t="shared" si="2"/>
        <v>2046/47</v>
      </c>
      <c r="AB21" s="295" t="str">
        <f t="shared" si="2"/>
        <v>2047/48</v>
      </c>
      <c r="AC21" s="295" t="str">
        <f t="shared" si="2"/>
        <v>2048/49</v>
      </c>
      <c r="AD21" s="295" t="str">
        <f t="shared" si="2"/>
        <v>2049/50</v>
      </c>
      <c r="AE21" s="295" t="str">
        <f t="shared" si="2"/>
        <v>2050/51</v>
      </c>
      <c r="AF21" s="295" t="str">
        <f t="shared" si="2"/>
        <v>2051/52</v>
      </c>
      <c r="AG21" s="295" t="str">
        <f t="shared" si="2"/>
        <v>2052/53</v>
      </c>
      <c r="AH21" s="295" t="str">
        <f t="shared" si="2"/>
        <v>2053/54</v>
      </c>
      <c r="AI21" s="291"/>
      <c r="AJ21" s="296" t="s">
        <v>82</v>
      </c>
      <c r="AK21" s="4"/>
      <c r="AL21" s="50" t="s">
        <v>88</v>
      </c>
      <c r="AM21" s="43"/>
      <c r="AN21" s="42"/>
    </row>
    <row r="22" spans="1:40" s="151" customFormat="1" ht="28.8" thickBot="1" x14ac:dyDescent="0.35">
      <c r="A22" s="148"/>
      <c r="B22" s="149"/>
      <c r="C22" s="303" t="s">
        <v>111</v>
      </c>
      <c r="D22" s="305"/>
      <c r="E22" s="357"/>
      <c r="F22" s="357"/>
      <c r="G22" s="357"/>
      <c r="H22" s="357"/>
      <c r="I22" s="357"/>
      <c r="J22" s="357"/>
      <c r="K22" s="357"/>
      <c r="L22" s="357"/>
      <c r="M22" s="357"/>
      <c r="N22" s="357"/>
      <c r="O22" s="357"/>
      <c r="P22" s="357"/>
      <c r="Q22" s="357"/>
      <c r="R22" s="357"/>
      <c r="S22" s="357"/>
      <c r="T22" s="357"/>
      <c r="U22" s="357"/>
      <c r="V22" s="357"/>
      <c r="W22" s="357"/>
      <c r="X22" s="357"/>
      <c r="Y22" s="357"/>
      <c r="Z22" s="357"/>
      <c r="AA22" s="357"/>
      <c r="AB22" s="357"/>
      <c r="AC22" s="357"/>
      <c r="AD22" s="357"/>
      <c r="AE22" s="357"/>
      <c r="AF22" s="357"/>
      <c r="AG22" s="357"/>
      <c r="AH22" s="357"/>
      <c r="AI22" s="291"/>
      <c r="AJ22" s="312">
        <f>SUM(E22:AH22)</f>
        <v>0</v>
      </c>
      <c r="AK22" s="4"/>
      <c r="AL22" s="306"/>
      <c r="AM22" s="43"/>
      <c r="AN22" s="42"/>
    </row>
    <row r="23" spans="1:40" s="151" customFormat="1" ht="15.75" customHeight="1" x14ac:dyDescent="0.3">
      <c r="A23" s="148"/>
      <c r="B23" s="149"/>
      <c r="C23" s="44"/>
      <c r="D23" s="45"/>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1"/>
      <c r="AJ23" s="293"/>
      <c r="AK23" s="4"/>
      <c r="AL23" s="47"/>
      <c r="AM23" s="43"/>
      <c r="AN23" s="42"/>
    </row>
    <row r="24" spans="1:40" s="151" customFormat="1" ht="15.75" customHeight="1" x14ac:dyDescent="0.3">
      <c r="A24" s="148"/>
      <c r="B24" s="149"/>
      <c r="C24" s="5" t="s">
        <v>112</v>
      </c>
      <c r="D24" s="39"/>
      <c r="E24" s="294"/>
      <c r="F24" s="294"/>
      <c r="G24" s="294"/>
      <c r="H24" s="294"/>
      <c r="I24" s="294"/>
      <c r="J24" s="294"/>
      <c r="K24" s="294"/>
      <c r="L24" s="293"/>
      <c r="M24" s="293"/>
      <c r="N24" s="293"/>
      <c r="O24" s="293"/>
      <c r="P24" s="293"/>
      <c r="Q24" s="293"/>
      <c r="R24" s="293"/>
      <c r="S24" s="293"/>
      <c r="T24" s="293"/>
      <c r="U24" s="293"/>
      <c r="V24" s="293"/>
      <c r="W24" s="293"/>
      <c r="X24" s="293"/>
      <c r="Y24" s="293"/>
      <c r="Z24" s="293"/>
      <c r="AA24" s="293"/>
      <c r="AB24" s="293"/>
      <c r="AC24" s="293"/>
      <c r="AD24" s="293"/>
      <c r="AE24" s="293"/>
      <c r="AF24" s="293"/>
      <c r="AG24" s="293"/>
      <c r="AH24" s="293"/>
      <c r="AI24" s="293"/>
      <c r="AJ24" s="293"/>
      <c r="AK24" s="47"/>
      <c r="AL24" s="47"/>
      <c r="AM24" s="43"/>
      <c r="AN24" s="42"/>
    </row>
    <row r="25" spans="1:40" s="151" customFormat="1" ht="18" customHeight="1" thickBot="1" x14ac:dyDescent="0.35">
      <c r="A25" s="148"/>
      <c r="B25" s="149"/>
      <c r="C25" s="74"/>
      <c r="D25" s="4" t="s">
        <v>108</v>
      </c>
      <c r="E25" s="295" t="str">
        <f t="shared" ref="E25:AH25" si="3">E21</f>
        <v>2024/25</v>
      </c>
      <c r="F25" s="295" t="str">
        <f t="shared" si="3"/>
        <v>2025/26</v>
      </c>
      <c r="G25" s="295" t="str">
        <f t="shared" si="3"/>
        <v>2026/27</v>
      </c>
      <c r="H25" s="295" t="str">
        <f t="shared" si="3"/>
        <v>2027/28</v>
      </c>
      <c r="I25" s="295" t="str">
        <f t="shared" si="3"/>
        <v>2028/29</v>
      </c>
      <c r="J25" s="295" t="str">
        <f t="shared" si="3"/>
        <v>2029/30</v>
      </c>
      <c r="K25" s="295" t="str">
        <f t="shared" si="3"/>
        <v>2030/31</v>
      </c>
      <c r="L25" s="295" t="str">
        <f t="shared" si="3"/>
        <v>2031/32</v>
      </c>
      <c r="M25" s="295" t="str">
        <f t="shared" si="3"/>
        <v>2032/33</v>
      </c>
      <c r="N25" s="295" t="str">
        <f t="shared" si="3"/>
        <v>2033/34</v>
      </c>
      <c r="O25" s="295" t="str">
        <f t="shared" si="3"/>
        <v>2034/35</v>
      </c>
      <c r="P25" s="295" t="str">
        <f t="shared" si="3"/>
        <v>2035/36</v>
      </c>
      <c r="Q25" s="295" t="str">
        <f t="shared" si="3"/>
        <v>2036/37</v>
      </c>
      <c r="R25" s="295" t="str">
        <f t="shared" si="3"/>
        <v>2037/38</v>
      </c>
      <c r="S25" s="295" t="str">
        <f t="shared" si="3"/>
        <v>2038/39</v>
      </c>
      <c r="T25" s="295" t="str">
        <f t="shared" si="3"/>
        <v>2039/40</v>
      </c>
      <c r="U25" s="295" t="str">
        <f t="shared" si="3"/>
        <v>2040/41</v>
      </c>
      <c r="V25" s="295" t="str">
        <f t="shared" si="3"/>
        <v>2041/42</v>
      </c>
      <c r="W25" s="295" t="str">
        <f t="shared" si="3"/>
        <v>2042/43</v>
      </c>
      <c r="X25" s="295" t="str">
        <f t="shared" si="3"/>
        <v>2043/44</v>
      </c>
      <c r="Y25" s="295" t="str">
        <f t="shared" si="3"/>
        <v>2044/45</v>
      </c>
      <c r="Z25" s="295" t="str">
        <f t="shared" si="3"/>
        <v>2045/46</v>
      </c>
      <c r="AA25" s="295" t="str">
        <f t="shared" si="3"/>
        <v>2046/47</v>
      </c>
      <c r="AB25" s="295" t="str">
        <f t="shared" si="3"/>
        <v>2047/48</v>
      </c>
      <c r="AC25" s="295" t="str">
        <f t="shared" si="3"/>
        <v>2048/49</v>
      </c>
      <c r="AD25" s="295" t="str">
        <f t="shared" si="3"/>
        <v>2049/50</v>
      </c>
      <c r="AE25" s="295" t="str">
        <f t="shared" si="3"/>
        <v>2050/51</v>
      </c>
      <c r="AF25" s="295" t="str">
        <f t="shared" si="3"/>
        <v>2051/52</v>
      </c>
      <c r="AG25" s="295" t="str">
        <f t="shared" si="3"/>
        <v>2052/53</v>
      </c>
      <c r="AH25" s="295" t="str">
        <f t="shared" si="3"/>
        <v>2053/54</v>
      </c>
      <c r="AI25" s="291"/>
      <c r="AJ25" s="296" t="s">
        <v>82</v>
      </c>
      <c r="AK25" s="4"/>
      <c r="AL25" s="50" t="s">
        <v>88</v>
      </c>
      <c r="AM25" s="43"/>
      <c r="AN25" s="42"/>
    </row>
    <row r="26" spans="1:40" s="151" customFormat="1" ht="28.8" thickBot="1" x14ac:dyDescent="0.35">
      <c r="A26" s="148"/>
      <c r="B26" s="149"/>
      <c r="C26" s="303" t="s">
        <v>113</v>
      </c>
      <c r="D26" s="305"/>
      <c r="E26" s="357"/>
      <c r="F26" s="357"/>
      <c r="G26" s="357"/>
      <c r="H26" s="357"/>
      <c r="I26" s="357"/>
      <c r="J26" s="357"/>
      <c r="K26" s="357"/>
      <c r="L26" s="357"/>
      <c r="M26" s="357"/>
      <c r="N26" s="357"/>
      <c r="O26" s="357"/>
      <c r="P26" s="357"/>
      <c r="Q26" s="357"/>
      <c r="R26" s="357"/>
      <c r="S26" s="357"/>
      <c r="T26" s="357"/>
      <c r="U26" s="357"/>
      <c r="V26" s="357"/>
      <c r="W26" s="357"/>
      <c r="X26" s="357"/>
      <c r="Y26" s="357"/>
      <c r="Z26" s="357"/>
      <c r="AA26" s="357"/>
      <c r="AB26" s="357"/>
      <c r="AC26" s="357"/>
      <c r="AD26" s="357"/>
      <c r="AE26" s="357"/>
      <c r="AF26" s="357"/>
      <c r="AG26" s="357"/>
      <c r="AH26" s="357"/>
      <c r="AI26" s="291"/>
      <c r="AJ26" s="312">
        <f>SUM(E26:AH26)</f>
        <v>0</v>
      </c>
      <c r="AK26" s="4"/>
      <c r="AL26" s="306"/>
      <c r="AM26" s="43"/>
      <c r="AN26" s="42"/>
    </row>
    <row r="27" spans="1:40" s="151" customFormat="1" ht="15.75" customHeight="1" x14ac:dyDescent="0.3">
      <c r="A27" s="148"/>
      <c r="B27" s="149"/>
      <c r="C27" s="44"/>
      <c r="D27" s="45"/>
      <c r="E27" s="297"/>
      <c r="F27" s="297"/>
      <c r="G27" s="297"/>
      <c r="H27" s="297"/>
      <c r="I27" s="297"/>
      <c r="J27" s="297"/>
      <c r="K27" s="297"/>
      <c r="L27" s="297"/>
      <c r="M27" s="297"/>
      <c r="N27" s="297"/>
      <c r="O27" s="297"/>
      <c r="P27" s="297"/>
      <c r="Q27" s="297"/>
      <c r="R27" s="297"/>
      <c r="S27" s="297"/>
      <c r="T27" s="297"/>
      <c r="U27" s="297"/>
      <c r="V27" s="297"/>
      <c r="W27" s="297"/>
      <c r="X27" s="297"/>
      <c r="Y27" s="297"/>
      <c r="Z27" s="297"/>
      <c r="AA27" s="297"/>
      <c r="AB27" s="297"/>
      <c r="AC27" s="297"/>
      <c r="AD27" s="297"/>
      <c r="AE27" s="297"/>
      <c r="AF27" s="297"/>
      <c r="AG27" s="297"/>
      <c r="AH27" s="297"/>
      <c r="AI27" s="291"/>
      <c r="AJ27" s="293"/>
      <c r="AK27" s="4"/>
      <c r="AL27" s="47"/>
      <c r="AM27" s="43"/>
      <c r="AN27" s="42"/>
    </row>
    <row r="28" spans="1:40" s="151" customFormat="1" ht="15.75" customHeight="1" x14ac:dyDescent="0.3">
      <c r="A28" s="148"/>
      <c r="B28" s="149"/>
      <c r="C28" s="5" t="s">
        <v>114</v>
      </c>
      <c r="D28" s="39"/>
      <c r="E28" s="294"/>
      <c r="F28" s="294"/>
      <c r="G28" s="294"/>
      <c r="H28" s="294"/>
      <c r="I28" s="294"/>
      <c r="J28" s="294"/>
      <c r="K28" s="294"/>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47"/>
      <c r="AL28" s="47"/>
      <c r="AM28" s="43"/>
      <c r="AN28" s="42"/>
    </row>
    <row r="29" spans="1:40" s="151" customFormat="1" ht="18" customHeight="1" thickBot="1" x14ac:dyDescent="0.35">
      <c r="A29" s="148"/>
      <c r="B29" s="149"/>
      <c r="C29" s="74"/>
      <c r="D29" s="4" t="s">
        <v>108</v>
      </c>
      <c r="E29" s="295" t="str">
        <f t="shared" ref="E29:AH29" si="4">E25</f>
        <v>2024/25</v>
      </c>
      <c r="F29" s="295" t="str">
        <f t="shared" si="4"/>
        <v>2025/26</v>
      </c>
      <c r="G29" s="295" t="str">
        <f t="shared" si="4"/>
        <v>2026/27</v>
      </c>
      <c r="H29" s="295" t="str">
        <f t="shared" si="4"/>
        <v>2027/28</v>
      </c>
      <c r="I29" s="295" t="str">
        <f t="shared" si="4"/>
        <v>2028/29</v>
      </c>
      <c r="J29" s="295" t="str">
        <f t="shared" si="4"/>
        <v>2029/30</v>
      </c>
      <c r="K29" s="295" t="str">
        <f t="shared" si="4"/>
        <v>2030/31</v>
      </c>
      <c r="L29" s="295" t="str">
        <f t="shared" si="4"/>
        <v>2031/32</v>
      </c>
      <c r="M29" s="295" t="str">
        <f t="shared" si="4"/>
        <v>2032/33</v>
      </c>
      <c r="N29" s="295" t="str">
        <f t="shared" si="4"/>
        <v>2033/34</v>
      </c>
      <c r="O29" s="295" t="str">
        <f t="shared" si="4"/>
        <v>2034/35</v>
      </c>
      <c r="P29" s="295" t="str">
        <f t="shared" si="4"/>
        <v>2035/36</v>
      </c>
      <c r="Q29" s="295" t="str">
        <f t="shared" si="4"/>
        <v>2036/37</v>
      </c>
      <c r="R29" s="295" t="str">
        <f t="shared" si="4"/>
        <v>2037/38</v>
      </c>
      <c r="S29" s="295" t="str">
        <f t="shared" si="4"/>
        <v>2038/39</v>
      </c>
      <c r="T29" s="295" t="str">
        <f t="shared" si="4"/>
        <v>2039/40</v>
      </c>
      <c r="U29" s="295" t="str">
        <f t="shared" si="4"/>
        <v>2040/41</v>
      </c>
      <c r="V29" s="295" t="str">
        <f t="shared" si="4"/>
        <v>2041/42</v>
      </c>
      <c r="W29" s="295" t="str">
        <f t="shared" si="4"/>
        <v>2042/43</v>
      </c>
      <c r="X29" s="295" t="str">
        <f t="shared" si="4"/>
        <v>2043/44</v>
      </c>
      <c r="Y29" s="295" t="str">
        <f t="shared" si="4"/>
        <v>2044/45</v>
      </c>
      <c r="Z29" s="295" t="str">
        <f t="shared" si="4"/>
        <v>2045/46</v>
      </c>
      <c r="AA29" s="295" t="str">
        <f t="shared" si="4"/>
        <v>2046/47</v>
      </c>
      <c r="AB29" s="295" t="str">
        <f t="shared" si="4"/>
        <v>2047/48</v>
      </c>
      <c r="AC29" s="295" t="str">
        <f t="shared" si="4"/>
        <v>2048/49</v>
      </c>
      <c r="AD29" s="295" t="str">
        <f t="shared" si="4"/>
        <v>2049/50</v>
      </c>
      <c r="AE29" s="295" t="str">
        <f t="shared" si="4"/>
        <v>2050/51</v>
      </c>
      <c r="AF29" s="295" t="str">
        <f t="shared" si="4"/>
        <v>2051/52</v>
      </c>
      <c r="AG29" s="295" t="str">
        <f t="shared" si="4"/>
        <v>2052/53</v>
      </c>
      <c r="AH29" s="295" t="str">
        <f t="shared" si="4"/>
        <v>2053/54</v>
      </c>
      <c r="AI29" s="291"/>
      <c r="AJ29" s="296" t="s">
        <v>82</v>
      </c>
      <c r="AK29" s="4"/>
      <c r="AL29" s="50" t="s">
        <v>88</v>
      </c>
      <c r="AM29" s="43"/>
      <c r="AN29" s="42"/>
    </row>
    <row r="30" spans="1:40" s="151" customFormat="1" ht="28.8" thickBot="1" x14ac:dyDescent="0.35">
      <c r="A30" s="148"/>
      <c r="B30" s="149"/>
      <c r="C30" s="303" t="s">
        <v>115</v>
      </c>
      <c r="D30" s="305"/>
      <c r="E30" s="357"/>
      <c r="F30" s="357"/>
      <c r="G30" s="357"/>
      <c r="H30" s="357"/>
      <c r="I30" s="357"/>
      <c r="J30" s="357"/>
      <c r="K30" s="357"/>
      <c r="L30" s="357"/>
      <c r="M30" s="357"/>
      <c r="N30" s="357"/>
      <c r="O30" s="357"/>
      <c r="P30" s="357"/>
      <c r="Q30" s="357"/>
      <c r="R30" s="357"/>
      <c r="S30" s="357"/>
      <c r="T30" s="357"/>
      <c r="U30" s="357"/>
      <c r="V30" s="357"/>
      <c r="W30" s="357"/>
      <c r="X30" s="357"/>
      <c r="Y30" s="357"/>
      <c r="Z30" s="357"/>
      <c r="AA30" s="357"/>
      <c r="AB30" s="357"/>
      <c r="AC30" s="357"/>
      <c r="AD30" s="357"/>
      <c r="AE30" s="357"/>
      <c r="AF30" s="357"/>
      <c r="AG30" s="357"/>
      <c r="AH30" s="357"/>
      <c r="AI30" s="291"/>
      <c r="AJ30" s="312">
        <f>SUM(E30:AH30)</f>
        <v>0</v>
      </c>
      <c r="AK30" s="4"/>
      <c r="AL30" s="306"/>
      <c r="AM30" s="43"/>
      <c r="AN30" s="42"/>
    </row>
    <row r="31" spans="1:40" s="151" customFormat="1" ht="15.75" customHeight="1" x14ac:dyDescent="0.3">
      <c r="A31" s="148"/>
      <c r="B31" s="149"/>
      <c r="C31" s="44"/>
      <c r="D31" s="45"/>
      <c r="E31" s="297"/>
      <c r="F31" s="297"/>
      <c r="G31" s="297"/>
      <c r="H31" s="297"/>
      <c r="I31" s="297"/>
      <c r="J31" s="297"/>
      <c r="K31" s="297"/>
      <c r="L31" s="297"/>
      <c r="M31" s="297"/>
      <c r="N31" s="297"/>
      <c r="O31" s="297"/>
      <c r="P31" s="297"/>
      <c r="Q31" s="297"/>
      <c r="R31" s="297"/>
      <c r="S31" s="297"/>
      <c r="T31" s="297"/>
      <c r="U31" s="297"/>
      <c r="V31" s="297"/>
      <c r="W31" s="297"/>
      <c r="X31" s="297"/>
      <c r="Y31" s="297"/>
      <c r="Z31" s="297"/>
      <c r="AA31" s="297"/>
      <c r="AB31" s="297"/>
      <c r="AC31" s="297"/>
      <c r="AD31" s="297"/>
      <c r="AE31" s="297"/>
      <c r="AF31" s="297"/>
      <c r="AG31" s="297"/>
      <c r="AH31" s="297"/>
      <c r="AI31" s="291"/>
      <c r="AJ31" s="293"/>
      <c r="AK31" s="4"/>
      <c r="AL31" s="47"/>
      <c r="AM31" s="43"/>
      <c r="AN31" s="42"/>
    </row>
    <row r="32" spans="1:40" s="151" customFormat="1" ht="15.75" customHeight="1" x14ac:dyDescent="0.3">
      <c r="A32" s="148"/>
      <c r="B32" s="149"/>
      <c r="C32" s="5" t="s">
        <v>116</v>
      </c>
      <c r="D32" s="39"/>
      <c r="E32" s="294"/>
      <c r="F32" s="294"/>
      <c r="G32" s="294"/>
      <c r="H32" s="294"/>
      <c r="I32" s="294"/>
      <c r="J32" s="294"/>
      <c r="K32" s="294"/>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47"/>
      <c r="AL32" s="47"/>
      <c r="AM32" s="43"/>
      <c r="AN32" s="42"/>
    </row>
    <row r="33" spans="1:40" s="151" customFormat="1" ht="18" customHeight="1" thickBot="1" x14ac:dyDescent="0.35">
      <c r="A33" s="148"/>
      <c r="B33" s="149"/>
      <c r="C33" s="74"/>
      <c r="D33" s="4" t="s">
        <v>108</v>
      </c>
      <c r="E33" s="295" t="str">
        <f t="shared" ref="E33:AH33" si="5">E29</f>
        <v>2024/25</v>
      </c>
      <c r="F33" s="295" t="str">
        <f t="shared" si="5"/>
        <v>2025/26</v>
      </c>
      <c r="G33" s="295" t="str">
        <f t="shared" si="5"/>
        <v>2026/27</v>
      </c>
      <c r="H33" s="295" t="str">
        <f t="shared" si="5"/>
        <v>2027/28</v>
      </c>
      <c r="I33" s="295" t="str">
        <f t="shared" si="5"/>
        <v>2028/29</v>
      </c>
      <c r="J33" s="295" t="str">
        <f t="shared" si="5"/>
        <v>2029/30</v>
      </c>
      <c r="K33" s="295" t="str">
        <f t="shared" si="5"/>
        <v>2030/31</v>
      </c>
      <c r="L33" s="295" t="str">
        <f t="shared" si="5"/>
        <v>2031/32</v>
      </c>
      <c r="M33" s="295" t="str">
        <f t="shared" si="5"/>
        <v>2032/33</v>
      </c>
      <c r="N33" s="295" t="str">
        <f t="shared" si="5"/>
        <v>2033/34</v>
      </c>
      <c r="O33" s="295" t="str">
        <f t="shared" si="5"/>
        <v>2034/35</v>
      </c>
      <c r="P33" s="295" t="str">
        <f t="shared" si="5"/>
        <v>2035/36</v>
      </c>
      <c r="Q33" s="295" t="str">
        <f t="shared" si="5"/>
        <v>2036/37</v>
      </c>
      <c r="R33" s="295" t="str">
        <f t="shared" si="5"/>
        <v>2037/38</v>
      </c>
      <c r="S33" s="295" t="str">
        <f t="shared" si="5"/>
        <v>2038/39</v>
      </c>
      <c r="T33" s="295" t="str">
        <f t="shared" si="5"/>
        <v>2039/40</v>
      </c>
      <c r="U33" s="295" t="str">
        <f t="shared" si="5"/>
        <v>2040/41</v>
      </c>
      <c r="V33" s="295" t="str">
        <f t="shared" si="5"/>
        <v>2041/42</v>
      </c>
      <c r="W33" s="295" t="str">
        <f t="shared" si="5"/>
        <v>2042/43</v>
      </c>
      <c r="X33" s="295" t="str">
        <f t="shared" si="5"/>
        <v>2043/44</v>
      </c>
      <c r="Y33" s="295" t="str">
        <f t="shared" si="5"/>
        <v>2044/45</v>
      </c>
      <c r="Z33" s="295" t="str">
        <f t="shared" si="5"/>
        <v>2045/46</v>
      </c>
      <c r="AA33" s="295" t="str">
        <f t="shared" si="5"/>
        <v>2046/47</v>
      </c>
      <c r="AB33" s="295" t="str">
        <f t="shared" si="5"/>
        <v>2047/48</v>
      </c>
      <c r="AC33" s="295" t="str">
        <f t="shared" si="5"/>
        <v>2048/49</v>
      </c>
      <c r="AD33" s="295" t="str">
        <f t="shared" si="5"/>
        <v>2049/50</v>
      </c>
      <c r="AE33" s="295" t="str">
        <f t="shared" si="5"/>
        <v>2050/51</v>
      </c>
      <c r="AF33" s="295" t="str">
        <f t="shared" si="5"/>
        <v>2051/52</v>
      </c>
      <c r="AG33" s="295" t="str">
        <f t="shared" si="5"/>
        <v>2052/53</v>
      </c>
      <c r="AH33" s="295" t="str">
        <f t="shared" si="5"/>
        <v>2053/54</v>
      </c>
      <c r="AI33" s="291"/>
      <c r="AJ33" s="296" t="s">
        <v>82</v>
      </c>
      <c r="AK33" s="4"/>
      <c r="AL33" s="50" t="s">
        <v>88</v>
      </c>
      <c r="AM33" s="43"/>
      <c r="AN33" s="42"/>
    </row>
    <row r="34" spans="1:40" s="151" customFormat="1" ht="28.8" thickBot="1" x14ac:dyDescent="0.35">
      <c r="A34" s="148"/>
      <c r="B34" s="149"/>
      <c r="C34" s="303" t="s">
        <v>117</v>
      </c>
      <c r="D34" s="305"/>
      <c r="E34" s="357"/>
      <c r="F34" s="357"/>
      <c r="G34" s="357"/>
      <c r="H34" s="357"/>
      <c r="I34" s="357"/>
      <c r="J34" s="357"/>
      <c r="K34" s="357"/>
      <c r="L34" s="357"/>
      <c r="M34" s="357"/>
      <c r="N34" s="357"/>
      <c r="O34" s="357"/>
      <c r="P34" s="357"/>
      <c r="Q34" s="357"/>
      <c r="R34" s="357"/>
      <c r="S34" s="357"/>
      <c r="T34" s="357"/>
      <c r="U34" s="357"/>
      <c r="V34" s="357"/>
      <c r="W34" s="357"/>
      <c r="X34" s="357"/>
      <c r="Y34" s="357"/>
      <c r="Z34" s="357"/>
      <c r="AA34" s="357"/>
      <c r="AB34" s="357"/>
      <c r="AC34" s="357"/>
      <c r="AD34" s="357"/>
      <c r="AE34" s="357"/>
      <c r="AF34" s="357"/>
      <c r="AG34" s="357"/>
      <c r="AH34" s="357"/>
      <c r="AI34" s="291"/>
      <c r="AJ34" s="312">
        <f>SUM(E34:AH34)</f>
        <v>0</v>
      </c>
      <c r="AK34" s="4"/>
      <c r="AL34" s="306"/>
      <c r="AM34" s="43"/>
      <c r="AN34" s="42"/>
    </row>
    <row r="35" spans="1:40" s="151" customFormat="1" ht="15.75" customHeight="1" x14ac:dyDescent="0.3">
      <c r="A35" s="148"/>
      <c r="B35" s="149"/>
      <c r="C35" s="44"/>
      <c r="D35" s="45"/>
      <c r="E35" s="297"/>
      <c r="F35" s="297"/>
      <c r="G35" s="297"/>
      <c r="H35" s="297"/>
      <c r="I35" s="297"/>
      <c r="J35" s="297"/>
      <c r="K35" s="297"/>
      <c r="L35" s="297"/>
      <c r="M35" s="297"/>
      <c r="N35" s="297"/>
      <c r="O35" s="297"/>
      <c r="P35" s="297"/>
      <c r="Q35" s="297"/>
      <c r="R35" s="297"/>
      <c r="S35" s="297"/>
      <c r="T35" s="297"/>
      <c r="U35" s="297"/>
      <c r="V35" s="297"/>
      <c r="W35" s="297"/>
      <c r="X35" s="297"/>
      <c r="Y35" s="297"/>
      <c r="Z35" s="297"/>
      <c r="AA35" s="297"/>
      <c r="AB35" s="297"/>
      <c r="AC35" s="297"/>
      <c r="AD35" s="297"/>
      <c r="AE35" s="297"/>
      <c r="AF35" s="297"/>
      <c r="AG35" s="297"/>
      <c r="AH35" s="297"/>
      <c r="AI35" s="291"/>
      <c r="AJ35" s="293"/>
      <c r="AK35" s="4"/>
      <c r="AL35" s="47"/>
      <c r="AM35" s="43"/>
      <c r="AN35" s="42"/>
    </row>
    <row r="36" spans="1:40" s="151" customFormat="1" ht="15.75" customHeight="1" x14ac:dyDescent="0.3">
      <c r="A36" s="148"/>
      <c r="B36" s="149"/>
      <c r="C36" s="5" t="s">
        <v>118</v>
      </c>
      <c r="D36" s="39"/>
      <c r="E36" s="294"/>
      <c r="F36" s="294"/>
      <c r="G36" s="294"/>
      <c r="H36" s="294"/>
      <c r="I36" s="294"/>
      <c r="J36" s="294"/>
      <c r="K36" s="294"/>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47"/>
      <c r="AL36" s="47"/>
      <c r="AM36" s="43"/>
      <c r="AN36" s="42"/>
    </row>
    <row r="37" spans="1:40" s="151" customFormat="1" ht="18" customHeight="1" thickBot="1" x14ac:dyDescent="0.35">
      <c r="A37" s="148"/>
      <c r="B37" s="149"/>
      <c r="C37" s="74"/>
      <c r="D37" s="4" t="s">
        <v>108</v>
      </c>
      <c r="E37" s="295" t="str">
        <f t="shared" ref="E37:AH37" si="6">E33</f>
        <v>2024/25</v>
      </c>
      <c r="F37" s="295" t="str">
        <f t="shared" si="6"/>
        <v>2025/26</v>
      </c>
      <c r="G37" s="295" t="str">
        <f t="shared" si="6"/>
        <v>2026/27</v>
      </c>
      <c r="H37" s="295" t="str">
        <f t="shared" si="6"/>
        <v>2027/28</v>
      </c>
      <c r="I37" s="295" t="str">
        <f t="shared" si="6"/>
        <v>2028/29</v>
      </c>
      <c r="J37" s="295" t="str">
        <f t="shared" si="6"/>
        <v>2029/30</v>
      </c>
      <c r="K37" s="295" t="str">
        <f t="shared" si="6"/>
        <v>2030/31</v>
      </c>
      <c r="L37" s="295" t="str">
        <f t="shared" si="6"/>
        <v>2031/32</v>
      </c>
      <c r="M37" s="295" t="str">
        <f t="shared" si="6"/>
        <v>2032/33</v>
      </c>
      <c r="N37" s="295" t="str">
        <f t="shared" si="6"/>
        <v>2033/34</v>
      </c>
      <c r="O37" s="295" t="str">
        <f t="shared" si="6"/>
        <v>2034/35</v>
      </c>
      <c r="P37" s="295" t="str">
        <f t="shared" si="6"/>
        <v>2035/36</v>
      </c>
      <c r="Q37" s="295" t="str">
        <f t="shared" si="6"/>
        <v>2036/37</v>
      </c>
      <c r="R37" s="295" t="str">
        <f t="shared" si="6"/>
        <v>2037/38</v>
      </c>
      <c r="S37" s="295" t="str">
        <f t="shared" si="6"/>
        <v>2038/39</v>
      </c>
      <c r="T37" s="295" t="str">
        <f t="shared" si="6"/>
        <v>2039/40</v>
      </c>
      <c r="U37" s="295" t="str">
        <f t="shared" si="6"/>
        <v>2040/41</v>
      </c>
      <c r="V37" s="295" t="str">
        <f t="shared" si="6"/>
        <v>2041/42</v>
      </c>
      <c r="W37" s="295" t="str">
        <f t="shared" si="6"/>
        <v>2042/43</v>
      </c>
      <c r="X37" s="295" t="str">
        <f t="shared" si="6"/>
        <v>2043/44</v>
      </c>
      <c r="Y37" s="295" t="str">
        <f t="shared" si="6"/>
        <v>2044/45</v>
      </c>
      <c r="Z37" s="295" t="str">
        <f t="shared" si="6"/>
        <v>2045/46</v>
      </c>
      <c r="AA37" s="295" t="str">
        <f t="shared" si="6"/>
        <v>2046/47</v>
      </c>
      <c r="AB37" s="295" t="str">
        <f t="shared" si="6"/>
        <v>2047/48</v>
      </c>
      <c r="AC37" s="295" t="str">
        <f t="shared" si="6"/>
        <v>2048/49</v>
      </c>
      <c r="AD37" s="295" t="str">
        <f t="shared" si="6"/>
        <v>2049/50</v>
      </c>
      <c r="AE37" s="295" t="str">
        <f t="shared" si="6"/>
        <v>2050/51</v>
      </c>
      <c r="AF37" s="295" t="str">
        <f t="shared" si="6"/>
        <v>2051/52</v>
      </c>
      <c r="AG37" s="295" t="str">
        <f t="shared" si="6"/>
        <v>2052/53</v>
      </c>
      <c r="AH37" s="295" t="str">
        <f t="shared" si="6"/>
        <v>2053/54</v>
      </c>
      <c r="AI37" s="291"/>
      <c r="AJ37" s="296" t="s">
        <v>82</v>
      </c>
      <c r="AK37" s="4"/>
      <c r="AL37" s="50" t="s">
        <v>88</v>
      </c>
      <c r="AM37" s="43"/>
      <c r="AN37" s="42"/>
    </row>
    <row r="38" spans="1:40" s="151" customFormat="1" ht="28.8" thickBot="1" x14ac:dyDescent="0.35">
      <c r="A38" s="148"/>
      <c r="B38" s="149"/>
      <c r="C38" s="303" t="s">
        <v>119</v>
      </c>
      <c r="D38" s="305"/>
      <c r="E38" s="357"/>
      <c r="F38" s="357"/>
      <c r="G38" s="357"/>
      <c r="H38" s="357"/>
      <c r="I38" s="357"/>
      <c r="J38" s="357"/>
      <c r="K38" s="357"/>
      <c r="L38" s="357"/>
      <c r="M38" s="357"/>
      <c r="N38" s="357"/>
      <c r="O38" s="357"/>
      <c r="P38" s="357"/>
      <c r="Q38" s="357"/>
      <c r="R38" s="357"/>
      <c r="S38" s="357"/>
      <c r="T38" s="357"/>
      <c r="U38" s="357"/>
      <c r="V38" s="357"/>
      <c r="W38" s="357"/>
      <c r="X38" s="357"/>
      <c r="Y38" s="357"/>
      <c r="Z38" s="357"/>
      <c r="AA38" s="357"/>
      <c r="AB38" s="357"/>
      <c r="AC38" s="357"/>
      <c r="AD38" s="357"/>
      <c r="AE38" s="357"/>
      <c r="AF38" s="357"/>
      <c r="AG38" s="357"/>
      <c r="AH38" s="357"/>
      <c r="AI38" s="291"/>
      <c r="AJ38" s="312">
        <f>SUM(E38:AH38)</f>
        <v>0</v>
      </c>
      <c r="AK38" s="4"/>
      <c r="AL38" s="306"/>
      <c r="AM38" s="43"/>
      <c r="AN38" s="42"/>
    </row>
    <row r="39" spans="1:40" s="151" customFormat="1" ht="15.75" customHeight="1" x14ac:dyDescent="0.3">
      <c r="A39" s="148"/>
      <c r="B39" s="149"/>
      <c r="C39" s="44"/>
      <c r="D39" s="45"/>
      <c r="E39" s="297"/>
      <c r="F39" s="297"/>
      <c r="G39" s="297"/>
      <c r="H39" s="297"/>
      <c r="I39" s="297"/>
      <c r="J39" s="297"/>
      <c r="K39" s="297"/>
      <c r="L39" s="297"/>
      <c r="M39" s="297"/>
      <c r="N39" s="297"/>
      <c r="O39" s="297"/>
      <c r="P39" s="297"/>
      <c r="Q39" s="297"/>
      <c r="R39" s="297"/>
      <c r="S39" s="297"/>
      <c r="T39" s="297"/>
      <c r="U39" s="297"/>
      <c r="V39" s="297"/>
      <c r="W39" s="297"/>
      <c r="X39" s="297"/>
      <c r="Y39" s="297"/>
      <c r="Z39" s="297"/>
      <c r="AA39" s="297"/>
      <c r="AB39" s="297"/>
      <c r="AC39" s="297"/>
      <c r="AD39" s="297"/>
      <c r="AE39" s="297"/>
      <c r="AF39" s="297"/>
      <c r="AG39" s="297"/>
      <c r="AH39" s="297"/>
      <c r="AI39" s="291"/>
      <c r="AJ39" s="293"/>
      <c r="AK39" s="4"/>
      <c r="AL39" s="47"/>
      <c r="AM39" s="43"/>
      <c r="AN39" s="42"/>
    </row>
    <row r="40" spans="1:40" s="151" customFormat="1" ht="15.75" customHeight="1" x14ac:dyDescent="0.3">
      <c r="A40" s="148"/>
      <c r="B40" s="149"/>
      <c r="C40" s="44"/>
      <c r="D40" s="45"/>
      <c r="E40" s="297"/>
      <c r="F40" s="297"/>
      <c r="G40" s="297"/>
      <c r="H40" s="297"/>
      <c r="I40" s="297"/>
      <c r="J40" s="297"/>
      <c r="K40" s="297"/>
      <c r="L40" s="297"/>
      <c r="M40" s="297"/>
      <c r="N40" s="297"/>
      <c r="O40" s="297"/>
      <c r="P40" s="297"/>
      <c r="Q40" s="297"/>
      <c r="R40" s="297"/>
      <c r="S40" s="297"/>
      <c r="T40" s="297"/>
      <c r="U40" s="297"/>
      <c r="V40" s="297"/>
      <c r="W40" s="297"/>
      <c r="X40" s="297"/>
      <c r="Y40" s="297"/>
      <c r="Z40" s="297"/>
      <c r="AA40" s="297"/>
      <c r="AB40" s="297"/>
      <c r="AC40" s="297"/>
      <c r="AD40" s="297"/>
      <c r="AE40" s="297"/>
      <c r="AF40" s="297"/>
      <c r="AG40" s="297"/>
      <c r="AH40" s="297"/>
      <c r="AI40" s="291"/>
      <c r="AJ40" s="293"/>
      <c r="AK40" s="4"/>
      <c r="AL40" s="47"/>
      <c r="AM40" s="43"/>
      <c r="AN40" s="42"/>
    </row>
    <row r="41" spans="1:40" s="151" customFormat="1" ht="16.350000000000001" customHeight="1" x14ac:dyDescent="0.3">
      <c r="A41" s="148"/>
      <c r="B41" s="149"/>
      <c r="C41" s="50"/>
      <c r="D41" s="45"/>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c r="AI41" s="4"/>
      <c r="AJ41" s="129"/>
      <c r="AK41" s="4"/>
      <c r="AL41" s="130"/>
      <c r="AM41" s="43"/>
      <c r="AN41" s="42"/>
    </row>
    <row r="42" spans="1:40" ht="9.75" customHeight="1" thickBot="1" x14ac:dyDescent="0.3">
      <c r="A42" s="1"/>
      <c r="B42" s="29"/>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2"/>
      <c r="AN42" s="36"/>
    </row>
    <row r="43" spans="1:40" ht="15.6" thickTop="1" x14ac:dyDescent="0.25">
      <c r="A43" s="1"/>
      <c r="B43" s="1"/>
      <c r="C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J43" s="1"/>
      <c r="AL43" s="1"/>
      <c r="AM43" s="1"/>
      <c r="AN43" s="1"/>
    </row>
    <row r="44" spans="1:40" ht="21" x14ac:dyDescent="0.4">
      <c r="A44" s="98"/>
      <c r="B44" s="98"/>
      <c r="C44" s="424" t="s">
        <v>100</v>
      </c>
      <c r="D44" s="424"/>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J44" s="1"/>
      <c r="AL44" s="1"/>
      <c r="AM44" s="1"/>
      <c r="AN44" s="1"/>
    </row>
    <row r="45" spans="1:40" ht="8.25" customHeight="1" x14ac:dyDescent="0.25">
      <c r="A45" s="131"/>
      <c r="B45" s="131"/>
      <c r="C45" s="131"/>
      <c r="D45" s="137"/>
      <c r="E45" s="131"/>
      <c r="F45" s="131"/>
      <c r="G45" s="131"/>
      <c r="H45" s="131"/>
      <c r="I45" s="131"/>
      <c r="J45" s="131"/>
      <c r="K45" s="131"/>
      <c r="L45" s="131"/>
      <c r="M45" s="131"/>
      <c r="N45" s="131"/>
      <c r="O45" s="131"/>
      <c r="P45" s="131"/>
      <c r="Q45" s="131"/>
      <c r="R45" s="131"/>
      <c r="S45" s="131"/>
      <c r="T45" s="131"/>
      <c r="U45" s="131"/>
      <c r="V45" s="131"/>
      <c r="W45" s="131"/>
      <c r="X45" s="131"/>
      <c r="Y45" s="131"/>
      <c r="Z45" s="131"/>
      <c r="AA45" s="131"/>
      <c r="AB45" s="131"/>
      <c r="AC45" s="131"/>
      <c r="AD45" s="131"/>
      <c r="AE45" s="131"/>
      <c r="AF45" s="131"/>
      <c r="AG45" s="131"/>
      <c r="AH45" s="131"/>
      <c r="AI45" s="137"/>
      <c r="AJ45" s="131"/>
      <c r="AK45" s="137"/>
      <c r="AL45" s="131"/>
      <c r="AM45" s="131"/>
      <c r="AN45" s="131"/>
    </row>
    <row r="46" spans="1:40" ht="15" customHeight="1" x14ac:dyDescent="0.25">
      <c r="A46" s="131"/>
      <c r="B46" s="131"/>
      <c r="C46" s="422" t="s">
        <v>120</v>
      </c>
      <c r="D46" s="423"/>
      <c r="E46" s="423"/>
      <c r="F46" s="423"/>
      <c r="G46" s="423"/>
      <c r="H46" s="423"/>
      <c r="I46" s="423"/>
      <c r="J46" s="423"/>
      <c r="K46" s="423"/>
      <c r="L46" s="423"/>
      <c r="M46" s="423"/>
      <c r="N46" s="423"/>
      <c r="O46" s="423"/>
      <c r="P46" s="423"/>
      <c r="Q46" s="423"/>
      <c r="R46" s="423"/>
      <c r="S46" s="423"/>
      <c r="T46" s="423"/>
      <c r="U46" s="423"/>
      <c r="V46" s="423"/>
      <c r="W46" s="423"/>
      <c r="X46" s="423"/>
      <c r="Y46" s="423"/>
      <c r="Z46" s="423"/>
      <c r="AA46" s="423"/>
      <c r="AB46" s="423"/>
      <c r="AC46" s="423"/>
      <c r="AD46" s="423"/>
      <c r="AE46" s="423"/>
      <c r="AF46" s="423"/>
      <c r="AG46" s="423"/>
      <c r="AH46" s="423"/>
      <c r="AI46" s="423"/>
      <c r="AJ46" s="423"/>
      <c r="AK46" s="423"/>
      <c r="AL46" s="313"/>
      <c r="AM46" s="313"/>
      <c r="AN46" s="313"/>
    </row>
    <row r="47" spans="1:40" x14ac:dyDescent="0.25">
      <c r="A47" s="131"/>
      <c r="B47" s="131"/>
      <c r="C47" s="423"/>
      <c r="D47" s="423"/>
      <c r="E47" s="423"/>
      <c r="F47" s="423"/>
      <c r="G47" s="423"/>
      <c r="H47" s="423"/>
      <c r="I47" s="423"/>
      <c r="J47" s="423"/>
      <c r="K47" s="423"/>
      <c r="L47" s="423"/>
      <c r="M47" s="423"/>
      <c r="N47" s="423"/>
      <c r="O47" s="423"/>
      <c r="P47" s="423"/>
      <c r="Q47" s="423"/>
      <c r="R47" s="423"/>
      <c r="S47" s="423"/>
      <c r="T47" s="423"/>
      <c r="U47" s="423"/>
      <c r="V47" s="423"/>
      <c r="W47" s="423"/>
      <c r="X47" s="423"/>
      <c r="Y47" s="423"/>
      <c r="Z47" s="423"/>
      <c r="AA47" s="423"/>
      <c r="AB47" s="423"/>
      <c r="AC47" s="423"/>
      <c r="AD47" s="423"/>
      <c r="AE47" s="423"/>
      <c r="AF47" s="423"/>
      <c r="AG47" s="423"/>
      <c r="AH47" s="423"/>
      <c r="AI47" s="423"/>
      <c r="AJ47" s="423"/>
      <c r="AK47" s="423"/>
      <c r="AL47" s="313"/>
      <c r="AM47" s="313"/>
      <c r="AN47" s="313"/>
    </row>
    <row r="48" spans="1:40" x14ac:dyDescent="0.25">
      <c r="A48" s="131"/>
      <c r="B48" s="131"/>
      <c r="C48" s="423"/>
      <c r="D48" s="423"/>
      <c r="E48" s="423"/>
      <c r="F48" s="423"/>
      <c r="G48" s="423"/>
      <c r="H48" s="423"/>
      <c r="I48" s="423"/>
      <c r="J48" s="423"/>
      <c r="K48" s="423"/>
      <c r="L48" s="423"/>
      <c r="M48" s="423"/>
      <c r="N48" s="423"/>
      <c r="O48" s="423"/>
      <c r="P48" s="423"/>
      <c r="Q48" s="423"/>
      <c r="R48" s="423"/>
      <c r="S48" s="423"/>
      <c r="T48" s="423"/>
      <c r="U48" s="423"/>
      <c r="V48" s="423"/>
      <c r="W48" s="423"/>
      <c r="X48" s="423"/>
      <c r="Y48" s="423"/>
      <c r="Z48" s="423"/>
      <c r="AA48" s="423"/>
      <c r="AB48" s="423"/>
      <c r="AC48" s="423"/>
      <c r="AD48" s="423"/>
      <c r="AE48" s="423"/>
      <c r="AF48" s="423"/>
      <c r="AG48" s="423"/>
      <c r="AH48" s="423"/>
      <c r="AI48" s="423"/>
      <c r="AJ48" s="423"/>
      <c r="AK48" s="423"/>
      <c r="AL48" s="313"/>
      <c r="AM48" s="313"/>
      <c r="AN48" s="313"/>
    </row>
    <row r="49" spans="1:40" x14ac:dyDescent="0.25">
      <c r="A49" s="131"/>
      <c r="B49" s="131"/>
      <c r="C49" s="423"/>
      <c r="D49" s="423"/>
      <c r="E49" s="423"/>
      <c r="F49" s="423"/>
      <c r="G49" s="423"/>
      <c r="H49" s="423"/>
      <c r="I49" s="423"/>
      <c r="J49" s="423"/>
      <c r="K49" s="423"/>
      <c r="L49" s="423"/>
      <c r="M49" s="423"/>
      <c r="N49" s="423"/>
      <c r="O49" s="423"/>
      <c r="P49" s="423"/>
      <c r="Q49" s="423"/>
      <c r="R49" s="423"/>
      <c r="S49" s="423"/>
      <c r="T49" s="423"/>
      <c r="U49" s="423"/>
      <c r="V49" s="423"/>
      <c r="W49" s="423"/>
      <c r="X49" s="423"/>
      <c r="Y49" s="423"/>
      <c r="Z49" s="423"/>
      <c r="AA49" s="423"/>
      <c r="AB49" s="423"/>
      <c r="AC49" s="423"/>
      <c r="AD49" s="423"/>
      <c r="AE49" s="423"/>
      <c r="AF49" s="423"/>
      <c r="AG49" s="423"/>
      <c r="AH49" s="423"/>
      <c r="AI49" s="423"/>
      <c r="AJ49" s="423"/>
      <c r="AK49" s="423"/>
      <c r="AL49" s="313"/>
      <c r="AM49" s="313"/>
      <c r="AN49" s="313"/>
    </row>
    <row r="50" spans="1:40" x14ac:dyDescent="0.25">
      <c r="A50" s="131"/>
      <c r="B50" s="131"/>
      <c r="C50" s="423"/>
      <c r="D50" s="423"/>
      <c r="E50" s="423"/>
      <c r="F50" s="423"/>
      <c r="G50" s="423"/>
      <c r="H50" s="423"/>
      <c r="I50" s="423"/>
      <c r="J50" s="423"/>
      <c r="K50" s="423"/>
      <c r="L50" s="423"/>
      <c r="M50" s="423"/>
      <c r="N50" s="423"/>
      <c r="O50" s="423"/>
      <c r="P50" s="423"/>
      <c r="Q50" s="423"/>
      <c r="R50" s="423"/>
      <c r="S50" s="423"/>
      <c r="T50" s="423"/>
      <c r="U50" s="423"/>
      <c r="V50" s="423"/>
      <c r="W50" s="423"/>
      <c r="X50" s="423"/>
      <c r="Y50" s="423"/>
      <c r="Z50" s="423"/>
      <c r="AA50" s="423"/>
      <c r="AB50" s="423"/>
      <c r="AC50" s="423"/>
      <c r="AD50" s="423"/>
      <c r="AE50" s="423"/>
      <c r="AF50" s="423"/>
      <c r="AG50" s="423"/>
      <c r="AH50" s="423"/>
      <c r="AI50" s="423"/>
      <c r="AJ50" s="423"/>
      <c r="AK50" s="423"/>
      <c r="AL50" s="313"/>
      <c r="AM50" s="313"/>
      <c r="AN50" s="313"/>
    </row>
    <row r="51" spans="1:40" x14ac:dyDescent="0.25">
      <c r="A51" s="131"/>
      <c r="B51" s="131"/>
      <c r="C51" s="423"/>
      <c r="D51" s="423"/>
      <c r="E51" s="423"/>
      <c r="F51" s="423"/>
      <c r="G51" s="423"/>
      <c r="H51" s="423"/>
      <c r="I51" s="423"/>
      <c r="J51" s="423"/>
      <c r="K51" s="423"/>
      <c r="L51" s="423"/>
      <c r="M51" s="423"/>
      <c r="N51" s="423"/>
      <c r="O51" s="423"/>
      <c r="P51" s="423"/>
      <c r="Q51" s="423"/>
      <c r="R51" s="423"/>
      <c r="S51" s="423"/>
      <c r="T51" s="423"/>
      <c r="U51" s="423"/>
      <c r="V51" s="423"/>
      <c r="W51" s="423"/>
      <c r="X51" s="423"/>
      <c r="Y51" s="423"/>
      <c r="Z51" s="423"/>
      <c r="AA51" s="423"/>
      <c r="AB51" s="423"/>
      <c r="AC51" s="423"/>
      <c r="AD51" s="423"/>
      <c r="AE51" s="423"/>
      <c r="AF51" s="423"/>
      <c r="AG51" s="423"/>
      <c r="AH51" s="423"/>
      <c r="AI51" s="423"/>
      <c r="AJ51" s="423"/>
      <c r="AK51" s="423"/>
      <c r="AL51" s="313"/>
      <c r="AM51" s="313"/>
      <c r="AN51" s="313"/>
    </row>
    <row r="52" spans="1:40" x14ac:dyDescent="0.25">
      <c r="A52" s="131"/>
      <c r="B52" s="131"/>
      <c r="C52" s="423"/>
      <c r="D52" s="423"/>
      <c r="E52" s="423"/>
      <c r="F52" s="423"/>
      <c r="G52" s="423"/>
      <c r="H52" s="423"/>
      <c r="I52" s="423"/>
      <c r="J52" s="423"/>
      <c r="K52" s="423"/>
      <c r="L52" s="423"/>
      <c r="M52" s="423"/>
      <c r="N52" s="423"/>
      <c r="O52" s="423"/>
      <c r="P52" s="423"/>
      <c r="Q52" s="423"/>
      <c r="R52" s="423"/>
      <c r="S52" s="423"/>
      <c r="T52" s="423"/>
      <c r="U52" s="423"/>
      <c r="V52" s="423"/>
      <c r="W52" s="423"/>
      <c r="X52" s="423"/>
      <c r="Y52" s="423"/>
      <c r="Z52" s="423"/>
      <c r="AA52" s="423"/>
      <c r="AB52" s="423"/>
      <c r="AC52" s="423"/>
      <c r="AD52" s="423"/>
      <c r="AE52" s="423"/>
      <c r="AF52" s="423"/>
      <c r="AG52" s="423"/>
      <c r="AH52" s="423"/>
      <c r="AI52" s="423"/>
      <c r="AJ52" s="423"/>
      <c r="AK52" s="423"/>
      <c r="AL52" s="313"/>
      <c r="AM52" s="313"/>
      <c r="AN52" s="313"/>
    </row>
    <row r="53" spans="1:40" x14ac:dyDescent="0.25">
      <c r="A53" s="131"/>
      <c r="B53" s="131"/>
      <c r="C53" s="423"/>
      <c r="D53" s="423"/>
      <c r="E53" s="423"/>
      <c r="F53" s="423"/>
      <c r="G53" s="423"/>
      <c r="H53" s="423"/>
      <c r="I53" s="423"/>
      <c r="J53" s="423"/>
      <c r="K53" s="423"/>
      <c r="L53" s="423"/>
      <c r="M53" s="423"/>
      <c r="N53" s="423"/>
      <c r="O53" s="423"/>
      <c r="P53" s="423"/>
      <c r="Q53" s="423"/>
      <c r="R53" s="423"/>
      <c r="S53" s="423"/>
      <c r="T53" s="423"/>
      <c r="U53" s="423"/>
      <c r="V53" s="423"/>
      <c r="W53" s="423"/>
      <c r="X53" s="423"/>
      <c r="Y53" s="423"/>
      <c r="Z53" s="423"/>
      <c r="AA53" s="423"/>
      <c r="AB53" s="423"/>
      <c r="AC53" s="423"/>
      <c r="AD53" s="423"/>
      <c r="AE53" s="423"/>
      <c r="AF53" s="423"/>
      <c r="AG53" s="423"/>
      <c r="AH53" s="423"/>
      <c r="AI53" s="423"/>
      <c r="AJ53" s="423"/>
      <c r="AK53" s="423"/>
      <c r="AL53" s="313"/>
      <c r="AM53" s="313"/>
      <c r="AN53" s="313"/>
    </row>
    <row r="54" spans="1:40" x14ac:dyDescent="0.25">
      <c r="A54" s="131"/>
      <c r="B54" s="131"/>
      <c r="C54" s="423"/>
      <c r="D54" s="423"/>
      <c r="E54" s="423"/>
      <c r="F54" s="423"/>
      <c r="G54" s="423"/>
      <c r="H54" s="423"/>
      <c r="I54" s="423"/>
      <c r="J54" s="423"/>
      <c r="K54" s="423"/>
      <c r="L54" s="423"/>
      <c r="M54" s="423"/>
      <c r="N54" s="423"/>
      <c r="O54" s="423"/>
      <c r="P54" s="423"/>
      <c r="Q54" s="423"/>
      <c r="R54" s="423"/>
      <c r="S54" s="423"/>
      <c r="T54" s="423"/>
      <c r="U54" s="423"/>
      <c r="V54" s="423"/>
      <c r="W54" s="423"/>
      <c r="X54" s="423"/>
      <c r="Y54" s="423"/>
      <c r="Z54" s="423"/>
      <c r="AA54" s="423"/>
      <c r="AB54" s="423"/>
      <c r="AC54" s="423"/>
      <c r="AD54" s="423"/>
      <c r="AE54" s="423"/>
      <c r="AF54" s="423"/>
      <c r="AG54" s="423"/>
      <c r="AH54" s="423"/>
      <c r="AI54" s="423"/>
      <c r="AJ54" s="423"/>
      <c r="AK54" s="423"/>
      <c r="AL54" s="313"/>
      <c r="AM54" s="313"/>
      <c r="AN54" s="313"/>
    </row>
    <row r="55" spans="1:40" x14ac:dyDescent="0.25">
      <c r="A55" s="131"/>
      <c r="B55" s="131"/>
      <c r="C55" s="423"/>
      <c r="D55" s="423"/>
      <c r="E55" s="423"/>
      <c r="F55" s="423"/>
      <c r="G55" s="423"/>
      <c r="H55" s="423"/>
      <c r="I55" s="423"/>
      <c r="J55" s="423"/>
      <c r="K55" s="423"/>
      <c r="L55" s="423"/>
      <c r="M55" s="423"/>
      <c r="N55" s="423"/>
      <c r="O55" s="423"/>
      <c r="P55" s="423"/>
      <c r="Q55" s="423"/>
      <c r="R55" s="423"/>
      <c r="S55" s="423"/>
      <c r="T55" s="423"/>
      <c r="U55" s="423"/>
      <c r="V55" s="423"/>
      <c r="W55" s="423"/>
      <c r="X55" s="423"/>
      <c r="Y55" s="423"/>
      <c r="Z55" s="423"/>
      <c r="AA55" s="423"/>
      <c r="AB55" s="423"/>
      <c r="AC55" s="423"/>
      <c r="AD55" s="423"/>
      <c r="AE55" s="423"/>
      <c r="AF55" s="423"/>
      <c r="AG55" s="423"/>
      <c r="AH55" s="423"/>
      <c r="AI55" s="423"/>
      <c r="AJ55" s="423"/>
      <c r="AK55" s="423"/>
      <c r="AL55" s="313"/>
      <c r="AM55" s="313"/>
      <c r="AN55" s="313"/>
    </row>
    <row r="56" spans="1:40" x14ac:dyDescent="0.25">
      <c r="A56" s="131"/>
      <c r="B56" s="131"/>
      <c r="C56" s="423"/>
      <c r="D56" s="423"/>
      <c r="E56" s="423"/>
      <c r="F56" s="423"/>
      <c r="G56" s="423"/>
      <c r="H56" s="423"/>
      <c r="I56" s="423"/>
      <c r="J56" s="423"/>
      <c r="K56" s="423"/>
      <c r="L56" s="423"/>
      <c r="M56" s="423"/>
      <c r="N56" s="423"/>
      <c r="O56" s="423"/>
      <c r="P56" s="423"/>
      <c r="Q56" s="423"/>
      <c r="R56" s="423"/>
      <c r="S56" s="423"/>
      <c r="T56" s="423"/>
      <c r="U56" s="423"/>
      <c r="V56" s="423"/>
      <c r="W56" s="423"/>
      <c r="X56" s="423"/>
      <c r="Y56" s="423"/>
      <c r="Z56" s="423"/>
      <c r="AA56" s="423"/>
      <c r="AB56" s="423"/>
      <c r="AC56" s="423"/>
      <c r="AD56" s="423"/>
      <c r="AE56" s="423"/>
      <c r="AF56" s="423"/>
      <c r="AG56" s="423"/>
      <c r="AH56" s="423"/>
      <c r="AI56" s="423"/>
      <c r="AJ56" s="423"/>
      <c r="AK56" s="423"/>
      <c r="AL56" s="313"/>
      <c r="AM56" s="313"/>
      <c r="AN56" s="313"/>
    </row>
    <row r="57" spans="1:40" x14ac:dyDescent="0.25">
      <c r="A57" s="131"/>
      <c r="B57" s="131"/>
      <c r="C57" s="423"/>
      <c r="D57" s="423"/>
      <c r="E57" s="423"/>
      <c r="F57" s="423"/>
      <c r="G57" s="423"/>
      <c r="H57" s="423"/>
      <c r="I57" s="423"/>
      <c r="J57" s="423"/>
      <c r="K57" s="423"/>
      <c r="L57" s="423"/>
      <c r="M57" s="423"/>
      <c r="N57" s="423"/>
      <c r="O57" s="423"/>
      <c r="P57" s="423"/>
      <c r="Q57" s="423"/>
      <c r="R57" s="423"/>
      <c r="S57" s="423"/>
      <c r="T57" s="423"/>
      <c r="U57" s="423"/>
      <c r="V57" s="423"/>
      <c r="W57" s="423"/>
      <c r="X57" s="423"/>
      <c r="Y57" s="423"/>
      <c r="Z57" s="423"/>
      <c r="AA57" s="423"/>
      <c r="AB57" s="423"/>
      <c r="AC57" s="423"/>
      <c r="AD57" s="423"/>
      <c r="AE57" s="423"/>
      <c r="AF57" s="423"/>
      <c r="AG57" s="423"/>
      <c r="AH57" s="423"/>
      <c r="AI57" s="423"/>
      <c r="AJ57" s="423"/>
      <c r="AK57" s="423"/>
      <c r="AL57" s="313"/>
      <c r="AM57" s="313"/>
      <c r="AN57" s="313"/>
    </row>
    <row r="58" spans="1:40" x14ac:dyDescent="0.25">
      <c r="A58" s="131"/>
      <c r="B58" s="131"/>
      <c r="C58" s="423"/>
      <c r="D58" s="423"/>
      <c r="E58" s="423"/>
      <c r="F58" s="423"/>
      <c r="G58" s="423"/>
      <c r="H58" s="423"/>
      <c r="I58" s="423"/>
      <c r="J58" s="423"/>
      <c r="K58" s="423"/>
      <c r="L58" s="423"/>
      <c r="M58" s="423"/>
      <c r="N58" s="423"/>
      <c r="O58" s="423"/>
      <c r="P58" s="423"/>
      <c r="Q58" s="423"/>
      <c r="R58" s="423"/>
      <c r="S58" s="423"/>
      <c r="T58" s="423"/>
      <c r="U58" s="423"/>
      <c r="V58" s="423"/>
      <c r="W58" s="423"/>
      <c r="X58" s="423"/>
      <c r="Y58" s="423"/>
      <c r="Z58" s="423"/>
      <c r="AA58" s="423"/>
      <c r="AB58" s="423"/>
      <c r="AC58" s="423"/>
      <c r="AD58" s="423"/>
      <c r="AE58" s="423"/>
      <c r="AF58" s="423"/>
      <c r="AG58" s="423"/>
      <c r="AH58" s="423"/>
      <c r="AI58" s="423"/>
      <c r="AJ58" s="423"/>
      <c r="AK58" s="423"/>
      <c r="AL58" s="313"/>
      <c r="AM58" s="313"/>
      <c r="AN58" s="313"/>
    </row>
    <row r="59" spans="1:40" x14ac:dyDescent="0.25">
      <c r="A59" s="131"/>
      <c r="B59" s="131"/>
      <c r="C59" s="423"/>
      <c r="D59" s="423"/>
      <c r="E59" s="423"/>
      <c r="F59" s="423"/>
      <c r="G59" s="423"/>
      <c r="H59" s="423"/>
      <c r="I59" s="423"/>
      <c r="J59" s="423"/>
      <c r="K59" s="423"/>
      <c r="L59" s="423"/>
      <c r="M59" s="423"/>
      <c r="N59" s="423"/>
      <c r="O59" s="423"/>
      <c r="P59" s="423"/>
      <c r="Q59" s="423"/>
      <c r="R59" s="423"/>
      <c r="S59" s="423"/>
      <c r="T59" s="423"/>
      <c r="U59" s="423"/>
      <c r="V59" s="423"/>
      <c r="W59" s="423"/>
      <c r="X59" s="423"/>
      <c r="Y59" s="423"/>
      <c r="Z59" s="423"/>
      <c r="AA59" s="423"/>
      <c r="AB59" s="423"/>
      <c r="AC59" s="423"/>
      <c r="AD59" s="423"/>
      <c r="AE59" s="423"/>
      <c r="AF59" s="423"/>
      <c r="AG59" s="423"/>
      <c r="AH59" s="423"/>
      <c r="AI59" s="423"/>
      <c r="AJ59" s="423"/>
      <c r="AK59" s="423"/>
      <c r="AL59" s="313"/>
      <c r="AM59" s="313"/>
      <c r="AN59" s="313"/>
    </row>
    <row r="60" spans="1:40" x14ac:dyDescent="0.25">
      <c r="A60" s="131"/>
      <c r="B60" s="131"/>
      <c r="C60" s="423"/>
      <c r="D60" s="423"/>
      <c r="E60" s="423"/>
      <c r="F60" s="423"/>
      <c r="G60" s="423"/>
      <c r="H60" s="423"/>
      <c r="I60" s="423"/>
      <c r="J60" s="423"/>
      <c r="K60" s="423"/>
      <c r="L60" s="423"/>
      <c r="M60" s="423"/>
      <c r="N60" s="423"/>
      <c r="O60" s="423"/>
      <c r="P60" s="423"/>
      <c r="Q60" s="423"/>
      <c r="R60" s="423"/>
      <c r="S60" s="423"/>
      <c r="T60" s="423"/>
      <c r="U60" s="423"/>
      <c r="V60" s="423"/>
      <c r="W60" s="423"/>
      <c r="X60" s="423"/>
      <c r="Y60" s="423"/>
      <c r="Z60" s="423"/>
      <c r="AA60" s="423"/>
      <c r="AB60" s="423"/>
      <c r="AC60" s="423"/>
      <c r="AD60" s="423"/>
      <c r="AE60" s="423"/>
      <c r="AF60" s="423"/>
      <c r="AG60" s="423"/>
      <c r="AH60" s="423"/>
      <c r="AI60" s="423"/>
      <c r="AJ60" s="423"/>
      <c r="AK60" s="423"/>
      <c r="AL60" s="313"/>
      <c r="AM60" s="313"/>
      <c r="AN60" s="313"/>
    </row>
    <row r="61" spans="1:40" x14ac:dyDescent="0.25">
      <c r="A61" s="131"/>
      <c r="B61" s="131"/>
      <c r="C61" s="423"/>
      <c r="D61" s="423"/>
      <c r="E61" s="423"/>
      <c r="F61" s="423"/>
      <c r="G61" s="423"/>
      <c r="H61" s="423"/>
      <c r="I61" s="423"/>
      <c r="J61" s="423"/>
      <c r="K61" s="423"/>
      <c r="L61" s="423"/>
      <c r="M61" s="423"/>
      <c r="N61" s="423"/>
      <c r="O61" s="423"/>
      <c r="P61" s="423"/>
      <c r="Q61" s="423"/>
      <c r="R61" s="423"/>
      <c r="S61" s="423"/>
      <c r="T61" s="423"/>
      <c r="U61" s="423"/>
      <c r="V61" s="423"/>
      <c r="W61" s="423"/>
      <c r="X61" s="423"/>
      <c r="Y61" s="423"/>
      <c r="Z61" s="423"/>
      <c r="AA61" s="423"/>
      <c r="AB61" s="423"/>
      <c r="AC61" s="423"/>
      <c r="AD61" s="423"/>
      <c r="AE61" s="423"/>
      <c r="AF61" s="423"/>
      <c r="AG61" s="423"/>
      <c r="AH61" s="423"/>
      <c r="AI61" s="423"/>
      <c r="AJ61" s="423"/>
      <c r="AK61" s="423"/>
      <c r="AL61" s="313"/>
      <c r="AM61" s="313"/>
      <c r="AN61" s="313"/>
    </row>
    <row r="62" spans="1:40" x14ac:dyDescent="0.25">
      <c r="A62" s="131"/>
      <c r="B62" s="131"/>
      <c r="C62" s="423"/>
      <c r="D62" s="423"/>
      <c r="E62" s="423"/>
      <c r="F62" s="423"/>
      <c r="G62" s="423"/>
      <c r="H62" s="423"/>
      <c r="I62" s="423"/>
      <c r="J62" s="423"/>
      <c r="K62" s="423"/>
      <c r="L62" s="423"/>
      <c r="M62" s="423"/>
      <c r="N62" s="423"/>
      <c r="O62" s="423"/>
      <c r="P62" s="423"/>
      <c r="Q62" s="423"/>
      <c r="R62" s="423"/>
      <c r="S62" s="423"/>
      <c r="T62" s="423"/>
      <c r="U62" s="423"/>
      <c r="V62" s="423"/>
      <c r="W62" s="423"/>
      <c r="X62" s="423"/>
      <c r="Y62" s="423"/>
      <c r="Z62" s="423"/>
      <c r="AA62" s="423"/>
      <c r="AB62" s="423"/>
      <c r="AC62" s="423"/>
      <c r="AD62" s="423"/>
      <c r="AE62" s="423"/>
      <c r="AF62" s="423"/>
      <c r="AG62" s="423"/>
      <c r="AH62" s="423"/>
      <c r="AI62" s="423"/>
      <c r="AJ62" s="423"/>
      <c r="AK62" s="423"/>
      <c r="AL62" s="313"/>
      <c r="AM62" s="313"/>
      <c r="AN62" s="313"/>
    </row>
    <row r="63" spans="1:40" x14ac:dyDescent="0.25">
      <c r="A63" s="131"/>
      <c r="B63" s="131"/>
      <c r="C63" s="423"/>
      <c r="D63" s="423"/>
      <c r="E63" s="423"/>
      <c r="F63" s="423"/>
      <c r="G63" s="423"/>
      <c r="H63" s="423"/>
      <c r="I63" s="423"/>
      <c r="J63" s="423"/>
      <c r="K63" s="423"/>
      <c r="L63" s="423"/>
      <c r="M63" s="423"/>
      <c r="N63" s="423"/>
      <c r="O63" s="423"/>
      <c r="P63" s="423"/>
      <c r="Q63" s="423"/>
      <c r="R63" s="423"/>
      <c r="S63" s="423"/>
      <c r="T63" s="423"/>
      <c r="U63" s="423"/>
      <c r="V63" s="423"/>
      <c r="W63" s="423"/>
      <c r="X63" s="423"/>
      <c r="Y63" s="423"/>
      <c r="Z63" s="423"/>
      <c r="AA63" s="423"/>
      <c r="AB63" s="423"/>
      <c r="AC63" s="423"/>
      <c r="AD63" s="423"/>
      <c r="AE63" s="423"/>
      <c r="AF63" s="423"/>
      <c r="AG63" s="423"/>
      <c r="AH63" s="423"/>
      <c r="AI63" s="423"/>
      <c r="AJ63" s="423"/>
      <c r="AK63" s="423"/>
      <c r="AL63" s="313"/>
      <c r="AM63" s="313"/>
      <c r="AN63" s="313"/>
    </row>
    <row r="64" spans="1:40" x14ac:dyDescent="0.25">
      <c r="A64" s="131"/>
      <c r="B64" s="131"/>
      <c r="C64" s="423"/>
      <c r="D64" s="423"/>
      <c r="E64" s="423"/>
      <c r="F64" s="423"/>
      <c r="G64" s="423"/>
      <c r="H64" s="423"/>
      <c r="I64" s="423"/>
      <c r="J64" s="423"/>
      <c r="K64" s="423"/>
      <c r="L64" s="423"/>
      <c r="M64" s="423"/>
      <c r="N64" s="423"/>
      <c r="O64" s="423"/>
      <c r="P64" s="423"/>
      <c r="Q64" s="423"/>
      <c r="R64" s="423"/>
      <c r="S64" s="423"/>
      <c r="T64" s="423"/>
      <c r="U64" s="423"/>
      <c r="V64" s="423"/>
      <c r="W64" s="423"/>
      <c r="X64" s="423"/>
      <c r="Y64" s="423"/>
      <c r="Z64" s="423"/>
      <c r="AA64" s="423"/>
      <c r="AB64" s="423"/>
      <c r="AC64" s="423"/>
      <c r="AD64" s="423"/>
      <c r="AE64" s="423"/>
      <c r="AF64" s="423"/>
      <c r="AG64" s="423"/>
      <c r="AH64" s="423"/>
      <c r="AI64" s="423"/>
      <c r="AJ64" s="423"/>
      <c r="AK64" s="423"/>
      <c r="AL64" s="313"/>
      <c r="AM64" s="313"/>
      <c r="AN64" s="313"/>
    </row>
    <row r="65" spans="1:40" x14ac:dyDescent="0.25">
      <c r="A65" s="131"/>
      <c r="B65" s="131"/>
      <c r="C65" s="423"/>
      <c r="D65" s="423"/>
      <c r="E65" s="423"/>
      <c r="F65" s="423"/>
      <c r="G65" s="423"/>
      <c r="H65" s="423"/>
      <c r="I65" s="423"/>
      <c r="J65" s="423"/>
      <c r="K65" s="423"/>
      <c r="L65" s="423"/>
      <c r="M65" s="423"/>
      <c r="N65" s="423"/>
      <c r="O65" s="423"/>
      <c r="P65" s="423"/>
      <c r="Q65" s="423"/>
      <c r="R65" s="423"/>
      <c r="S65" s="423"/>
      <c r="T65" s="423"/>
      <c r="U65" s="423"/>
      <c r="V65" s="423"/>
      <c r="W65" s="423"/>
      <c r="X65" s="423"/>
      <c r="Y65" s="423"/>
      <c r="Z65" s="423"/>
      <c r="AA65" s="423"/>
      <c r="AB65" s="423"/>
      <c r="AC65" s="423"/>
      <c r="AD65" s="423"/>
      <c r="AE65" s="423"/>
      <c r="AF65" s="423"/>
      <c r="AG65" s="423"/>
      <c r="AH65" s="423"/>
      <c r="AI65" s="423"/>
      <c r="AJ65" s="423"/>
      <c r="AK65" s="423"/>
      <c r="AL65" s="313"/>
      <c r="AM65" s="313"/>
      <c r="AN65" s="313"/>
    </row>
    <row r="66" spans="1:40" x14ac:dyDescent="0.25">
      <c r="A66" s="131"/>
      <c r="B66" s="131"/>
      <c r="C66" s="423"/>
      <c r="D66" s="423"/>
      <c r="E66" s="423"/>
      <c r="F66" s="423"/>
      <c r="G66" s="423"/>
      <c r="H66" s="423"/>
      <c r="I66" s="423"/>
      <c r="J66" s="423"/>
      <c r="K66" s="423"/>
      <c r="L66" s="423"/>
      <c r="M66" s="423"/>
      <c r="N66" s="423"/>
      <c r="O66" s="423"/>
      <c r="P66" s="423"/>
      <c r="Q66" s="423"/>
      <c r="R66" s="423"/>
      <c r="S66" s="423"/>
      <c r="T66" s="423"/>
      <c r="U66" s="423"/>
      <c r="V66" s="423"/>
      <c r="W66" s="423"/>
      <c r="X66" s="423"/>
      <c r="Y66" s="423"/>
      <c r="Z66" s="423"/>
      <c r="AA66" s="423"/>
      <c r="AB66" s="423"/>
      <c r="AC66" s="423"/>
      <c r="AD66" s="423"/>
      <c r="AE66" s="423"/>
      <c r="AF66" s="423"/>
      <c r="AG66" s="423"/>
      <c r="AH66" s="423"/>
      <c r="AI66" s="423"/>
      <c r="AJ66" s="423"/>
      <c r="AK66" s="423"/>
      <c r="AL66" s="313"/>
      <c r="AM66" s="313"/>
      <c r="AN66" s="313"/>
    </row>
    <row r="67" spans="1:40" x14ac:dyDescent="0.25">
      <c r="A67" s="131"/>
      <c r="B67" s="131"/>
      <c r="C67" s="423"/>
      <c r="D67" s="423"/>
      <c r="E67" s="423"/>
      <c r="F67" s="423"/>
      <c r="G67" s="423"/>
      <c r="H67" s="423"/>
      <c r="I67" s="423"/>
      <c r="J67" s="423"/>
      <c r="K67" s="423"/>
      <c r="L67" s="423"/>
      <c r="M67" s="423"/>
      <c r="N67" s="423"/>
      <c r="O67" s="423"/>
      <c r="P67" s="423"/>
      <c r="Q67" s="423"/>
      <c r="R67" s="423"/>
      <c r="S67" s="423"/>
      <c r="T67" s="423"/>
      <c r="U67" s="423"/>
      <c r="V67" s="423"/>
      <c r="W67" s="423"/>
      <c r="X67" s="423"/>
      <c r="Y67" s="423"/>
      <c r="Z67" s="423"/>
      <c r="AA67" s="423"/>
      <c r="AB67" s="423"/>
      <c r="AC67" s="423"/>
      <c r="AD67" s="423"/>
      <c r="AE67" s="423"/>
      <c r="AF67" s="423"/>
      <c r="AG67" s="423"/>
      <c r="AH67" s="423"/>
      <c r="AI67" s="423"/>
      <c r="AJ67" s="423"/>
      <c r="AK67" s="423"/>
      <c r="AL67" s="313"/>
      <c r="AM67" s="313"/>
      <c r="AN67" s="313"/>
    </row>
    <row r="68" spans="1:40" x14ac:dyDescent="0.25">
      <c r="A68" s="131"/>
      <c r="B68" s="131"/>
      <c r="C68" s="423"/>
      <c r="D68" s="423"/>
      <c r="E68" s="423"/>
      <c r="F68" s="423"/>
      <c r="G68" s="423"/>
      <c r="H68" s="423"/>
      <c r="I68" s="423"/>
      <c r="J68" s="423"/>
      <c r="K68" s="423"/>
      <c r="L68" s="423"/>
      <c r="M68" s="423"/>
      <c r="N68" s="423"/>
      <c r="O68" s="423"/>
      <c r="P68" s="423"/>
      <c r="Q68" s="423"/>
      <c r="R68" s="423"/>
      <c r="S68" s="423"/>
      <c r="T68" s="423"/>
      <c r="U68" s="423"/>
      <c r="V68" s="423"/>
      <c r="W68" s="423"/>
      <c r="X68" s="423"/>
      <c r="Y68" s="423"/>
      <c r="Z68" s="423"/>
      <c r="AA68" s="423"/>
      <c r="AB68" s="423"/>
      <c r="AC68" s="423"/>
      <c r="AD68" s="423"/>
      <c r="AE68" s="423"/>
      <c r="AF68" s="423"/>
      <c r="AG68" s="423"/>
      <c r="AH68" s="423"/>
      <c r="AI68" s="423"/>
      <c r="AJ68" s="423"/>
      <c r="AK68" s="423"/>
      <c r="AL68" s="313"/>
      <c r="AM68" s="313"/>
      <c r="AN68" s="313"/>
    </row>
    <row r="69" spans="1:40" x14ac:dyDescent="0.25">
      <c r="A69" s="131"/>
      <c r="B69" s="131"/>
      <c r="C69" s="423"/>
      <c r="D69" s="423"/>
      <c r="E69" s="423"/>
      <c r="F69" s="423"/>
      <c r="G69" s="423"/>
      <c r="H69" s="423"/>
      <c r="I69" s="423"/>
      <c r="J69" s="423"/>
      <c r="K69" s="423"/>
      <c r="L69" s="423"/>
      <c r="M69" s="423"/>
      <c r="N69" s="423"/>
      <c r="O69" s="423"/>
      <c r="P69" s="423"/>
      <c r="Q69" s="423"/>
      <c r="R69" s="423"/>
      <c r="S69" s="423"/>
      <c r="T69" s="423"/>
      <c r="U69" s="423"/>
      <c r="V69" s="423"/>
      <c r="W69" s="423"/>
      <c r="X69" s="423"/>
      <c r="Y69" s="423"/>
      <c r="Z69" s="423"/>
      <c r="AA69" s="423"/>
      <c r="AB69" s="423"/>
      <c r="AC69" s="423"/>
      <c r="AD69" s="423"/>
      <c r="AE69" s="423"/>
      <c r="AF69" s="423"/>
      <c r="AG69" s="423"/>
      <c r="AH69" s="423"/>
      <c r="AI69" s="423"/>
      <c r="AJ69" s="423"/>
      <c r="AK69" s="423"/>
      <c r="AL69" s="313"/>
      <c r="AM69" s="313"/>
      <c r="AN69" s="313"/>
    </row>
    <row r="70" spans="1:40" x14ac:dyDescent="0.25">
      <c r="A70" s="131"/>
      <c r="B70" s="131"/>
      <c r="C70" s="423"/>
      <c r="D70" s="423"/>
      <c r="E70" s="423"/>
      <c r="F70" s="423"/>
      <c r="G70" s="423"/>
      <c r="H70" s="423"/>
      <c r="I70" s="423"/>
      <c r="J70" s="423"/>
      <c r="K70" s="423"/>
      <c r="L70" s="423"/>
      <c r="M70" s="423"/>
      <c r="N70" s="423"/>
      <c r="O70" s="423"/>
      <c r="P70" s="423"/>
      <c r="Q70" s="423"/>
      <c r="R70" s="423"/>
      <c r="S70" s="423"/>
      <c r="T70" s="423"/>
      <c r="U70" s="423"/>
      <c r="V70" s="423"/>
      <c r="W70" s="423"/>
      <c r="X70" s="423"/>
      <c r="Y70" s="423"/>
      <c r="Z70" s="423"/>
      <c r="AA70" s="423"/>
      <c r="AB70" s="423"/>
      <c r="AC70" s="423"/>
      <c r="AD70" s="423"/>
      <c r="AE70" s="423"/>
      <c r="AF70" s="423"/>
      <c r="AG70" s="423"/>
      <c r="AH70" s="423"/>
      <c r="AI70" s="423"/>
      <c r="AJ70" s="423"/>
      <c r="AK70" s="423"/>
      <c r="AL70" s="313"/>
      <c r="AM70" s="313"/>
      <c r="AN70" s="313"/>
    </row>
    <row r="71" spans="1:40" x14ac:dyDescent="0.25">
      <c r="A71" s="131"/>
      <c r="B71" s="131"/>
      <c r="C71" s="423"/>
      <c r="D71" s="423"/>
      <c r="E71" s="423"/>
      <c r="F71" s="423"/>
      <c r="G71" s="423"/>
      <c r="H71" s="423"/>
      <c r="I71" s="423"/>
      <c r="J71" s="423"/>
      <c r="K71" s="423"/>
      <c r="L71" s="423"/>
      <c r="M71" s="423"/>
      <c r="N71" s="423"/>
      <c r="O71" s="423"/>
      <c r="P71" s="423"/>
      <c r="Q71" s="423"/>
      <c r="R71" s="423"/>
      <c r="S71" s="423"/>
      <c r="T71" s="423"/>
      <c r="U71" s="423"/>
      <c r="V71" s="423"/>
      <c r="W71" s="423"/>
      <c r="X71" s="423"/>
      <c r="Y71" s="423"/>
      <c r="Z71" s="423"/>
      <c r="AA71" s="423"/>
      <c r="AB71" s="423"/>
      <c r="AC71" s="423"/>
      <c r="AD71" s="423"/>
      <c r="AE71" s="423"/>
      <c r="AF71" s="423"/>
      <c r="AG71" s="423"/>
      <c r="AH71" s="423"/>
      <c r="AI71" s="423"/>
      <c r="AJ71" s="423"/>
      <c r="AK71" s="423"/>
      <c r="AL71" s="313"/>
      <c r="AM71" s="313"/>
      <c r="AN71" s="313"/>
    </row>
    <row r="72" spans="1:40" x14ac:dyDescent="0.25">
      <c r="A72" s="131"/>
      <c r="B72" s="131"/>
      <c r="C72" s="423"/>
      <c r="D72" s="423"/>
      <c r="E72" s="423"/>
      <c r="F72" s="423"/>
      <c r="G72" s="423"/>
      <c r="H72" s="423"/>
      <c r="I72" s="423"/>
      <c r="J72" s="423"/>
      <c r="K72" s="423"/>
      <c r="L72" s="423"/>
      <c r="M72" s="423"/>
      <c r="N72" s="423"/>
      <c r="O72" s="423"/>
      <c r="P72" s="423"/>
      <c r="Q72" s="423"/>
      <c r="R72" s="423"/>
      <c r="S72" s="423"/>
      <c r="T72" s="423"/>
      <c r="U72" s="423"/>
      <c r="V72" s="423"/>
      <c r="W72" s="423"/>
      <c r="X72" s="423"/>
      <c r="Y72" s="423"/>
      <c r="Z72" s="423"/>
      <c r="AA72" s="423"/>
      <c r="AB72" s="423"/>
      <c r="AC72" s="423"/>
      <c r="AD72" s="423"/>
      <c r="AE72" s="423"/>
      <c r="AF72" s="423"/>
      <c r="AG72" s="423"/>
      <c r="AH72" s="423"/>
      <c r="AI72" s="423"/>
      <c r="AJ72" s="423"/>
      <c r="AK72" s="423"/>
      <c r="AL72" s="313"/>
      <c r="AM72" s="313"/>
      <c r="AN72" s="313"/>
    </row>
    <row r="73" spans="1:40" x14ac:dyDescent="0.25">
      <c r="A73" s="131"/>
      <c r="B73" s="131"/>
      <c r="C73" s="423"/>
      <c r="D73" s="423"/>
      <c r="E73" s="423"/>
      <c r="F73" s="423"/>
      <c r="G73" s="423"/>
      <c r="H73" s="423"/>
      <c r="I73" s="423"/>
      <c r="J73" s="423"/>
      <c r="K73" s="423"/>
      <c r="L73" s="423"/>
      <c r="M73" s="423"/>
      <c r="N73" s="423"/>
      <c r="O73" s="423"/>
      <c r="P73" s="423"/>
      <c r="Q73" s="423"/>
      <c r="R73" s="423"/>
      <c r="S73" s="423"/>
      <c r="T73" s="423"/>
      <c r="U73" s="423"/>
      <c r="V73" s="423"/>
      <c r="W73" s="423"/>
      <c r="X73" s="423"/>
      <c r="Y73" s="423"/>
      <c r="Z73" s="423"/>
      <c r="AA73" s="423"/>
      <c r="AB73" s="423"/>
      <c r="AC73" s="423"/>
      <c r="AD73" s="423"/>
      <c r="AE73" s="423"/>
      <c r="AF73" s="423"/>
      <c r="AG73" s="423"/>
      <c r="AH73" s="423"/>
      <c r="AI73" s="423"/>
      <c r="AJ73" s="423"/>
      <c r="AK73" s="423"/>
      <c r="AL73" s="313"/>
      <c r="AM73" s="313"/>
      <c r="AN73" s="313"/>
    </row>
    <row r="74" spans="1:40" x14ac:dyDescent="0.25">
      <c r="A74" s="131"/>
      <c r="B74" s="131"/>
      <c r="C74" s="423"/>
      <c r="D74" s="423"/>
      <c r="E74" s="423"/>
      <c r="F74" s="423"/>
      <c r="G74" s="423"/>
      <c r="H74" s="423"/>
      <c r="I74" s="423"/>
      <c r="J74" s="423"/>
      <c r="K74" s="423"/>
      <c r="L74" s="423"/>
      <c r="M74" s="423"/>
      <c r="N74" s="423"/>
      <c r="O74" s="423"/>
      <c r="P74" s="423"/>
      <c r="Q74" s="423"/>
      <c r="R74" s="423"/>
      <c r="S74" s="423"/>
      <c r="T74" s="423"/>
      <c r="U74" s="423"/>
      <c r="V74" s="423"/>
      <c r="W74" s="423"/>
      <c r="X74" s="423"/>
      <c r="Y74" s="423"/>
      <c r="Z74" s="423"/>
      <c r="AA74" s="423"/>
      <c r="AB74" s="423"/>
      <c r="AC74" s="423"/>
      <c r="AD74" s="423"/>
      <c r="AE74" s="423"/>
      <c r="AF74" s="423"/>
      <c r="AG74" s="423"/>
      <c r="AH74" s="423"/>
      <c r="AI74" s="423"/>
      <c r="AJ74" s="423"/>
      <c r="AK74" s="423"/>
      <c r="AL74" s="313"/>
      <c r="AM74" s="313"/>
      <c r="AN74" s="313"/>
    </row>
    <row r="75" spans="1:40" x14ac:dyDescent="0.25">
      <c r="A75" s="131"/>
      <c r="B75" s="131"/>
      <c r="C75" s="423"/>
      <c r="D75" s="423"/>
      <c r="E75" s="423"/>
      <c r="F75" s="423"/>
      <c r="G75" s="423"/>
      <c r="H75" s="423"/>
      <c r="I75" s="423"/>
      <c r="J75" s="423"/>
      <c r="K75" s="423"/>
      <c r="L75" s="423"/>
      <c r="M75" s="423"/>
      <c r="N75" s="423"/>
      <c r="O75" s="423"/>
      <c r="P75" s="423"/>
      <c r="Q75" s="423"/>
      <c r="R75" s="423"/>
      <c r="S75" s="423"/>
      <c r="T75" s="423"/>
      <c r="U75" s="423"/>
      <c r="V75" s="423"/>
      <c r="W75" s="423"/>
      <c r="X75" s="423"/>
      <c r="Y75" s="423"/>
      <c r="Z75" s="423"/>
      <c r="AA75" s="423"/>
      <c r="AB75" s="423"/>
      <c r="AC75" s="423"/>
      <c r="AD75" s="423"/>
      <c r="AE75" s="423"/>
      <c r="AF75" s="423"/>
      <c r="AG75" s="423"/>
      <c r="AH75" s="423"/>
      <c r="AI75" s="423"/>
      <c r="AJ75" s="423"/>
      <c r="AK75" s="423"/>
      <c r="AL75" s="313"/>
      <c r="AM75" s="313"/>
      <c r="AN75" s="313"/>
    </row>
    <row r="76" spans="1:40" x14ac:dyDescent="0.25">
      <c r="A76" s="131"/>
      <c r="B76" s="131"/>
      <c r="C76" s="423"/>
      <c r="D76" s="423"/>
      <c r="E76" s="423"/>
      <c r="F76" s="423"/>
      <c r="G76" s="423"/>
      <c r="H76" s="423"/>
      <c r="I76" s="423"/>
      <c r="J76" s="423"/>
      <c r="K76" s="423"/>
      <c r="L76" s="423"/>
      <c r="M76" s="423"/>
      <c r="N76" s="423"/>
      <c r="O76" s="423"/>
      <c r="P76" s="423"/>
      <c r="Q76" s="423"/>
      <c r="R76" s="423"/>
      <c r="S76" s="423"/>
      <c r="T76" s="423"/>
      <c r="U76" s="423"/>
      <c r="V76" s="423"/>
      <c r="W76" s="423"/>
      <c r="X76" s="423"/>
      <c r="Y76" s="423"/>
      <c r="Z76" s="423"/>
      <c r="AA76" s="423"/>
      <c r="AB76" s="423"/>
      <c r="AC76" s="423"/>
      <c r="AD76" s="423"/>
      <c r="AE76" s="423"/>
      <c r="AF76" s="423"/>
      <c r="AG76" s="423"/>
      <c r="AH76" s="423"/>
      <c r="AI76" s="423"/>
      <c r="AJ76" s="423"/>
      <c r="AK76" s="423"/>
      <c r="AL76" s="313"/>
      <c r="AM76" s="313"/>
      <c r="AN76" s="313"/>
    </row>
    <row r="77" spans="1:40" x14ac:dyDescent="0.25">
      <c r="A77" s="131"/>
      <c r="B77" s="131"/>
      <c r="C77" s="423"/>
      <c r="D77" s="423"/>
      <c r="E77" s="423"/>
      <c r="F77" s="423"/>
      <c r="G77" s="423"/>
      <c r="H77" s="423"/>
      <c r="I77" s="423"/>
      <c r="J77" s="423"/>
      <c r="K77" s="423"/>
      <c r="L77" s="423"/>
      <c r="M77" s="423"/>
      <c r="N77" s="423"/>
      <c r="O77" s="423"/>
      <c r="P77" s="423"/>
      <c r="Q77" s="423"/>
      <c r="R77" s="423"/>
      <c r="S77" s="423"/>
      <c r="T77" s="423"/>
      <c r="U77" s="423"/>
      <c r="V77" s="423"/>
      <c r="W77" s="423"/>
      <c r="X77" s="423"/>
      <c r="Y77" s="423"/>
      <c r="Z77" s="423"/>
      <c r="AA77" s="423"/>
      <c r="AB77" s="423"/>
      <c r="AC77" s="423"/>
      <c r="AD77" s="423"/>
      <c r="AE77" s="423"/>
      <c r="AF77" s="423"/>
      <c r="AG77" s="423"/>
      <c r="AH77" s="423"/>
      <c r="AI77" s="423"/>
      <c r="AJ77" s="423"/>
      <c r="AK77" s="423"/>
      <c r="AL77" s="313"/>
      <c r="AM77" s="313"/>
      <c r="AN77" s="313"/>
    </row>
    <row r="78" spans="1:40" x14ac:dyDescent="0.25">
      <c r="A78" s="131"/>
      <c r="B78" s="131"/>
      <c r="C78" s="423"/>
      <c r="D78" s="423"/>
      <c r="E78" s="423"/>
      <c r="F78" s="423"/>
      <c r="G78" s="423"/>
      <c r="H78" s="423"/>
      <c r="I78" s="423"/>
      <c r="J78" s="423"/>
      <c r="K78" s="423"/>
      <c r="L78" s="423"/>
      <c r="M78" s="423"/>
      <c r="N78" s="423"/>
      <c r="O78" s="423"/>
      <c r="P78" s="423"/>
      <c r="Q78" s="423"/>
      <c r="R78" s="423"/>
      <c r="S78" s="423"/>
      <c r="T78" s="423"/>
      <c r="U78" s="423"/>
      <c r="V78" s="423"/>
      <c r="W78" s="423"/>
      <c r="X78" s="423"/>
      <c r="Y78" s="423"/>
      <c r="Z78" s="423"/>
      <c r="AA78" s="423"/>
      <c r="AB78" s="423"/>
      <c r="AC78" s="423"/>
      <c r="AD78" s="423"/>
      <c r="AE78" s="423"/>
      <c r="AF78" s="423"/>
      <c r="AG78" s="423"/>
      <c r="AH78" s="423"/>
      <c r="AI78" s="423"/>
      <c r="AJ78" s="423"/>
      <c r="AK78" s="423"/>
      <c r="AL78" s="313"/>
      <c r="AM78" s="313"/>
      <c r="AN78" s="313"/>
    </row>
    <row r="79" spans="1:40" x14ac:dyDescent="0.25">
      <c r="A79" s="131"/>
      <c r="B79" s="131"/>
      <c r="C79" s="423"/>
      <c r="D79" s="423"/>
      <c r="E79" s="423"/>
      <c r="F79" s="423"/>
      <c r="G79" s="423"/>
      <c r="H79" s="423"/>
      <c r="I79" s="423"/>
      <c r="J79" s="423"/>
      <c r="K79" s="423"/>
      <c r="L79" s="423"/>
      <c r="M79" s="423"/>
      <c r="N79" s="423"/>
      <c r="O79" s="423"/>
      <c r="P79" s="423"/>
      <c r="Q79" s="423"/>
      <c r="R79" s="423"/>
      <c r="S79" s="423"/>
      <c r="T79" s="423"/>
      <c r="U79" s="423"/>
      <c r="V79" s="423"/>
      <c r="W79" s="423"/>
      <c r="X79" s="423"/>
      <c r="Y79" s="423"/>
      <c r="Z79" s="423"/>
      <c r="AA79" s="423"/>
      <c r="AB79" s="423"/>
      <c r="AC79" s="423"/>
      <c r="AD79" s="423"/>
      <c r="AE79" s="423"/>
      <c r="AF79" s="423"/>
      <c r="AG79" s="423"/>
      <c r="AH79" s="423"/>
      <c r="AI79" s="423"/>
      <c r="AJ79" s="423"/>
      <c r="AK79" s="423"/>
      <c r="AL79" s="313"/>
      <c r="AM79" s="313"/>
      <c r="AN79" s="313"/>
    </row>
    <row r="80" spans="1:40" x14ac:dyDescent="0.25">
      <c r="A80" s="131"/>
      <c r="B80" s="131"/>
      <c r="C80" s="423"/>
      <c r="D80" s="423"/>
      <c r="E80" s="423"/>
      <c r="F80" s="423"/>
      <c r="G80" s="423"/>
      <c r="H80" s="423"/>
      <c r="I80" s="423"/>
      <c r="J80" s="423"/>
      <c r="K80" s="423"/>
      <c r="L80" s="423"/>
      <c r="M80" s="423"/>
      <c r="N80" s="423"/>
      <c r="O80" s="423"/>
      <c r="P80" s="423"/>
      <c r="Q80" s="423"/>
      <c r="R80" s="423"/>
      <c r="S80" s="423"/>
      <c r="T80" s="423"/>
      <c r="U80" s="423"/>
      <c r="V80" s="423"/>
      <c r="W80" s="423"/>
      <c r="X80" s="423"/>
      <c r="Y80" s="423"/>
      <c r="Z80" s="423"/>
      <c r="AA80" s="423"/>
      <c r="AB80" s="423"/>
      <c r="AC80" s="423"/>
      <c r="AD80" s="423"/>
      <c r="AE80" s="423"/>
      <c r="AF80" s="423"/>
      <c r="AG80" s="423"/>
      <c r="AH80" s="423"/>
      <c r="AI80" s="423"/>
      <c r="AJ80" s="423"/>
      <c r="AK80" s="423"/>
      <c r="AL80" s="313"/>
      <c r="AM80" s="313"/>
      <c r="AN80" s="313"/>
    </row>
    <row r="81" spans="1:40" x14ac:dyDescent="0.25">
      <c r="A81" s="131"/>
      <c r="B81" s="131"/>
      <c r="C81" s="423"/>
      <c r="D81" s="423"/>
      <c r="E81" s="423"/>
      <c r="F81" s="423"/>
      <c r="G81" s="423"/>
      <c r="H81" s="423"/>
      <c r="I81" s="423"/>
      <c r="J81" s="423"/>
      <c r="K81" s="423"/>
      <c r="L81" s="423"/>
      <c r="M81" s="423"/>
      <c r="N81" s="423"/>
      <c r="O81" s="423"/>
      <c r="P81" s="423"/>
      <c r="Q81" s="423"/>
      <c r="R81" s="423"/>
      <c r="S81" s="423"/>
      <c r="T81" s="423"/>
      <c r="U81" s="423"/>
      <c r="V81" s="423"/>
      <c r="W81" s="423"/>
      <c r="X81" s="423"/>
      <c r="Y81" s="423"/>
      <c r="Z81" s="423"/>
      <c r="AA81" s="423"/>
      <c r="AB81" s="423"/>
      <c r="AC81" s="423"/>
      <c r="AD81" s="423"/>
      <c r="AE81" s="423"/>
      <c r="AF81" s="423"/>
      <c r="AG81" s="423"/>
      <c r="AH81" s="423"/>
      <c r="AI81" s="423"/>
      <c r="AJ81" s="423"/>
      <c r="AK81" s="423"/>
      <c r="AL81" s="131"/>
      <c r="AM81" s="131"/>
      <c r="AN81" s="131"/>
    </row>
    <row r="82" spans="1:40" x14ac:dyDescent="0.25">
      <c r="A82" s="131"/>
      <c r="B82" s="131"/>
      <c r="C82" s="423"/>
      <c r="D82" s="423"/>
      <c r="E82" s="423"/>
      <c r="F82" s="423"/>
      <c r="G82" s="423"/>
      <c r="H82" s="423"/>
      <c r="I82" s="423"/>
      <c r="J82" s="423"/>
      <c r="K82" s="423"/>
      <c r="L82" s="423"/>
      <c r="M82" s="423"/>
      <c r="N82" s="423"/>
      <c r="O82" s="423"/>
      <c r="P82" s="423"/>
      <c r="Q82" s="423"/>
      <c r="R82" s="423"/>
      <c r="S82" s="423"/>
      <c r="T82" s="423"/>
      <c r="U82" s="423"/>
      <c r="V82" s="423"/>
      <c r="W82" s="423"/>
      <c r="X82" s="423"/>
      <c r="Y82" s="423"/>
      <c r="Z82" s="423"/>
      <c r="AA82" s="423"/>
      <c r="AB82" s="423"/>
      <c r="AC82" s="423"/>
      <c r="AD82" s="423"/>
      <c r="AE82" s="423"/>
      <c r="AF82" s="423"/>
      <c r="AG82" s="423"/>
      <c r="AH82" s="423"/>
      <c r="AI82" s="423"/>
      <c r="AJ82" s="423"/>
      <c r="AK82" s="423"/>
      <c r="AL82" s="131"/>
      <c r="AM82" s="131"/>
      <c r="AN82" s="131"/>
    </row>
    <row r="83" spans="1:40" x14ac:dyDescent="0.25">
      <c r="A83" s="131"/>
      <c r="B83" s="131"/>
      <c r="C83" s="423"/>
      <c r="D83" s="423"/>
      <c r="E83" s="423"/>
      <c r="F83" s="423"/>
      <c r="G83" s="423"/>
      <c r="H83" s="423"/>
      <c r="I83" s="423"/>
      <c r="J83" s="423"/>
      <c r="K83" s="423"/>
      <c r="L83" s="423"/>
      <c r="M83" s="423"/>
      <c r="N83" s="423"/>
      <c r="O83" s="423"/>
      <c r="P83" s="423"/>
      <c r="Q83" s="423"/>
      <c r="R83" s="423"/>
      <c r="S83" s="423"/>
      <c r="T83" s="423"/>
      <c r="U83" s="423"/>
      <c r="V83" s="423"/>
      <c r="W83" s="423"/>
      <c r="X83" s="423"/>
      <c r="Y83" s="423"/>
      <c r="Z83" s="423"/>
      <c r="AA83" s="423"/>
      <c r="AB83" s="423"/>
      <c r="AC83" s="423"/>
      <c r="AD83" s="423"/>
      <c r="AE83" s="423"/>
      <c r="AF83" s="423"/>
      <c r="AG83" s="423"/>
      <c r="AH83" s="423"/>
      <c r="AI83" s="423"/>
      <c r="AJ83" s="423"/>
      <c r="AK83" s="423"/>
      <c r="AL83" s="131"/>
      <c r="AM83" s="131"/>
      <c r="AN83" s="131"/>
    </row>
    <row r="84" spans="1:40" x14ac:dyDescent="0.25">
      <c r="C84" s="423"/>
      <c r="D84" s="423"/>
      <c r="E84" s="423"/>
      <c r="F84" s="423"/>
      <c r="G84" s="423"/>
      <c r="H84" s="423"/>
      <c r="I84" s="423"/>
      <c r="J84" s="423"/>
      <c r="K84" s="423"/>
      <c r="L84" s="423"/>
      <c r="M84" s="423"/>
      <c r="N84" s="423"/>
      <c r="O84" s="423"/>
      <c r="P84" s="423"/>
      <c r="Q84" s="423"/>
      <c r="R84" s="423"/>
      <c r="S84" s="423"/>
      <c r="T84" s="423"/>
      <c r="U84" s="423"/>
      <c r="V84" s="423"/>
      <c r="W84" s="423"/>
      <c r="X84" s="423"/>
      <c r="Y84" s="423"/>
      <c r="Z84" s="423"/>
      <c r="AA84" s="423"/>
      <c r="AB84" s="423"/>
      <c r="AC84" s="423"/>
      <c r="AD84" s="423"/>
      <c r="AE84" s="423"/>
      <c r="AF84" s="423"/>
      <c r="AG84" s="423"/>
      <c r="AH84" s="423"/>
      <c r="AI84" s="423"/>
      <c r="AJ84" s="423"/>
      <c r="AK84" s="423"/>
    </row>
    <row r="85" spans="1:40" x14ac:dyDescent="0.25">
      <c r="C85" s="423"/>
      <c r="D85" s="423"/>
      <c r="E85" s="423"/>
      <c r="F85" s="423"/>
      <c r="G85" s="423"/>
      <c r="H85" s="423"/>
      <c r="I85" s="423"/>
      <c r="J85" s="423"/>
      <c r="K85" s="423"/>
      <c r="L85" s="423"/>
      <c r="M85" s="423"/>
      <c r="N85" s="423"/>
      <c r="O85" s="423"/>
      <c r="P85" s="423"/>
      <c r="Q85" s="423"/>
      <c r="R85" s="423"/>
      <c r="S85" s="423"/>
      <c r="T85" s="423"/>
      <c r="U85" s="423"/>
      <c r="V85" s="423"/>
      <c r="W85" s="423"/>
      <c r="X85" s="423"/>
      <c r="Y85" s="423"/>
      <c r="Z85" s="423"/>
      <c r="AA85" s="423"/>
      <c r="AB85" s="423"/>
      <c r="AC85" s="423"/>
      <c r="AD85" s="423"/>
      <c r="AE85" s="423"/>
      <c r="AF85" s="423"/>
      <c r="AG85" s="423"/>
      <c r="AH85" s="423"/>
      <c r="AI85" s="423"/>
      <c r="AJ85" s="423"/>
      <c r="AK85" s="423"/>
    </row>
    <row r="86" spans="1:40" x14ac:dyDescent="0.25">
      <c r="C86" s="423"/>
      <c r="D86" s="423"/>
      <c r="E86" s="423"/>
      <c r="F86" s="423"/>
      <c r="G86" s="423"/>
      <c r="H86" s="423"/>
      <c r="I86" s="423"/>
      <c r="J86" s="423"/>
      <c r="K86" s="423"/>
      <c r="L86" s="423"/>
      <c r="M86" s="423"/>
      <c r="N86" s="423"/>
      <c r="O86" s="423"/>
      <c r="P86" s="423"/>
      <c r="Q86" s="423"/>
      <c r="R86" s="423"/>
      <c r="S86" s="423"/>
      <c r="T86" s="423"/>
      <c r="U86" s="423"/>
      <c r="V86" s="423"/>
      <c r="W86" s="423"/>
      <c r="X86" s="423"/>
      <c r="Y86" s="423"/>
      <c r="Z86" s="423"/>
      <c r="AA86" s="423"/>
      <c r="AB86" s="423"/>
      <c r="AC86" s="423"/>
      <c r="AD86" s="423"/>
      <c r="AE86" s="423"/>
      <c r="AF86" s="423"/>
      <c r="AG86" s="423"/>
      <c r="AH86" s="423"/>
      <c r="AI86" s="423"/>
      <c r="AJ86" s="423"/>
      <c r="AK86" s="423"/>
    </row>
    <row r="87" spans="1:40" x14ac:dyDescent="0.25">
      <c r="C87" s="423"/>
      <c r="D87" s="423"/>
      <c r="E87" s="423"/>
      <c r="F87" s="423"/>
      <c r="G87" s="423"/>
      <c r="H87" s="423"/>
      <c r="I87" s="423"/>
      <c r="J87" s="423"/>
      <c r="K87" s="423"/>
      <c r="L87" s="423"/>
      <c r="M87" s="423"/>
      <c r="N87" s="423"/>
      <c r="O87" s="423"/>
      <c r="P87" s="423"/>
      <c r="Q87" s="423"/>
      <c r="R87" s="423"/>
      <c r="S87" s="423"/>
      <c r="T87" s="423"/>
      <c r="U87" s="423"/>
      <c r="V87" s="423"/>
      <c r="W87" s="423"/>
      <c r="X87" s="423"/>
      <c r="Y87" s="423"/>
      <c r="Z87" s="423"/>
      <c r="AA87" s="423"/>
      <c r="AB87" s="423"/>
      <c r="AC87" s="423"/>
      <c r="AD87" s="423"/>
      <c r="AE87" s="423"/>
      <c r="AF87" s="423"/>
      <c r="AG87" s="423"/>
      <c r="AH87" s="423"/>
      <c r="AI87" s="423"/>
      <c r="AJ87" s="423"/>
      <c r="AK87" s="423"/>
    </row>
  </sheetData>
  <mergeCells count="6">
    <mergeCell ref="C44:D44"/>
    <mergeCell ref="C46:AK87"/>
    <mergeCell ref="D1:K1"/>
    <mergeCell ref="C4:I4"/>
    <mergeCell ref="C8:AL8"/>
    <mergeCell ref="C9:S9"/>
  </mergeCells>
  <dataValidations count="1">
    <dataValidation type="whole" allowBlank="1" showInputMessage="1" showErrorMessage="1" sqref="E18:AH18 E22:AH22 E26:AH26 E30:AH30 E34:AH34 E38:AH38" xr:uid="{EA33A51A-AD62-49F3-9F4B-A6AFA50EB855}">
      <formula1>0</formula1>
      <formula2>10000000000</formula2>
    </dataValidation>
  </dataValidations>
  <hyperlinks>
    <hyperlink ref="C44:D44" location="'On site investments'!A1" display="Return to Top of Sheet" xr:uid="{472FCF2C-3097-406C-9911-039924C1D267}"/>
  </hyperlinks>
  <pageMargins left="0.74803149606299213" right="0.74803149606299213" top="0.98425196850393704" bottom="0.98425196850393704" header="0.511811023622047" footer="0.511811023622047"/>
  <pageSetup paperSize="9" scale="61" fitToWidth="0" fitToHeight="0"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AFF2A-9BD3-49B7-95D5-12DFBF7B3AB9}">
  <dimension ref="A1:BC252"/>
  <sheetViews>
    <sheetView showGridLines="0" zoomScale="90" zoomScaleNormal="90" workbookViewId="0">
      <selection activeCell="C131" sqref="C131:D131"/>
    </sheetView>
  </sheetViews>
  <sheetFormatPr defaultColWidth="8.6328125" defaultRowHeight="15" x14ac:dyDescent="0.25"/>
  <cols>
    <col min="1" max="1" width="1.6328125" customWidth="1"/>
    <col min="2" max="2" width="1.90625" customWidth="1"/>
    <col min="3" max="3" width="30.08984375" customWidth="1"/>
    <col min="4" max="4" width="1.08984375" customWidth="1"/>
    <col min="5" max="5" width="27.90625" customWidth="1"/>
    <col min="6" max="6" width="1.08984375" customWidth="1"/>
    <col min="7" max="7" width="14.54296875" customWidth="1"/>
    <col min="8" max="8" width="1.08984375" customWidth="1"/>
    <col min="9" max="9" width="11.1796875" customWidth="1"/>
    <col min="10" max="10" width="1.08984375" customWidth="1"/>
    <col min="11" max="11" width="11.6328125" customWidth="1"/>
    <col min="12" max="12" width="1.08984375" customWidth="1"/>
    <col min="13" max="13" width="11.1796875" customWidth="1"/>
    <col min="14" max="14" width="1.08984375" customWidth="1"/>
    <col min="15" max="15" width="11.1796875" customWidth="1"/>
    <col min="16" max="16" width="2" customWidth="1"/>
    <col min="17" max="18" width="9.1796875" customWidth="1"/>
    <col min="19" max="47" width="8.08984375" customWidth="1"/>
    <col min="48" max="48" width="1.08984375" customWidth="1"/>
    <col min="49" max="49" width="49.54296875" customWidth="1"/>
    <col min="50" max="50" width="1.1796875" customWidth="1"/>
    <col min="51" max="51" width="9.6328125" customWidth="1"/>
    <col min="52" max="52" width="7.6328125" customWidth="1"/>
    <col min="53" max="58" width="8.90625" customWidth="1"/>
    <col min="59" max="59" width="8.6328125" customWidth="1"/>
  </cols>
  <sheetData>
    <row r="1" spans="1:55" ht="21" x14ac:dyDescent="0.4">
      <c r="B1" s="382"/>
      <c r="C1" s="382"/>
      <c r="D1" s="433" t="s">
        <v>21</v>
      </c>
      <c r="E1" s="434"/>
      <c r="F1" s="434"/>
      <c r="G1" s="434"/>
      <c r="H1" s="434"/>
      <c r="I1" s="434"/>
      <c r="J1" s="434"/>
      <c r="K1" s="434"/>
      <c r="L1" s="435"/>
      <c r="M1" s="382"/>
      <c r="N1" s="382"/>
      <c r="O1" s="382"/>
      <c r="P1" s="382"/>
    </row>
    <row r="2" spans="1:55" ht="7.5" customHeight="1" thickBot="1" x14ac:dyDescent="0.3">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5" ht="12" customHeight="1" thickTop="1" x14ac:dyDescent="0.25">
      <c r="A3" s="1"/>
      <c r="B3" s="12"/>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5"/>
      <c r="AY3" s="1"/>
    </row>
    <row r="4" spans="1:55" ht="21" x14ac:dyDescent="0.4">
      <c r="A4" s="1"/>
      <c r="B4" s="16"/>
      <c r="C4" s="37" t="s">
        <v>121</v>
      </c>
      <c r="D4" s="38"/>
      <c r="E4" s="36"/>
      <c r="F4" s="38"/>
      <c r="G4" s="36"/>
      <c r="H4" s="38"/>
      <c r="I4" s="36"/>
      <c r="J4" s="38"/>
      <c r="K4" s="36"/>
      <c r="L4" s="38"/>
      <c r="M4" s="36"/>
      <c r="N4" s="38"/>
      <c r="O4" s="36"/>
      <c r="P4" s="38"/>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5" t="s">
        <v>36</v>
      </c>
      <c r="AX4" s="35"/>
      <c r="AY4" s="36"/>
      <c r="AZ4" s="33"/>
      <c r="BA4" s="33"/>
      <c r="BB4" s="33"/>
      <c r="BC4" s="33"/>
    </row>
    <row r="5" spans="1:55" ht="17.399999999999999" x14ac:dyDescent="0.3">
      <c r="A5" s="18"/>
      <c r="B5" s="1"/>
      <c r="C5" s="4"/>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57"/>
      <c r="AW5" s="6" t="s">
        <v>37</v>
      </c>
      <c r="AX5" s="36"/>
      <c r="AY5" s="58"/>
      <c r="AZ5" s="33"/>
      <c r="BA5" s="33"/>
      <c r="BB5" s="33"/>
      <c r="BC5" s="33"/>
    </row>
    <row r="6" spans="1:55" ht="17.399999999999999" x14ac:dyDescent="0.3">
      <c r="A6" s="18"/>
      <c r="B6" s="1"/>
      <c r="C6" s="4"/>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57"/>
      <c r="AW6" s="40" t="s">
        <v>47</v>
      </c>
      <c r="AX6" s="36"/>
      <c r="AY6" s="58"/>
      <c r="AZ6" s="33"/>
      <c r="BA6" s="33"/>
      <c r="BB6" s="33"/>
      <c r="BC6" s="33"/>
    </row>
    <row r="7" spans="1:55" ht="21" x14ac:dyDescent="0.4">
      <c r="A7" s="18"/>
      <c r="B7" s="98"/>
      <c r="C7" s="4"/>
      <c r="D7" s="136"/>
      <c r="E7" s="136"/>
      <c r="F7" s="136"/>
      <c r="G7" s="136"/>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2"/>
      <c r="AU7" s="132"/>
      <c r="AV7" s="57"/>
      <c r="AW7" s="10" t="s">
        <v>39</v>
      </c>
      <c r="AX7" s="36"/>
      <c r="AY7" s="58"/>
      <c r="AZ7" s="33"/>
      <c r="BA7" s="33"/>
      <c r="BB7" s="33"/>
      <c r="BC7" s="33"/>
    </row>
    <row r="8" spans="1:55" ht="17.399999999999999" x14ac:dyDescent="0.3">
      <c r="A8" s="18"/>
      <c r="B8" s="1"/>
      <c r="C8" s="426" t="s">
        <v>122</v>
      </c>
      <c r="D8" s="426"/>
      <c r="E8" s="426"/>
      <c r="F8" s="426"/>
      <c r="G8" s="426"/>
      <c r="H8" s="426"/>
      <c r="I8" s="426"/>
      <c r="J8" s="426"/>
      <c r="K8" s="426"/>
      <c r="L8" s="426"/>
      <c r="M8" s="426"/>
      <c r="N8" s="426"/>
      <c r="O8" s="426"/>
      <c r="P8" s="426"/>
      <c r="Q8" s="426"/>
      <c r="R8" s="426"/>
      <c r="S8" s="426"/>
      <c r="T8" s="426"/>
      <c r="U8" s="426"/>
      <c r="V8" s="426"/>
      <c r="W8" s="426"/>
      <c r="X8" s="426"/>
      <c r="Y8" s="426"/>
      <c r="Z8" s="426"/>
      <c r="AA8" s="426"/>
      <c r="AB8" s="426"/>
      <c r="AC8" s="426"/>
      <c r="AD8" s="426"/>
      <c r="AE8" s="426"/>
      <c r="AF8" s="426"/>
      <c r="AG8" s="426"/>
      <c r="AH8" s="426"/>
      <c r="AI8" s="426"/>
      <c r="AJ8" s="426"/>
      <c r="AK8" s="426"/>
      <c r="AL8" s="426"/>
      <c r="AM8" s="426"/>
      <c r="AN8" s="132"/>
      <c r="AO8" s="132"/>
      <c r="AP8" s="132"/>
      <c r="AQ8" s="132"/>
      <c r="AR8" s="132"/>
      <c r="AS8" s="132"/>
      <c r="AT8" s="132"/>
      <c r="AU8" s="132"/>
      <c r="AV8" s="57"/>
      <c r="AW8" s="133"/>
      <c r="AX8" s="36"/>
      <c r="AY8" s="58"/>
      <c r="AZ8" s="33"/>
      <c r="BA8" s="33"/>
      <c r="BB8" s="33"/>
      <c r="BC8" s="33"/>
    </row>
    <row r="9" spans="1:55" s="61" customFormat="1" ht="26.1" customHeight="1" x14ac:dyDescent="0.3">
      <c r="A9" s="59"/>
      <c r="B9" s="39"/>
      <c r="C9" s="350" t="s">
        <v>123</v>
      </c>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s="134"/>
      <c r="AX9" s="39"/>
      <c r="AY9" s="60"/>
    </row>
    <row r="10" spans="1:55" ht="15.6" customHeight="1" x14ac:dyDescent="0.3">
      <c r="A10" s="18"/>
      <c r="B10" s="1"/>
      <c r="C10" s="38"/>
      <c r="D10" s="38"/>
      <c r="E10" s="36"/>
      <c r="F10" s="38"/>
      <c r="G10" s="36"/>
      <c r="H10" s="38"/>
      <c r="I10" s="36"/>
      <c r="J10" s="38"/>
      <c r="K10" s="36"/>
      <c r="L10" s="38"/>
      <c r="M10" s="36"/>
      <c r="N10" s="38"/>
      <c r="O10" s="36"/>
      <c r="P10" s="38"/>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57"/>
      <c r="AT10" s="57"/>
      <c r="AU10" s="57"/>
      <c r="AV10" s="38"/>
      <c r="AW10" s="38"/>
      <c r="AX10" s="36"/>
      <c r="AY10" s="58"/>
      <c r="AZ10" s="33"/>
      <c r="BA10" s="33"/>
      <c r="BB10" s="33"/>
      <c r="BC10" s="33"/>
    </row>
    <row r="11" spans="1:55" s="33" customFormat="1" ht="23.4" customHeight="1" thickBot="1" x14ac:dyDescent="0.45">
      <c r="A11" s="35"/>
      <c r="B11" s="62"/>
      <c r="C11" s="63" t="s">
        <v>124</v>
      </c>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36"/>
      <c r="AY11" s="64"/>
    </row>
    <row r="12" spans="1:55" s="33" customFormat="1" ht="15.75" customHeight="1" thickTop="1" x14ac:dyDescent="0.25">
      <c r="A12" s="35"/>
      <c r="B12" s="62"/>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41"/>
      <c r="AY12" s="64"/>
    </row>
    <row r="13" spans="1:55" s="33" customFormat="1" ht="26.1" customHeight="1" x14ac:dyDescent="0.4">
      <c r="A13" s="35"/>
      <c r="B13" s="62"/>
      <c r="C13" s="65" t="s">
        <v>125</v>
      </c>
      <c r="D13" s="66"/>
      <c r="E13" s="66"/>
      <c r="F13" s="66"/>
      <c r="G13" s="66"/>
      <c r="H13" s="66"/>
      <c r="I13" s="66"/>
      <c r="J13" s="66"/>
      <c r="K13" s="66"/>
      <c r="L13" s="67"/>
      <c r="M13" s="66"/>
      <c r="N13" s="67"/>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9"/>
      <c r="AN13" s="69"/>
      <c r="AO13" s="69"/>
      <c r="AP13" s="69"/>
      <c r="AQ13" s="69"/>
      <c r="AR13" s="69"/>
      <c r="AS13" s="69"/>
      <c r="AT13" s="69"/>
      <c r="AV13" s="36"/>
      <c r="AW13" s="36"/>
      <c r="AX13" s="41"/>
      <c r="AY13" s="64"/>
    </row>
    <row r="14" spans="1:55" s="33" customFormat="1" ht="23.4" customHeight="1" thickBot="1" x14ac:dyDescent="0.35">
      <c r="A14" s="35"/>
      <c r="B14" s="62"/>
      <c r="C14" s="70"/>
      <c r="D14" s="1"/>
      <c r="E14" s="41"/>
      <c r="F14" s="1"/>
      <c r="G14" s="41"/>
      <c r="H14" s="41"/>
      <c r="I14" s="41"/>
      <c r="J14" s="41"/>
      <c r="K14" s="41"/>
      <c r="L14" s="41"/>
      <c r="M14" s="41"/>
      <c r="N14" s="41"/>
      <c r="O14" s="41"/>
      <c r="P14" s="41"/>
      <c r="Q14" s="273" t="str">
        <f>'Project finance'!F21</f>
        <v>2023/24</v>
      </c>
      <c r="R14" s="273" t="str">
        <f>'Project finance'!G21</f>
        <v>2024/25</v>
      </c>
      <c r="S14" s="273" t="str">
        <f>'Project finance'!H21</f>
        <v>2025/26</v>
      </c>
      <c r="T14" s="273" t="str">
        <f>'Project finance'!I21</f>
        <v>2026/27</v>
      </c>
      <c r="U14" s="273" t="str">
        <f>'Project finance'!J21</f>
        <v>2027/28</v>
      </c>
      <c r="V14" s="273" t="str">
        <f>'Project finance'!K21</f>
        <v>2028/29</v>
      </c>
      <c r="W14" s="273" t="str">
        <f>'Project finance'!L21</f>
        <v>2029/30</v>
      </c>
      <c r="X14" s="273" t="str">
        <f>'Project finance'!M21</f>
        <v>2030/31</v>
      </c>
      <c r="Y14" s="273" t="str">
        <f>'Project finance'!N21</f>
        <v>2031/32</v>
      </c>
      <c r="Z14" s="273" t="str">
        <f>'Project finance'!O21</f>
        <v>2032/33</v>
      </c>
      <c r="AA14" s="273" t="str">
        <f>'Project finance'!P21</f>
        <v>2033/34</v>
      </c>
      <c r="AB14" s="273" t="str">
        <f>'Project finance'!Q21</f>
        <v>2034/35</v>
      </c>
      <c r="AC14" s="273" t="str">
        <f>'Project finance'!R21</f>
        <v>2035/36</v>
      </c>
      <c r="AD14" s="273" t="str">
        <f>'Project finance'!S21</f>
        <v>2036/37</v>
      </c>
      <c r="AE14" s="273" t="str">
        <f>'Project finance'!T21</f>
        <v>2037/38</v>
      </c>
      <c r="AF14" s="273" t="str">
        <f>'Project finance'!U21</f>
        <v>2038/39</v>
      </c>
      <c r="AG14" s="273" t="str">
        <f>'Project finance'!V21</f>
        <v>2039/40</v>
      </c>
      <c r="AH14" s="273" t="str">
        <f>'Project finance'!W21</f>
        <v>2040/41</v>
      </c>
      <c r="AI14" s="273" t="str">
        <f>'Project finance'!X21</f>
        <v>2041/42</v>
      </c>
      <c r="AJ14" s="273" t="str">
        <f>'Project finance'!Y21</f>
        <v>2042/43</v>
      </c>
      <c r="AK14" s="273" t="str">
        <f>'Project finance'!Z21</f>
        <v>2043/44</v>
      </c>
      <c r="AL14" s="273" t="str">
        <f>'Project finance'!AA21</f>
        <v>2044/45</v>
      </c>
      <c r="AM14" s="273" t="str">
        <f>'Project finance'!AB21</f>
        <v>2045/46</v>
      </c>
      <c r="AN14" s="273" t="str">
        <f>'Project finance'!AC21</f>
        <v>2046/47</v>
      </c>
      <c r="AO14" s="273" t="str">
        <f>'Project finance'!AD21</f>
        <v>2047/48</v>
      </c>
      <c r="AP14" s="273" t="str">
        <f>'Project finance'!AE21</f>
        <v>2048/49</v>
      </c>
      <c r="AQ14" s="273" t="str">
        <f>'Project finance'!AF21</f>
        <v>2049/50</v>
      </c>
      <c r="AR14" s="273" t="str">
        <f>'Project finance'!AG21</f>
        <v>2050/51</v>
      </c>
      <c r="AS14" s="273" t="str">
        <f>'Project finance'!AH21</f>
        <v>2051/52</v>
      </c>
      <c r="AT14" s="273" t="str">
        <f>'Project finance'!AI21</f>
        <v>2052/53</v>
      </c>
      <c r="AV14" s="36"/>
      <c r="AW14" s="36"/>
      <c r="AX14" s="41"/>
      <c r="AY14" s="64"/>
    </row>
    <row r="15" spans="1:55" s="33" customFormat="1" ht="23.4" customHeight="1" thickBot="1" x14ac:dyDescent="0.35">
      <c r="A15" s="35"/>
      <c r="B15" s="62"/>
      <c r="C15" s="70"/>
      <c r="D15" s="1"/>
      <c r="E15" s="41"/>
      <c r="F15" s="1"/>
      <c r="G15" s="41"/>
      <c r="H15" s="41"/>
      <c r="I15" s="41"/>
      <c r="J15" s="41"/>
      <c r="K15" s="41"/>
      <c r="L15" s="41"/>
      <c r="M15" s="41"/>
      <c r="N15" s="41"/>
      <c r="O15" s="71" t="s">
        <v>126</v>
      </c>
      <c r="P15" s="41"/>
      <c r="Q15" s="72">
        <f>SUMIFS(Q$23:Q$122,$M$23:$M$122,"New")</f>
        <v>0</v>
      </c>
      <c r="R15" s="72">
        <f t="shared" ref="R15:AT15" si="0">SUMIFS(R$23:R$122,$M$23:$M$122,"New")</f>
        <v>0</v>
      </c>
      <c r="S15" s="72">
        <f t="shared" si="0"/>
        <v>0</v>
      </c>
      <c r="T15" s="72">
        <f t="shared" si="0"/>
        <v>0</v>
      </c>
      <c r="U15" s="72">
        <f t="shared" si="0"/>
        <v>0</v>
      </c>
      <c r="V15" s="72">
        <f t="shared" si="0"/>
        <v>0</v>
      </c>
      <c r="W15" s="72">
        <f t="shared" si="0"/>
        <v>0</v>
      </c>
      <c r="X15" s="72">
        <f t="shared" si="0"/>
        <v>0</v>
      </c>
      <c r="Y15" s="72">
        <f t="shared" si="0"/>
        <v>0</v>
      </c>
      <c r="Z15" s="72">
        <f t="shared" si="0"/>
        <v>0</v>
      </c>
      <c r="AA15" s="72">
        <f t="shared" si="0"/>
        <v>0</v>
      </c>
      <c r="AB15" s="72">
        <f t="shared" si="0"/>
        <v>0</v>
      </c>
      <c r="AC15" s="72">
        <f t="shared" si="0"/>
        <v>0</v>
      </c>
      <c r="AD15" s="72">
        <f t="shared" si="0"/>
        <v>0</v>
      </c>
      <c r="AE15" s="72">
        <f t="shared" si="0"/>
        <v>0</v>
      </c>
      <c r="AF15" s="72">
        <f t="shared" si="0"/>
        <v>0</v>
      </c>
      <c r="AG15" s="72">
        <f t="shared" si="0"/>
        <v>0</v>
      </c>
      <c r="AH15" s="72">
        <f t="shared" si="0"/>
        <v>0</v>
      </c>
      <c r="AI15" s="72">
        <f t="shared" si="0"/>
        <v>0</v>
      </c>
      <c r="AJ15" s="72">
        <f t="shared" si="0"/>
        <v>0</v>
      </c>
      <c r="AK15" s="72">
        <f t="shared" si="0"/>
        <v>0</v>
      </c>
      <c r="AL15" s="72">
        <f t="shared" si="0"/>
        <v>0</v>
      </c>
      <c r="AM15" s="72">
        <f t="shared" si="0"/>
        <v>0</v>
      </c>
      <c r="AN15" s="72">
        <f t="shared" si="0"/>
        <v>0</v>
      </c>
      <c r="AO15" s="72">
        <f t="shared" si="0"/>
        <v>0</v>
      </c>
      <c r="AP15" s="72">
        <f t="shared" si="0"/>
        <v>0</v>
      </c>
      <c r="AQ15" s="72">
        <f t="shared" si="0"/>
        <v>0</v>
      </c>
      <c r="AR15" s="72">
        <f t="shared" si="0"/>
        <v>0</v>
      </c>
      <c r="AS15" s="72">
        <f t="shared" si="0"/>
        <v>0</v>
      </c>
      <c r="AT15" s="72">
        <f t="shared" si="0"/>
        <v>0</v>
      </c>
      <c r="AV15" s="46"/>
      <c r="AW15" s="36"/>
      <c r="AX15" s="41"/>
      <c r="AY15" s="64"/>
    </row>
    <row r="16" spans="1:55" s="33" customFormat="1" ht="23.4" customHeight="1" thickBot="1" x14ac:dyDescent="0.35">
      <c r="A16" s="35"/>
      <c r="B16" s="62"/>
      <c r="C16" s="70"/>
      <c r="D16" s="1"/>
      <c r="E16" s="41"/>
      <c r="F16" s="1"/>
      <c r="G16" s="41"/>
      <c r="H16" s="41"/>
      <c r="I16" s="41"/>
      <c r="J16" s="41"/>
      <c r="K16" s="41"/>
      <c r="L16" s="41"/>
      <c r="M16" s="41"/>
      <c r="N16" s="41"/>
      <c r="O16" s="71" t="s">
        <v>127</v>
      </c>
      <c r="P16" s="41"/>
      <c r="Q16" s="72">
        <f>SUMIFS(Q$23:Q$122,$M$23:$M$122,"Safeguarded")</f>
        <v>0</v>
      </c>
      <c r="R16" s="72">
        <f t="shared" ref="R16:AT16" si="1">SUMIFS(R$23:R$122,$M$23:$M$122,"Safeguarded")</f>
        <v>0</v>
      </c>
      <c r="S16" s="72">
        <f t="shared" si="1"/>
        <v>0</v>
      </c>
      <c r="T16" s="72">
        <f t="shared" si="1"/>
        <v>0</v>
      </c>
      <c r="U16" s="72">
        <f t="shared" si="1"/>
        <v>0</v>
      </c>
      <c r="V16" s="72">
        <f t="shared" si="1"/>
        <v>0</v>
      </c>
      <c r="W16" s="72">
        <f t="shared" si="1"/>
        <v>0</v>
      </c>
      <c r="X16" s="72">
        <f t="shared" si="1"/>
        <v>0</v>
      </c>
      <c r="Y16" s="72">
        <f t="shared" si="1"/>
        <v>0</v>
      </c>
      <c r="Z16" s="72">
        <f t="shared" si="1"/>
        <v>0</v>
      </c>
      <c r="AA16" s="72">
        <f t="shared" si="1"/>
        <v>0</v>
      </c>
      <c r="AB16" s="72">
        <f t="shared" si="1"/>
        <v>0</v>
      </c>
      <c r="AC16" s="72">
        <f t="shared" si="1"/>
        <v>0</v>
      </c>
      <c r="AD16" s="72">
        <f t="shared" si="1"/>
        <v>0</v>
      </c>
      <c r="AE16" s="72">
        <f t="shared" si="1"/>
        <v>0</v>
      </c>
      <c r="AF16" s="72">
        <f t="shared" si="1"/>
        <v>0</v>
      </c>
      <c r="AG16" s="72">
        <f t="shared" si="1"/>
        <v>0</v>
      </c>
      <c r="AH16" s="72">
        <f t="shared" si="1"/>
        <v>0</v>
      </c>
      <c r="AI16" s="72">
        <f t="shared" si="1"/>
        <v>0</v>
      </c>
      <c r="AJ16" s="72">
        <f t="shared" si="1"/>
        <v>0</v>
      </c>
      <c r="AK16" s="72">
        <f t="shared" si="1"/>
        <v>0</v>
      </c>
      <c r="AL16" s="72">
        <f t="shared" si="1"/>
        <v>0</v>
      </c>
      <c r="AM16" s="72">
        <f t="shared" si="1"/>
        <v>0</v>
      </c>
      <c r="AN16" s="72">
        <f t="shared" si="1"/>
        <v>0</v>
      </c>
      <c r="AO16" s="72">
        <f t="shared" si="1"/>
        <v>0</v>
      </c>
      <c r="AP16" s="72">
        <f t="shared" si="1"/>
        <v>0</v>
      </c>
      <c r="AQ16" s="72">
        <f t="shared" si="1"/>
        <v>0</v>
      </c>
      <c r="AR16" s="72">
        <f t="shared" si="1"/>
        <v>0</v>
      </c>
      <c r="AS16" s="72">
        <f t="shared" si="1"/>
        <v>0</v>
      </c>
      <c r="AT16" s="72">
        <f t="shared" si="1"/>
        <v>0</v>
      </c>
      <c r="AV16" s="46"/>
      <c r="AW16" s="36"/>
      <c r="AX16" s="41"/>
      <c r="AY16" s="64"/>
    </row>
    <row r="17" spans="1:52" s="33" customFormat="1" ht="23.4" customHeight="1" thickBot="1" x14ac:dyDescent="0.35">
      <c r="A17" s="35"/>
      <c r="B17" s="62"/>
      <c r="C17" s="70"/>
      <c r="D17" s="1"/>
      <c r="E17" s="41"/>
      <c r="F17" s="1"/>
      <c r="G17" s="41"/>
      <c r="H17" s="41"/>
      <c r="I17" s="41"/>
      <c r="J17" s="41"/>
      <c r="K17" s="41"/>
      <c r="L17" s="41"/>
      <c r="M17" s="41"/>
      <c r="N17" s="41"/>
      <c r="O17" s="71" t="s">
        <v>128</v>
      </c>
      <c r="P17" s="41"/>
      <c r="Q17" s="72">
        <f t="shared" ref="Q17:AQ17" si="2">Q15+Q16</f>
        <v>0</v>
      </c>
      <c r="R17" s="72">
        <f t="shared" si="2"/>
        <v>0</v>
      </c>
      <c r="S17" s="72">
        <f t="shared" si="2"/>
        <v>0</v>
      </c>
      <c r="T17" s="72">
        <f t="shared" si="2"/>
        <v>0</v>
      </c>
      <c r="U17" s="72">
        <f t="shared" si="2"/>
        <v>0</v>
      </c>
      <c r="V17" s="72">
        <f t="shared" si="2"/>
        <v>0</v>
      </c>
      <c r="W17" s="72">
        <f t="shared" si="2"/>
        <v>0</v>
      </c>
      <c r="X17" s="72">
        <f t="shared" si="2"/>
        <v>0</v>
      </c>
      <c r="Y17" s="72">
        <f t="shared" si="2"/>
        <v>0</v>
      </c>
      <c r="Z17" s="72">
        <f t="shared" si="2"/>
        <v>0</v>
      </c>
      <c r="AA17" s="72">
        <f t="shared" si="2"/>
        <v>0</v>
      </c>
      <c r="AB17" s="72">
        <f t="shared" si="2"/>
        <v>0</v>
      </c>
      <c r="AC17" s="72">
        <f t="shared" si="2"/>
        <v>0</v>
      </c>
      <c r="AD17" s="72">
        <f t="shared" si="2"/>
        <v>0</v>
      </c>
      <c r="AE17" s="72">
        <f t="shared" si="2"/>
        <v>0</v>
      </c>
      <c r="AF17" s="72">
        <f t="shared" si="2"/>
        <v>0</v>
      </c>
      <c r="AG17" s="72">
        <f t="shared" si="2"/>
        <v>0</v>
      </c>
      <c r="AH17" s="72">
        <f t="shared" si="2"/>
        <v>0</v>
      </c>
      <c r="AI17" s="72">
        <f t="shared" si="2"/>
        <v>0</v>
      </c>
      <c r="AJ17" s="72">
        <f t="shared" si="2"/>
        <v>0</v>
      </c>
      <c r="AK17" s="72">
        <f t="shared" si="2"/>
        <v>0</v>
      </c>
      <c r="AL17" s="72">
        <f t="shared" si="2"/>
        <v>0</v>
      </c>
      <c r="AM17" s="72">
        <f t="shared" si="2"/>
        <v>0</v>
      </c>
      <c r="AN17" s="72">
        <f t="shared" si="2"/>
        <v>0</v>
      </c>
      <c r="AO17" s="72">
        <f t="shared" si="2"/>
        <v>0</v>
      </c>
      <c r="AP17" s="72">
        <f t="shared" si="2"/>
        <v>0</v>
      </c>
      <c r="AQ17" s="72">
        <f t="shared" si="2"/>
        <v>0</v>
      </c>
      <c r="AR17" s="72">
        <f t="shared" ref="AR17:AT17" si="3">AR15+AR16</f>
        <v>0</v>
      </c>
      <c r="AS17" s="72">
        <f t="shared" si="3"/>
        <v>0</v>
      </c>
      <c r="AT17" s="72">
        <f t="shared" si="3"/>
        <v>0</v>
      </c>
      <c r="AV17" s="46"/>
      <c r="AW17" s="36"/>
      <c r="AX17" s="41"/>
      <c r="AY17" s="64"/>
    </row>
    <row r="18" spans="1:52" s="33" customFormat="1" ht="23.4" customHeight="1" x14ac:dyDescent="0.3">
      <c r="A18" s="35"/>
      <c r="B18" s="62"/>
      <c r="C18" s="56" t="s">
        <v>129</v>
      </c>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V18" s="46"/>
      <c r="AW18" s="36"/>
      <c r="AX18" s="35"/>
      <c r="AY18" s="62"/>
    </row>
    <row r="19" spans="1:52" s="33" customFormat="1" ht="23.4" customHeight="1" x14ac:dyDescent="0.3">
      <c r="A19" s="35"/>
      <c r="B19" s="62"/>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V19" s="46"/>
      <c r="AW19" s="36"/>
      <c r="AX19" s="35"/>
      <c r="AY19" s="62"/>
    </row>
    <row r="20" spans="1:52" s="33" customFormat="1" ht="23.25" customHeight="1" x14ac:dyDescent="0.3">
      <c r="A20" s="35"/>
      <c r="B20" s="62"/>
      <c r="C20" s="5" t="s">
        <v>130</v>
      </c>
      <c r="D20" s="56"/>
      <c r="E20" s="56"/>
      <c r="F20" s="56"/>
      <c r="G20" s="56"/>
      <c r="H20" s="56"/>
      <c r="I20" s="56"/>
      <c r="J20" s="56"/>
      <c r="K20" s="56"/>
      <c r="L20" s="56"/>
      <c r="M20" s="56"/>
      <c r="N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V20" s="46"/>
      <c r="AW20" s="36"/>
      <c r="AX20" s="35"/>
      <c r="AY20" s="62"/>
    </row>
    <row r="21" spans="1:52" s="33" customFormat="1" ht="21.75" customHeight="1" thickBot="1" x14ac:dyDescent="0.3">
      <c r="A21" s="35"/>
      <c r="B21" s="62"/>
      <c r="C21" s="471" t="s">
        <v>131</v>
      </c>
      <c r="D21" s="214"/>
      <c r="E21" s="471" t="s">
        <v>132</v>
      </c>
      <c r="F21" s="214"/>
      <c r="G21" s="471" t="s">
        <v>133</v>
      </c>
      <c r="H21" s="214"/>
      <c r="I21" s="472" t="s">
        <v>134</v>
      </c>
      <c r="J21" s="214"/>
      <c r="K21" s="472" t="s">
        <v>135</v>
      </c>
      <c r="L21" s="214"/>
      <c r="N21" s="214"/>
      <c r="O21" s="274"/>
      <c r="P21" s="214"/>
      <c r="Q21" s="473" t="s">
        <v>136</v>
      </c>
      <c r="R21" s="473"/>
      <c r="S21" s="473"/>
      <c r="T21" s="333"/>
      <c r="U21" s="333"/>
      <c r="V21" s="333"/>
      <c r="W21" s="333"/>
      <c r="X21" s="333"/>
      <c r="Y21" s="333"/>
      <c r="Z21" s="333"/>
      <c r="AA21" s="333"/>
      <c r="AB21" s="333"/>
      <c r="AC21" s="333"/>
      <c r="AD21" s="333"/>
      <c r="AE21" s="333"/>
      <c r="AF21" s="333"/>
      <c r="AG21" s="333"/>
      <c r="AH21" s="333"/>
      <c r="AI21" s="333"/>
      <c r="AJ21" s="333"/>
      <c r="AK21" s="333"/>
      <c r="AL21" s="333"/>
      <c r="AM21" s="333"/>
      <c r="AN21" s="333"/>
      <c r="AO21" s="333"/>
      <c r="AP21" s="333"/>
      <c r="AQ21" s="333"/>
      <c r="AR21" s="333"/>
      <c r="AS21" s="333"/>
      <c r="AT21" s="333"/>
      <c r="AV21" s="73"/>
      <c r="AW21" s="73"/>
      <c r="AX21" s="35"/>
      <c r="AY21" s="62"/>
    </row>
    <row r="22" spans="1:52" ht="32.4" customHeight="1" thickBot="1" x14ac:dyDescent="0.35">
      <c r="A22" s="1"/>
      <c r="B22" s="16"/>
      <c r="C22" s="472"/>
      <c r="D22" s="320"/>
      <c r="E22" s="472"/>
      <c r="F22" s="320"/>
      <c r="G22" s="472"/>
      <c r="H22" s="320"/>
      <c r="I22" s="472"/>
      <c r="J22" s="320"/>
      <c r="K22" s="472"/>
      <c r="L22" s="320"/>
      <c r="M22" s="320" t="s">
        <v>137</v>
      </c>
      <c r="N22" s="320"/>
      <c r="O22" s="320" t="str">
        <f>Q14 &amp; " " &amp; "Salary £"</f>
        <v>2023/24 Salary £</v>
      </c>
      <c r="P22" s="320"/>
      <c r="Q22" s="272" t="str">
        <f t="shared" ref="Q22:AT22" si="4">Q14</f>
        <v>2023/24</v>
      </c>
      <c r="R22" s="272" t="str">
        <f t="shared" si="4"/>
        <v>2024/25</v>
      </c>
      <c r="S22" s="272" t="str">
        <f t="shared" si="4"/>
        <v>2025/26</v>
      </c>
      <c r="T22" s="272" t="str">
        <f t="shared" si="4"/>
        <v>2026/27</v>
      </c>
      <c r="U22" s="272" t="str">
        <f t="shared" si="4"/>
        <v>2027/28</v>
      </c>
      <c r="V22" s="272" t="str">
        <f t="shared" si="4"/>
        <v>2028/29</v>
      </c>
      <c r="W22" s="272" t="str">
        <f t="shared" si="4"/>
        <v>2029/30</v>
      </c>
      <c r="X22" s="272" t="str">
        <f t="shared" si="4"/>
        <v>2030/31</v>
      </c>
      <c r="Y22" s="272" t="str">
        <f t="shared" si="4"/>
        <v>2031/32</v>
      </c>
      <c r="Z22" s="272" t="str">
        <f t="shared" si="4"/>
        <v>2032/33</v>
      </c>
      <c r="AA22" s="272" t="str">
        <f t="shared" si="4"/>
        <v>2033/34</v>
      </c>
      <c r="AB22" s="272" t="str">
        <f t="shared" si="4"/>
        <v>2034/35</v>
      </c>
      <c r="AC22" s="272" t="str">
        <f t="shared" si="4"/>
        <v>2035/36</v>
      </c>
      <c r="AD22" s="272" t="str">
        <f t="shared" si="4"/>
        <v>2036/37</v>
      </c>
      <c r="AE22" s="272" t="str">
        <f t="shared" si="4"/>
        <v>2037/38</v>
      </c>
      <c r="AF22" s="272" t="str">
        <f t="shared" si="4"/>
        <v>2038/39</v>
      </c>
      <c r="AG22" s="272" t="str">
        <f t="shared" si="4"/>
        <v>2039/40</v>
      </c>
      <c r="AH22" s="272" t="str">
        <f t="shared" si="4"/>
        <v>2040/41</v>
      </c>
      <c r="AI22" s="272" t="str">
        <f t="shared" si="4"/>
        <v>2041/42</v>
      </c>
      <c r="AJ22" s="272" t="str">
        <f t="shared" si="4"/>
        <v>2042/43</v>
      </c>
      <c r="AK22" s="272" t="str">
        <f t="shared" si="4"/>
        <v>2043/44</v>
      </c>
      <c r="AL22" s="272" t="str">
        <f t="shared" si="4"/>
        <v>2044/45</v>
      </c>
      <c r="AM22" s="272" t="str">
        <f t="shared" si="4"/>
        <v>2045/46</v>
      </c>
      <c r="AN22" s="272" t="str">
        <f t="shared" si="4"/>
        <v>2046/47</v>
      </c>
      <c r="AO22" s="272" t="str">
        <f t="shared" si="4"/>
        <v>2047/48</v>
      </c>
      <c r="AP22" s="272" t="str">
        <f t="shared" si="4"/>
        <v>2048/49</v>
      </c>
      <c r="AQ22" s="272" t="str">
        <f t="shared" si="4"/>
        <v>2049/50</v>
      </c>
      <c r="AR22" s="272" t="str">
        <f t="shared" si="4"/>
        <v>2050/51</v>
      </c>
      <c r="AS22" s="272" t="str">
        <f t="shared" si="4"/>
        <v>2051/52</v>
      </c>
      <c r="AT22" s="272" t="str">
        <f t="shared" si="4"/>
        <v>2052/53</v>
      </c>
      <c r="AV22" s="75"/>
      <c r="AW22" s="74" t="s">
        <v>88</v>
      </c>
      <c r="AX22" s="35"/>
      <c r="AY22" s="36"/>
      <c r="AZ22" s="33"/>
    </row>
    <row r="23" spans="1:52" x14ac:dyDescent="0.25">
      <c r="A23" s="1"/>
      <c r="B23" s="16"/>
      <c r="C23" s="290"/>
      <c r="D23" s="77"/>
      <c r="E23" s="78"/>
      <c r="F23" s="77"/>
      <c r="G23" s="289"/>
      <c r="H23" s="77"/>
      <c r="I23" s="79"/>
      <c r="J23" s="77"/>
      <c r="K23" s="288"/>
      <c r="L23" s="77"/>
      <c r="M23" s="78"/>
      <c r="N23" s="77"/>
      <c r="O23" s="80"/>
      <c r="P23" s="77"/>
      <c r="Q23" s="81"/>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1"/>
      <c r="AR23" s="81"/>
      <c r="AS23" s="81"/>
      <c r="AT23" s="81"/>
      <c r="AV23" s="99"/>
      <c r="AW23" s="351"/>
      <c r="AX23" s="35"/>
      <c r="AY23" s="36"/>
      <c r="AZ23" s="33"/>
    </row>
    <row r="24" spans="1:52" x14ac:dyDescent="0.25">
      <c r="A24" s="1"/>
      <c r="B24" s="16"/>
      <c r="C24" s="383"/>
      <c r="D24" s="77"/>
      <c r="E24" s="271"/>
      <c r="F24" s="77"/>
      <c r="G24" s="384"/>
      <c r="H24" s="77"/>
      <c r="I24" s="117"/>
      <c r="J24" s="77"/>
      <c r="K24" s="385"/>
      <c r="L24" s="77"/>
      <c r="M24" s="271"/>
      <c r="N24" s="77"/>
      <c r="O24" s="141"/>
      <c r="P24" s="77"/>
      <c r="Q24" s="142"/>
      <c r="R24" s="142"/>
      <c r="S24" s="142"/>
      <c r="T24" s="142"/>
      <c r="U24" s="142"/>
      <c r="V24" s="142"/>
      <c r="W24" s="142"/>
      <c r="X24" s="142"/>
      <c r="Y24" s="142"/>
      <c r="Z24" s="142"/>
      <c r="AA24" s="142"/>
      <c r="AB24" s="142"/>
      <c r="AC24" s="142"/>
      <c r="AD24" s="142"/>
      <c r="AE24" s="142"/>
      <c r="AF24" s="142"/>
      <c r="AG24" s="142"/>
      <c r="AH24" s="142"/>
      <c r="AI24" s="142"/>
      <c r="AJ24" s="142"/>
      <c r="AK24" s="142"/>
      <c r="AL24" s="142"/>
      <c r="AM24" s="142"/>
      <c r="AN24" s="142"/>
      <c r="AO24" s="142"/>
      <c r="AP24" s="142"/>
      <c r="AQ24" s="142"/>
      <c r="AR24" s="142"/>
      <c r="AS24" s="142"/>
      <c r="AT24" s="142"/>
      <c r="AV24" s="99"/>
      <c r="AW24" s="352"/>
      <c r="AX24" s="35"/>
      <c r="AY24" s="36"/>
      <c r="AZ24" s="33"/>
    </row>
    <row r="25" spans="1:52" x14ac:dyDescent="0.25">
      <c r="A25" s="1"/>
      <c r="B25" s="16"/>
      <c r="C25" s="383"/>
      <c r="D25" s="77"/>
      <c r="E25" s="271"/>
      <c r="F25" s="77"/>
      <c r="G25" s="271"/>
      <c r="H25" s="77"/>
      <c r="I25" s="117"/>
      <c r="J25" s="77"/>
      <c r="K25" s="117"/>
      <c r="L25" s="77"/>
      <c r="M25" s="271"/>
      <c r="N25" s="77"/>
      <c r="O25" s="141"/>
      <c r="P25" s="77"/>
      <c r="Q25" s="142"/>
      <c r="R25" s="142"/>
      <c r="S25" s="142"/>
      <c r="T25" s="142"/>
      <c r="U25" s="142"/>
      <c r="V25" s="142"/>
      <c r="W25" s="142"/>
      <c r="X25" s="142"/>
      <c r="Y25" s="142"/>
      <c r="Z25" s="142"/>
      <c r="AA25" s="142"/>
      <c r="AB25" s="142"/>
      <c r="AC25" s="142"/>
      <c r="AD25" s="142"/>
      <c r="AE25" s="142"/>
      <c r="AF25" s="142"/>
      <c r="AG25" s="142"/>
      <c r="AH25" s="142"/>
      <c r="AI25" s="142"/>
      <c r="AJ25" s="142"/>
      <c r="AK25" s="142"/>
      <c r="AL25" s="142"/>
      <c r="AM25" s="142"/>
      <c r="AN25" s="142"/>
      <c r="AO25" s="142"/>
      <c r="AP25" s="142"/>
      <c r="AQ25" s="142"/>
      <c r="AR25" s="142"/>
      <c r="AS25" s="142"/>
      <c r="AT25" s="142"/>
      <c r="AV25" s="99"/>
      <c r="AW25" s="352"/>
      <c r="AX25" s="35"/>
      <c r="AY25" s="36"/>
      <c r="AZ25" s="33"/>
    </row>
    <row r="26" spans="1:52" x14ac:dyDescent="0.25">
      <c r="A26" s="1"/>
      <c r="B26" s="16"/>
      <c r="C26" s="383"/>
      <c r="D26" s="77"/>
      <c r="E26" s="271"/>
      <c r="F26" s="77"/>
      <c r="G26" s="271"/>
      <c r="H26" s="77"/>
      <c r="I26" s="117"/>
      <c r="J26" s="77"/>
      <c r="K26" s="117"/>
      <c r="L26" s="77"/>
      <c r="M26" s="271"/>
      <c r="N26" s="77"/>
      <c r="O26" s="141"/>
      <c r="P26" s="77"/>
      <c r="Q26" s="142"/>
      <c r="R26" s="142"/>
      <c r="S26" s="142"/>
      <c r="T26" s="142"/>
      <c r="U26" s="142"/>
      <c r="V26" s="142"/>
      <c r="W26" s="142"/>
      <c r="X26" s="142"/>
      <c r="Y26" s="142"/>
      <c r="Z26" s="142"/>
      <c r="AA26" s="142"/>
      <c r="AB26" s="142"/>
      <c r="AC26" s="142"/>
      <c r="AD26" s="142"/>
      <c r="AE26" s="142"/>
      <c r="AF26" s="142"/>
      <c r="AG26" s="142"/>
      <c r="AH26" s="142"/>
      <c r="AI26" s="142"/>
      <c r="AJ26" s="142"/>
      <c r="AK26" s="142"/>
      <c r="AL26" s="142"/>
      <c r="AM26" s="142"/>
      <c r="AN26" s="142"/>
      <c r="AO26" s="142"/>
      <c r="AP26" s="142"/>
      <c r="AQ26" s="142"/>
      <c r="AR26" s="142"/>
      <c r="AS26" s="142"/>
      <c r="AT26" s="142"/>
      <c r="AV26" s="99"/>
      <c r="AW26" s="352"/>
      <c r="AX26" s="35"/>
      <c r="AY26" s="36"/>
      <c r="AZ26" s="33"/>
    </row>
    <row r="27" spans="1:52" x14ac:dyDescent="0.25">
      <c r="A27" s="1"/>
      <c r="B27" s="16"/>
      <c r="C27" s="383"/>
      <c r="D27" s="77"/>
      <c r="E27" s="271"/>
      <c r="F27" s="77"/>
      <c r="G27" s="271"/>
      <c r="H27" s="77"/>
      <c r="I27" s="117"/>
      <c r="J27" s="77"/>
      <c r="K27" s="117"/>
      <c r="L27" s="77"/>
      <c r="M27" s="271"/>
      <c r="N27" s="77"/>
      <c r="O27" s="141"/>
      <c r="P27" s="77"/>
      <c r="Q27" s="142"/>
      <c r="R27" s="142"/>
      <c r="S27" s="142"/>
      <c r="T27" s="142"/>
      <c r="U27" s="142"/>
      <c r="V27" s="142"/>
      <c r="W27" s="142"/>
      <c r="X27" s="142"/>
      <c r="Y27" s="142"/>
      <c r="Z27" s="142"/>
      <c r="AA27" s="142"/>
      <c r="AB27" s="142"/>
      <c r="AC27" s="142"/>
      <c r="AD27" s="142"/>
      <c r="AE27" s="142"/>
      <c r="AF27" s="142"/>
      <c r="AG27" s="142"/>
      <c r="AH27" s="142"/>
      <c r="AI27" s="142"/>
      <c r="AJ27" s="142"/>
      <c r="AK27" s="142"/>
      <c r="AL27" s="142"/>
      <c r="AM27" s="142"/>
      <c r="AN27" s="142"/>
      <c r="AO27" s="142"/>
      <c r="AP27" s="142"/>
      <c r="AQ27" s="142"/>
      <c r="AR27" s="142"/>
      <c r="AS27" s="142"/>
      <c r="AT27" s="142"/>
      <c r="AV27" s="99"/>
      <c r="AW27" s="352"/>
      <c r="AX27" s="35"/>
      <c r="AY27" s="36"/>
      <c r="AZ27" s="33"/>
    </row>
    <row r="28" spans="1:52" x14ac:dyDescent="0.25">
      <c r="A28" s="1"/>
      <c r="B28" s="16"/>
      <c r="C28" s="383"/>
      <c r="D28" s="77"/>
      <c r="E28" s="271"/>
      <c r="F28" s="77"/>
      <c r="G28" s="271"/>
      <c r="H28" s="77"/>
      <c r="I28" s="117"/>
      <c r="J28" s="77"/>
      <c r="K28" s="117"/>
      <c r="L28" s="77"/>
      <c r="M28" s="271"/>
      <c r="N28" s="77"/>
      <c r="O28" s="141"/>
      <c r="P28" s="77"/>
      <c r="Q28" s="142"/>
      <c r="R28" s="142"/>
      <c r="S28" s="142"/>
      <c r="T28" s="142"/>
      <c r="U28" s="142"/>
      <c r="V28" s="142"/>
      <c r="W28" s="142"/>
      <c r="X28" s="142"/>
      <c r="Y28" s="142"/>
      <c r="Z28" s="142"/>
      <c r="AA28" s="142"/>
      <c r="AB28" s="142"/>
      <c r="AC28" s="142"/>
      <c r="AD28" s="142"/>
      <c r="AE28" s="142"/>
      <c r="AF28" s="142"/>
      <c r="AG28" s="142"/>
      <c r="AH28" s="142"/>
      <c r="AI28" s="142"/>
      <c r="AJ28" s="142"/>
      <c r="AK28" s="142"/>
      <c r="AL28" s="142"/>
      <c r="AM28" s="142"/>
      <c r="AN28" s="142"/>
      <c r="AO28" s="142"/>
      <c r="AP28" s="142"/>
      <c r="AQ28" s="142"/>
      <c r="AR28" s="142"/>
      <c r="AS28" s="142"/>
      <c r="AT28" s="142"/>
      <c r="AV28" s="99"/>
      <c r="AW28" s="352"/>
      <c r="AX28" s="35"/>
      <c r="AY28" s="36"/>
      <c r="AZ28" s="33"/>
    </row>
    <row r="29" spans="1:52" x14ac:dyDescent="0.25">
      <c r="A29" s="1"/>
      <c r="B29" s="16"/>
      <c r="C29" s="383"/>
      <c r="D29" s="77"/>
      <c r="E29" s="271"/>
      <c r="F29" s="77"/>
      <c r="G29" s="271"/>
      <c r="H29" s="77"/>
      <c r="I29" s="117"/>
      <c r="J29" s="77"/>
      <c r="K29" s="117"/>
      <c r="L29" s="77"/>
      <c r="M29" s="271"/>
      <c r="N29" s="77"/>
      <c r="O29" s="141"/>
      <c r="P29" s="77"/>
      <c r="Q29" s="142"/>
      <c r="R29" s="142"/>
      <c r="S29" s="142"/>
      <c r="T29" s="142"/>
      <c r="U29" s="142"/>
      <c r="V29" s="142"/>
      <c r="W29" s="142"/>
      <c r="X29" s="142"/>
      <c r="Y29" s="142"/>
      <c r="Z29" s="142"/>
      <c r="AA29" s="142"/>
      <c r="AB29" s="142"/>
      <c r="AC29" s="142"/>
      <c r="AD29" s="142"/>
      <c r="AE29" s="142"/>
      <c r="AF29" s="142"/>
      <c r="AG29" s="142"/>
      <c r="AH29" s="142"/>
      <c r="AI29" s="142"/>
      <c r="AJ29" s="142"/>
      <c r="AK29" s="142"/>
      <c r="AL29" s="142"/>
      <c r="AM29" s="142"/>
      <c r="AN29" s="142"/>
      <c r="AO29" s="142"/>
      <c r="AP29" s="142"/>
      <c r="AQ29" s="142"/>
      <c r="AR29" s="142"/>
      <c r="AS29" s="142"/>
      <c r="AT29" s="142"/>
      <c r="AV29" s="99"/>
      <c r="AW29" s="352"/>
      <c r="AX29" s="35"/>
      <c r="AY29" s="36"/>
      <c r="AZ29" s="33"/>
    </row>
    <row r="30" spans="1:52" x14ac:dyDescent="0.25">
      <c r="A30" s="1"/>
      <c r="B30" s="16"/>
      <c r="C30" s="383"/>
      <c r="D30" s="77"/>
      <c r="E30" s="271"/>
      <c r="F30" s="77"/>
      <c r="G30" s="271"/>
      <c r="H30" s="77"/>
      <c r="I30" s="117"/>
      <c r="J30" s="77"/>
      <c r="K30" s="117"/>
      <c r="L30" s="77"/>
      <c r="M30" s="271"/>
      <c r="N30" s="77"/>
      <c r="O30" s="141"/>
      <c r="P30" s="77"/>
      <c r="Q30" s="142"/>
      <c r="R30" s="142"/>
      <c r="S30" s="142"/>
      <c r="T30" s="142"/>
      <c r="U30" s="142"/>
      <c r="V30" s="142"/>
      <c r="W30" s="142"/>
      <c r="X30" s="142"/>
      <c r="Y30" s="142"/>
      <c r="Z30" s="142"/>
      <c r="AA30" s="142"/>
      <c r="AB30" s="142"/>
      <c r="AC30" s="142"/>
      <c r="AD30" s="142"/>
      <c r="AE30" s="142"/>
      <c r="AF30" s="142"/>
      <c r="AG30" s="142"/>
      <c r="AH30" s="142"/>
      <c r="AI30" s="142"/>
      <c r="AJ30" s="142"/>
      <c r="AK30" s="142"/>
      <c r="AL30" s="142"/>
      <c r="AM30" s="142"/>
      <c r="AN30" s="142"/>
      <c r="AO30" s="142"/>
      <c r="AP30" s="142"/>
      <c r="AQ30" s="142"/>
      <c r="AR30" s="142"/>
      <c r="AS30" s="142"/>
      <c r="AT30" s="142"/>
      <c r="AV30" s="99"/>
      <c r="AW30" s="352"/>
      <c r="AX30" s="35"/>
      <c r="AY30" s="36"/>
      <c r="AZ30" s="33"/>
    </row>
    <row r="31" spans="1:52" x14ac:dyDescent="0.25">
      <c r="A31" s="1"/>
      <c r="B31" s="16"/>
      <c r="C31" s="383"/>
      <c r="D31" s="77"/>
      <c r="E31" s="271"/>
      <c r="F31" s="77"/>
      <c r="G31" s="271"/>
      <c r="H31" s="77"/>
      <c r="I31" s="117"/>
      <c r="J31" s="77"/>
      <c r="K31" s="117"/>
      <c r="L31" s="77"/>
      <c r="M31" s="271"/>
      <c r="N31" s="77"/>
      <c r="O31" s="141"/>
      <c r="P31" s="77"/>
      <c r="Q31" s="142"/>
      <c r="R31" s="142"/>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P31" s="142"/>
      <c r="AQ31" s="142"/>
      <c r="AR31" s="142"/>
      <c r="AS31" s="142"/>
      <c r="AT31" s="142"/>
      <c r="AV31" s="99"/>
      <c r="AW31" s="352"/>
      <c r="AX31" s="35"/>
      <c r="AY31" s="36"/>
      <c r="AZ31" s="33"/>
    </row>
    <row r="32" spans="1:52" x14ac:dyDescent="0.25">
      <c r="A32" s="1"/>
      <c r="B32" s="16"/>
      <c r="C32" s="383"/>
      <c r="D32" s="77"/>
      <c r="E32" s="271"/>
      <c r="F32" s="77"/>
      <c r="G32" s="271"/>
      <c r="H32" s="77"/>
      <c r="I32" s="117"/>
      <c r="J32" s="77"/>
      <c r="K32" s="117"/>
      <c r="L32" s="77"/>
      <c r="M32" s="271"/>
      <c r="N32" s="77"/>
      <c r="O32" s="141"/>
      <c r="P32" s="77"/>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V32" s="99"/>
      <c r="AW32" s="352"/>
      <c r="AX32" s="35"/>
      <c r="AY32" s="36"/>
      <c r="AZ32" s="33"/>
    </row>
    <row r="33" spans="1:52" x14ac:dyDescent="0.25">
      <c r="A33" s="1"/>
      <c r="B33" s="16"/>
      <c r="C33" s="383"/>
      <c r="D33" s="77"/>
      <c r="E33" s="271"/>
      <c r="F33" s="77"/>
      <c r="G33" s="271"/>
      <c r="H33" s="77"/>
      <c r="I33" s="117"/>
      <c r="J33" s="77"/>
      <c r="K33" s="117"/>
      <c r="L33" s="77"/>
      <c r="M33" s="271"/>
      <c r="N33" s="77"/>
      <c r="O33" s="141"/>
      <c r="P33" s="77"/>
      <c r="Q33" s="142"/>
      <c r="R33" s="142"/>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V33" s="99"/>
      <c r="AW33" s="352"/>
      <c r="AX33" s="35"/>
      <c r="AY33" s="36"/>
      <c r="AZ33" s="33"/>
    </row>
    <row r="34" spans="1:52" x14ac:dyDescent="0.25">
      <c r="A34" s="1"/>
      <c r="B34" s="16"/>
      <c r="C34" s="383"/>
      <c r="D34" s="77"/>
      <c r="E34" s="271"/>
      <c r="F34" s="77"/>
      <c r="G34" s="271"/>
      <c r="H34" s="77"/>
      <c r="I34" s="117"/>
      <c r="J34" s="77"/>
      <c r="K34" s="117"/>
      <c r="L34" s="77"/>
      <c r="M34" s="271"/>
      <c r="N34" s="77"/>
      <c r="O34" s="141"/>
      <c r="P34" s="77"/>
      <c r="Q34" s="142"/>
      <c r="R34" s="142"/>
      <c r="S34" s="142"/>
      <c r="T34" s="142"/>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V34" s="99"/>
      <c r="AW34" s="352"/>
      <c r="AX34" s="35"/>
      <c r="AY34" s="36"/>
      <c r="AZ34" s="33"/>
    </row>
    <row r="35" spans="1:52" x14ac:dyDescent="0.25">
      <c r="A35" s="1"/>
      <c r="B35" s="16"/>
      <c r="C35" s="383"/>
      <c r="D35" s="77"/>
      <c r="E35" s="271"/>
      <c r="F35" s="77"/>
      <c r="G35" s="271"/>
      <c r="H35" s="77"/>
      <c r="I35" s="117"/>
      <c r="J35" s="77"/>
      <c r="K35" s="117"/>
      <c r="L35" s="77"/>
      <c r="M35" s="271"/>
      <c r="N35" s="77"/>
      <c r="O35" s="141"/>
      <c r="P35" s="77"/>
      <c r="Q35" s="142"/>
      <c r="R35" s="142"/>
      <c r="S35" s="142"/>
      <c r="T35" s="142"/>
      <c r="U35" s="142"/>
      <c r="V35" s="142"/>
      <c r="W35" s="142"/>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42"/>
      <c r="AV35" s="99"/>
      <c r="AW35" s="352"/>
      <c r="AX35" s="35"/>
      <c r="AY35" s="36"/>
      <c r="AZ35" s="33"/>
    </row>
    <row r="36" spans="1:52" x14ac:dyDescent="0.25">
      <c r="A36" s="1"/>
      <c r="B36" s="16"/>
      <c r="C36" s="90"/>
      <c r="D36" s="77"/>
      <c r="E36" s="271"/>
      <c r="F36" s="77"/>
      <c r="G36" s="271"/>
      <c r="H36" s="77"/>
      <c r="I36" s="117"/>
      <c r="J36" s="77"/>
      <c r="K36" s="117"/>
      <c r="L36" s="77"/>
      <c r="M36" s="271"/>
      <c r="N36" s="77"/>
      <c r="O36" s="141"/>
      <c r="P36" s="77"/>
      <c r="Q36" s="142"/>
      <c r="R36" s="142"/>
      <c r="S36" s="142"/>
      <c r="T36" s="142"/>
      <c r="U36" s="142"/>
      <c r="V36" s="142"/>
      <c r="W36" s="142"/>
      <c r="X36" s="142"/>
      <c r="Y36" s="142"/>
      <c r="Z36" s="142"/>
      <c r="AA36" s="142"/>
      <c r="AB36" s="142"/>
      <c r="AC36" s="142"/>
      <c r="AD36" s="142"/>
      <c r="AE36" s="142"/>
      <c r="AF36" s="142"/>
      <c r="AG36" s="142"/>
      <c r="AH36" s="142"/>
      <c r="AI36" s="142"/>
      <c r="AJ36" s="142"/>
      <c r="AK36" s="142"/>
      <c r="AL36" s="142"/>
      <c r="AM36" s="142"/>
      <c r="AN36" s="142"/>
      <c r="AO36" s="142"/>
      <c r="AP36" s="142"/>
      <c r="AQ36" s="142"/>
      <c r="AR36" s="142"/>
      <c r="AS36" s="142"/>
      <c r="AT36" s="142"/>
      <c r="AV36" s="99"/>
      <c r="AW36" s="352"/>
      <c r="AX36" s="35"/>
      <c r="AY36" s="36"/>
      <c r="AZ36" s="33"/>
    </row>
    <row r="37" spans="1:52" x14ac:dyDescent="0.25">
      <c r="A37" s="1"/>
      <c r="B37" s="16"/>
      <c r="C37" s="90"/>
      <c r="D37" s="77"/>
      <c r="E37" s="271"/>
      <c r="F37" s="77"/>
      <c r="G37" s="271"/>
      <c r="H37" s="77"/>
      <c r="I37" s="117"/>
      <c r="J37" s="77"/>
      <c r="K37" s="117"/>
      <c r="L37" s="77"/>
      <c r="M37" s="271"/>
      <c r="N37" s="77"/>
      <c r="O37" s="141"/>
      <c r="P37" s="77"/>
      <c r="Q37" s="142"/>
      <c r="R37" s="142"/>
      <c r="S37" s="142"/>
      <c r="T37" s="142"/>
      <c r="U37" s="142"/>
      <c r="V37" s="142"/>
      <c r="W37" s="142"/>
      <c r="X37" s="142"/>
      <c r="Y37" s="142"/>
      <c r="Z37" s="142"/>
      <c r="AA37" s="142"/>
      <c r="AB37" s="142"/>
      <c r="AC37" s="142"/>
      <c r="AD37" s="142"/>
      <c r="AE37" s="142"/>
      <c r="AF37" s="142"/>
      <c r="AG37" s="142"/>
      <c r="AH37" s="142"/>
      <c r="AI37" s="142"/>
      <c r="AJ37" s="142"/>
      <c r="AK37" s="142"/>
      <c r="AL37" s="142"/>
      <c r="AM37" s="142"/>
      <c r="AN37" s="142"/>
      <c r="AO37" s="142"/>
      <c r="AP37" s="142"/>
      <c r="AQ37" s="142"/>
      <c r="AR37" s="142"/>
      <c r="AS37" s="142"/>
      <c r="AT37" s="142"/>
      <c r="AV37" s="99"/>
      <c r="AW37" s="352"/>
      <c r="AX37" s="35"/>
      <c r="AY37" s="36"/>
      <c r="AZ37" s="33"/>
    </row>
    <row r="38" spans="1:52" x14ac:dyDescent="0.25">
      <c r="A38" s="1"/>
      <c r="B38" s="16"/>
      <c r="C38" s="90"/>
      <c r="D38" s="77"/>
      <c r="E38" s="271"/>
      <c r="F38" s="77"/>
      <c r="G38" s="271"/>
      <c r="H38" s="77"/>
      <c r="I38" s="117"/>
      <c r="J38" s="77"/>
      <c r="K38" s="117"/>
      <c r="L38" s="77"/>
      <c r="M38" s="271"/>
      <c r="N38" s="77"/>
      <c r="O38" s="141"/>
      <c r="P38" s="77"/>
      <c r="Q38" s="142"/>
      <c r="R38" s="142"/>
      <c r="S38" s="142"/>
      <c r="T38" s="142"/>
      <c r="U38" s="142"/>
      <c r="V38" s="142"/>
      <c r="W38" s="142"/>
      <c r="X38" s="142"/>
      <c r="Y38" s="142"/>
      <c r="Z38" s="142"/>
      <c r="AA38" s="142"/>
      <c r="AB38" s="142"/>
      <c r="AC38" s="142"/>
      <c r="AD38" s="142"/>
      <c r="AE38" s="142"/>
      <c r="AF38" s="142"/>
      <c r="AG38" s="142"/>
      <c r="AH38" s="142"/>
      <c r="AI38" s="142"/>
      <c r="AJ38" s="142"/>
      <c r="AK38" s="142"/>
      <c r="AL38" s="142"/>
      <c r="AM38" s="142"/>
      <c r="AN38" s="142"/>
      <c r="AO38" s="142"/>
      <c r="AP38" s="142"/>
      <c r="AQ38" s="142"/>
      <c r="AR38" s="142"/>
      <c r="AS38" s="142"/>
      <c r="AT38" s="142"/>
      <c r="AV38" s="99"/>
      <c r="AW38" s="352"/>
      <c r="AX38" s="35"/>
      <c r="AY38" s="36"/>
      <c r="AZ38" s="33"/>
    </row>
    <row r="39" spans="1:52" ht="15" hidden="1" customHeight="1" x14ac:dyDescent="0.25">
      <c r="A39" s="1"/>
      <c r="B39" s="16"/>
      <c r="C39" s="90"/>
      <c r="D39" s="77"/>
      <c r="E39" s="271"/>
      <c r="F39" s="77"/>
      <c r="G39" s="271"/>
      <c r="H39" s="77"/>
      <c r="I39" s="117"/>
      <c r="J39" s="77"/>
      <c r="K39" s="117"/>
      <c r="L39" s="77"/>
      <c r="M39" s="271"/>
      <c r="N39" s="77"/>
      <c r="O39" s="141"/>
      <c r="P39" s="77"/>
      <c r="Q39" s="142"/>
      <c r="R39" s="142"/>
      <c r="S39" s="142"/>
      <c r="T39" s="142"/>
      <c r="U39" s="142"/>
      <c r="V39" s="142"/>
      <c r="W39" s="142"/>
      <c r="X39" s="142"/>
      <c r="Y39" s="142"/>
      <c r="Z39" s="142"/>
      <c r="AA39" s="142"/>
      <c r="AB39" s="142"/>
      <c r="AC39" s="142"/>
      <c r="AD39" s="142"/>
      <c r="AE39" s="142"/>
      <c r="AF39" s="142"/>
      <c r="AG39" s="142"/>
      <c r="AH39" s="142"/>
      <c r="AI39" s="142"/>
      <c r="AJ39" s="142"/>
      <c r="AK39" s="142"/>
      <c r="AL39" s="142"/>
      <c r="AM39" s="142"/>
      <c r="AN39" s="142"/>
      <c r="AO39" s="142"/>
      <c r="AP39" s="142"/>
      <c r="AQ39" s="142"/>
      <c r="AR39" s="142"/>
      <c r="AS39" s="142"/>
      <c r="AT39" s="142"/>
      <c r="AV39" s="99"/>
      <c r="AW39" s="352"/>
      <c r="AX39" s="35"/>
      <c r="AY39" s="36"/>
      <c r="AZ39" s="33"/>
    </row>
    <row r="40" spans="1:52" ht="15" hidden="1" customHeight="1" x14ac:dyDescent="0.25">
      <c r="A40" s="1"/>
      <c r="B40" s="16"/>
      <c r="C40" s="90"/>
      <c r="D40" s="77"/>
      <c r="E40" s="271"/>
      <c r="F40" s="77"/>
      <c r="G40" s="271"/>
      <c r="H40" s="77"/>
      <c r="I40" s="117"/>
      <c r="J40" s="77"/>
      <c r="K40" s="117"/>
      <c r="L40" s="77"/>
      <c r="M40" s="271"/>
      <c r="N40" s="77"/>
      <c r="O40" s="141"/>
      <c r="P40" s="77"/>
      <c r="Q40" s="142"/>
      <c r="R40" s="142"/>
      <c r="S40" s="142"/>
      <c r="T40" s="142"/>
      <c r="U40" s="142"/>
      <c r="V40" s="142"/>
      <c r="W40" s="142"/>
      <c r="X40" s="142"/>
      <c r="Y40" s="142"/>
      <c r="Z40" s="142"/>
      <c r="AA40" s="142"/>
      <c r="AB40" s="142"/>
      <c r="AC40" s="142"/>
      <c r="AD40" s="142"/>
      <c r="AE40" s="142"/>
      <c r="AF40" s="142"/>
      <c r="AG40" s="142"/>
      <c r="AH40" s="142"/>
      <c r="AI40" s="142"/>
      <c r="AJ40" s="142"/>
      <c r="AK40" s="142"/>
      <c r="AL40" s="142"/>
      <c r="AM40" s="142"/>
      <c r="AN40" s="142"/>
      <c r="AO40" s="142"/>
      <c r="AP40" s="142"/>
      <c r="AQ40" s="142"/>
      <c r="AR40" s="142"/>
      <c r="AS40" s="142"/>
      <c r="AT40" s="142"/>
      <c r="AV40" s="99"/>
      <c r="AW40" s="352"/>
      <c r="AX40" s="35"/>
      <c r="AY40" s="36"/>
      <c r="AZ40" s="33"/>
    </row>
    <row r="41" spans="1:52" ht="15" hidden="1" customHeight="1" x14ac:dyDescent="0.25">
      <c r="A41" s="1"/>
      <c r="B41" s="16"/>
      <c r="C41" s="90"/>
      <c r="D41" s="77"/>
      <c r="E41" s="271"/>
      <c r="F41" s="77"/>
      <c r="G41" s="271"/>
      <c r="H41" s="77"/>
      <c r="I41" s="117"/>
      <c r="J41" s="77"/>
      <c r="K41" s="117"/>
      <c r="L41" s="77"/>
      <c r="M41" s="271"/>
      <c r="N41" s="77"/>
      <c r="O41" s="141"/>
      <c r="P41" s="77"/>
      <c r="Q41" s="142"/>
      <c r="R41" s="142"/>
      <c r="S41" s="142"/>
      <c r="T41" s="142"/>
      <c r="U41" s="142"/>
      <c r="V41" s="142"/>
      <c r="W41" s="142"/>
      <c r="X41" s="142"/>
      <c r="Y41" s="142"/>
      <c r="Z41" s="142"/>
      <c r="AA41" s="142"/>
      <c r="AB41" s="142"/>
      <c r="AC41" s="142"/>
      <c r="AD41" s="142"/>
      <c r="AE41" s="142"/>
      <c r="AF41" s="142"/>
      <c r="AG41" s="142"/>
      <c r="AH41" s="142"/>
      <c r="AI41" s="142"/>
      <c r="AJ41" s="142"/>
      <c r="AK41" s="142"/>
      <c r="AL41" s="142"/>
      <c r="AM41" s="142"/>
      <c r="AN41" s="142"/>
      <c r="AO41" s="142"/>
      <c r="AP41" s="142"/>
      <c r="AQ41" s="142"/>
      <c r="AR41" s="142"/>
      <c r="AS41" s="142"/>
      <c r="AT41" s="142"/>
      <c r="AV41" s="99"/>
      <c r="AW41" s="352"/>
      <c r="AX41" s="35"/>
      <c r="AY41" s="36"/>
      <c r="AZ41" s="33"/>
    </row>
    <row r="42" spans="1:52" ht="15" hidden="1" customHeight="1" x14ac:dyDescent="0.25">
      <c r="A42" s="1"/>
      <c r="B42" s="16"/>
      <c r="C42" s="90"/>
      <c r="D42" s="77"/>
      <c r="E42" s="271"/>
      <c r="F42" s="77"/>
      <c r="G42" s="271"/>
      <c r="H42" s="77"/>
      <c r="I42" s="117"/>
      <c r="J42" s="77"/>
      <c r="K42" s="117"/>
      <c r="L42" s="77"/>
      <c r="M42" s="271"/>
      <c r="N42" s="77"/>
      <c r="O42" s="141"/>
      <c r="P42" s="77"/>
      <c r="Q42" s="142"/>
      <c r="R42" s="142"/>
      <c r="S42" s="142"/>
      <c r="T42" s="142"/>
      <c r="U42" s="142"/>
      <c r="V42" s="142"/>
      <c r="W42" s="142"/>
      <c r="X42" s="142"/>
      <c r="Y42" s="142"/>
      <c r="Z42" s="142"/>
      <c r="AA42" s="142"/>
      <c r="AB42" s="142"/>
      <c r="AC42" s="142"/>
      <c r="AD42" s="142"/>
      <c r="AE42" s="142"/>
      <c r="AF42" s="142"/>
      <c r="AG42" s="142"/>
      <c r="AH42" s="142"/>
      <c r="AI42" s="142"/>
      <c r="AJ42" s="142"/>
      <c r="AK42" s="142"/>
      <c r="AL42" s="142"/>
      <c r="AM42" s="142"/>
      <c r="AN42" s="142"/>
      <c r="AO42" s="142"/>
      <c r="AP42" s="142"/>
      <c r="AQ42" s="142"/>
      <c r="AR42" s="142"/>
      <c r="AS42" s="142"/>
      <c r="AT42" s="142"/>
      <c r="AV42" s="99"/>
      <c r="AW42" s="352"/>
      <c r="AX42" s="35"/>
      <c r="AY42" s="36"/>
      <c r="AZ42" s="33"/>
    </row>
    <row r="43" spans="1:52" ht="15" hidden="1" customHeight="1" x14ac:dyDescent="0.25">
      <c r="A43" s="1"/>
      <c r="B43" s="16"/>
      <c r="C43" s="90"/>
      <c r="D43" s="77"/>
      <c r="E43" s="271"/>
      <c r="F43" s="77"/>
      <c r="G43" s="271"/>
      <c r="H43" s="77"/>
      <c r="I43" s="117"/>
      <c r="J43" s="77"/>
      <c r="K43" s="117"/>
      <c r="L43" s="77"/>
      <c r="M43" s="271"/>
      <c r="N43" s="77"/>
      <c r="O43" s="141"/>
      <c r="P43" s="77"/>
      <c r="Q43" s="142"/>
      <c r="R43" s="142"/>
      <c r="S43" s="142"/>
      <c r="T43" s="142"/>
      <c r="U43" s="142"/>
      <c r="V43" s="142"/>
      <c r="W43" s="142"/>
      <c r="X43" s="142"/>
      <c r="Y43" s="142"/>
      <c r="Z43" s="142"/>
      <c r="AA43" s="142"/>
      <c r="AB43" s="142"/>
      <c r="AC43" s="142"/>
      <c r="AD43" s="142"/>
      <c r="AE43" s="142"/>
      <c r="AF43" s="142"/>
      <c r="AG43" s="142"/>
      <c r="AH43" s="142"/>
      <c r="AI43" s="142"/>
      <c r="AJ43" s="142"/>
      <c r="AK43" s="142"/>
      <c r="AL43" s="142"/>
      <c r="AM43" s="142"/>
      <c r="AN43" s="142"/>
      <c r="AO43" s="142"/>
      <c r="AP43" s="142"/>
      <c r="AQ43" s="142"/>
      <c r="AR43" s="142"/>
      <c r="AS43" s="142"/>
      <c r="AT43" s="142"/>
      <c r="AV43" s="99"/>
      <c r="AW43" s="352"/>
      <c r="AX43" s="35"/>
      <c r="AY43" s="36"/>
      <c r="AZ43" s="33"/>
    </row>
    <row r="44" spans="1:52" ht="15" hidden="1" customHeight="1" x14ac:dyDescent="0.25">
      <c r="A44" s="1"/>
      <c r="B44" s="16"/>
      <c r="C44" s="90"/>
      <c r="D44" s="77"/>
      <c r="E44" s="271"/>
      <c r="F44" s="77"/>
      <c r="G44" s="271"/>
      <c r="H44" s="77"/>
      <c r="I44" s="117"/>
      <c r="J44" s="77"/>
      <c r="K44" s="117"/>
      <c r="L44" s="77"/>
      <c r="M44" s="271"/>
      <c r="N44" s="77"/>
      <c r="O44" s="141"/>
      <c r="P44" s="77"/>
      <c r="Q44" s="142"/>
      <c r="R44" s="142"/>
      <c r="S44" s="142"/>
      <c r="T44" s="142"/>
      <c r="U44" s="142"/>
      <c r="V44" s="142"/>
      <c r="W44" s="142"/>
      <c r="X44" s="142"/>
      <c r="Y44" s="142"/>
      <c r="Z44" s="142"/>
      <c r="AA44" s="142"/>
      <c r="AB44" s="142"/>
      <c r="AC44" s="142"/>
      <c r="AD44" s="142"/>
      <c r="AE44" s="142"/>
      <c r="AF44" s="142"/>
      <c r="AG44" s="142"/>
      <c r="AH44" s="142"/>
      <c r="AI44" s="142"/>
      <c r="AJ44" s="142"/>
      <c r="AK44" s="142"/>
      <c r="AL44" s="142"/>
      <c r="AM44" s="142"/>
      <c r="AN44" s="142"/>
      <c r="AO44" s="142"/>
      <c r="AP44" s="142"/>
      <c r="AQ44" s="142"/>
      <c r="AR44" s="142"/>
      <c r="AS44" s="142"/>
      <c r="AT44" s="142"/>
      <c r="AV44" s="99"/>
      <c r="AW44" s="352"/>
      <c r="AX44" s="35"/>
      <c r="AY44" s="36"/>
      <c r="AZ44" s="33"/>
    </row>
    <row r="45" spans="1:52" ht="15" hidden="1" customHeight="1" x14ac:dyDescent="0.25">
      <c r="A45" s="1"/>
      <c r="B45" s="16"/>
      <c r="C45" s="90"/>
      <c r="D45" s="77"/>
      <c r="E45" s="271"/>
      <c r="F45" s="77"/>
      <c r="G45" s="271"/>
      <c r="H45" s="77"/>
      <c r="I45" s="117"/>
      <c r="J45" s="77"/>
      <c r="K45" s="117"/>
      <c r="L45" s="77"/>
      <c r="M45" s="271"/>
      <c r="N45" s="77"/>
      <c r="O45" s="141"/>
      <c r="P45" s="77"/>
      <c r="Q45" s="142"/>
      <c r="R45" s="142"/>
      <c r="S45" s="142"/>
      <c r="T45" s="142"/>
      <c r="U45" s="142"/>
      <c r="V45" s="142"/>
      <c r="W45" s="142"/>
      <c r="X45" s="142"/>
      <c r="Y45" s="142"/>
      <c r="Z45" s="142"/>
      <c r="AA45" s="142"/>
      <c r="AB45" s="142"/>
      <c r="AC45" s="142"/>
      <c r="AD45" s="142"/>
      <c r="AE45" s="142"/>
      <c r="AF45" s="142"/>
      <c r="AG45" s="142"/>
      <c r="AH45" s="142"/>
      <c r="AI45" s="142"/>
      <c r="AJ45" s="142"/>
      <c r="AK45" s="142"/>
      <c r="AL45" s="142"/>
      <c r="AM45" s="142"/>
      <c r="AN45" s="142"/>
      <c r="AO45" s="142"/>
      <c r="AP45" s="142"/>
      <c r="AQ45" s="142"/>
      <c r="AR45" s="142"/>
      <c r="AS45" s="142"/>
      <c r="AT45" s="142"/>
      <c r="AV45" s="99"/>
      <c r="AW45" s="352"/>
      <c r="AX45" s="35"/>
      <c r="AY45" s="36"/>
      <c r="AZ45" s="33"/>
    </row>
    <row r="46" spans="1:52" ht="15" hidden="1" customHeight="1" x14ac:dyDescent="0.25">
      <c r="A46" s="1"/>
      <c r="B46" s="16"/>
      <c r="C46" s="90"/>
      <c r="D46" s="77"/>
      <c r="E46" s="271"/>
      <c r="F46" s="77"/>
      <c r="G46" s="271"/>
      <c r="H46" s="77"/>
      <c r="I46" s="117"/>
      <c r="J46" s="77"/>
      <c r="K46" s="117"/>
      <c r="L46" s="77"/>
      <c r="M46" s="271"/>
      <c r="N46" s="77"/>
      <c r="O46" s="141"/>
      <c r="P46" s="77"/>
      <c r="Q46" s="142"/>
      <c r="R46" s="142"/>
      <c r="S46" s="142"/>
      <c r="T46" s="142"/>
      <c r="U46" s="142"/>
      <c r="V46" s="142"/>
      <c r="W46" s="142"/>
      <c r="X46" s="142"/>
      <c r="Y46" s="142"/>
      <c r="Z46" s="142"/>
      <c r="AA46" s="142"/>
      <c r="AB46" s="142"/>
      <c r="AC46" s="142"/>
      <c r="AD46" s="142"/>
      <c r="AE46" s="142"/>
      <c r="AF46" s="142"/>
      <c r="AG46" s="142"/>
      <c r="AH46" s="142"/>
      <c r="AI46" s="142"/>
      <c r="AJ46" s="142"/>
      <c r="AK46" s="142"/>
      <c r="AL46" s="142"/>
      <c r="AM46" s="142"/>
      <c r="AN46" s="142"/>
      <c r="AO46" s="142"/>
      <c r="AP46" s="142"/>
      <c r="AQ46" s="142"/>
      <c r="AR46" s="142"/>
      <c r="AS46" s="142"/>
      <c r="AT46" s="142"/>
      <c r="AV46" s="99"/>
      <c r="AW46" s="352"/>
      <c r="AX46" s="35"/>
      <c r="AY46" s="36"/>
      <c r="AZ46" s="33"/>
    </row>
    <row r="47" spans="1:52" ht="15" hidden="1" customHeight="1" x14ac:dyDescent="0.25">
      <c r="A47" s="1"/>
      <c r="B47" s="16"/>
      <c r="C47" s="90"/>
      <c r="D47" s="77"/>
      <c r="E47" s="271"/>
      <c r="F47" s="77"/>
      <c r="G47" s="271"/>
      <c r="H47" s="77"/>
      <c r="I47" s="117"/>
      <c r="J47" s="77"/>
      <c r="K47" s="117"/>
      <c r="L47" s="77"/>
      <c r="M47" s="271"/>
      <c r="N47" s="77"/>
      <c r="O47" s="141"/>
      <c r="P47" s="77"/>
      <c r="Q47" s="142"/>
      <c r="R47" s="142"/>
      <c r="S47" s="142"/>
      <c r="T47" s="142"/>
      <c r="U47" s="142"/>
      <c r="V47" s="142"/>
      <c r="W47" s="142"/>
      <c r="X47" s="142"/>
      <c r="Y47" s="142"/>
      <c r="Z47" s="142"/>
      <c r="AA47" s="142"/>
      <c r="AB47" s="142"/>
      <c r="AC47" s="142"/>
      <c r="AD47" s="142"/>
      <c r="AE47" s="142"/>
      <c r="AF47" s="142"/>
      <c r="AG47" s="142"/>
      <c r="AH47" s="142"/>
      <c r="AI47" s="142"/>
      <c r="AJ47" s="142"/>
      <c r="AK47" s="142"/>
      <c r="AL47" s="142"/>
      <c r="AM47" s="142"/>
      <c r="AN47" s="142"/>
      <c r="AO47" s="142"/>
      <c r="AP47" s="142"/>
      <c r="AQ47" s="142"/>
      <c r="AR47" s="142"/>
      <c r="AS47" s="142"/>
      <c r="AT47" s="142"/>
      <c r="AV47" s="99"/>
      <c r="AW47" s="352"/>
      <c r="AX47" s="35"/>
      <c r="AY47" s="36"/>
      <c r="AZ47" s="33"/>
    </row>
    <row r="48" spans="1:52" ht="15" hidden="1" customHeight="1" x14ac:dyDescent="0.25">
      <c r="A48" s="1"/>
      <c r="B48" s="16"/>
      <c r="C48" s="90"/>
      <c r="D48" s="77"/>
      <c r="E48" s="271"/>
      <c r="F48" s="77"/>
      <c r="G48" s="271"/>
      <c r="H48" s="77"/>
      <c r="I48" s="117"/>
      <c r="J48" s="77"/>
      <c r="K48" s="117"/>
      <c r="L48" s="77"/>
      <c r="M48" s="271"/>
      <c r="N48" s="77"/>
      <c r="O48" s="141"/>
      <c r="P48" s="77"/>
      <c r="Q48" s="142"/>
      <c r="R48" s="142"/>
      <c r="S48" s="142"/>
      <c r="T48" s="142"/>
      <c r="U48" s="142"/>
      <c r="V48" s="142"/>
      <c r="W48" s="142"/>
      <c r="X48" s="142"/>
      <c r="Y48" s="142"/>
      <c r="Z48" s="142"/>
      <c r="AA48" s="142"/>
      <c r="AB48" s="142"/>
      <c r="AC48" s="142"/>
      <c r="AD48" s="142"/>
      <c r="AE48" s="142"/>
      <c r="AF48" s="142"/>
      <c r="AG48" s="142"/>
      <c r="AH48" s="142"/>
      <c r="AI48" s="142"/>
      <c r="AJ48" s="142"/>
      <c r="AK48" s="142"/>
      <c r="AL48" s="142"/>
      <c r="AM48" s="142"/>
      <c r="AN48" s="142"/>
      <c r="AO48" s="142"/>
      <c r="AP48" s="142"/>
      <c r="AQ48" s="142"/>
      <c r="AR48" s="142"/>
      <c r="AS48" s="142"/>
      <c r="AT48" s="142"/>
      <c r="AV48" s="99"/>
      <c r="AW48" s="352"/>
      <c r="AX48" s="35"/>
      <c r="AY48" s="36"/>
      <c r="AZ48" s="33"/>
    </row>
    <row r="49" spans="1:52" ht="15" hidden="1" customHeight="1" x14ac:dyDescent="0.25">
      <c r="A49" s="1"/>
      <c r="B49" s="16"/>
      <c r="C49" s="90"/>
      <c r="D49" s="77"/>
      <c r="E49" s="271"/>
      <c r="F49" s="77"/>
      <c r="G49" s="271"/>
      <c r="H49" s="77"/>
      <c r="I49" s="117"/>
      <c r="J49" s="77"/>
      <c r="K49" s="117"/>
      <c r="L49" s="77"/>
      <c r="M49" s="271"/>
      <c r="N49" s="77"/>
      <c r="O49" s="141"/>
      <c r="P49" s="77"/>
      <c r="Q49" s="142"/>
      <c r="R49" s="142"/>
      <c r="S49" s="142"/>
      <c r="T49" s="142"/>
      <c r="U49" s="142"/>
      <c r="V49" s="142"/>
      <c r="W49" s="142"/>
      <c r="X49" s="142"/>
      <c r="Y49" s="142"/>
      <c r="Z49" s="142"/>
      <c r="AA49" s="142"/>
      <c r="AB49" s="142"/>
      <c r="AC49" s="142"/>
      <c r="AD49" s="142"/>
      <c r="AE49" s="142"/>
      <c r="AF49" s="142"/>
      <c r="AG49" s="142"/>
      <c r="AH49" s="142"/>
      <c r="AI49" s="142"/>
      <c r="AJ49" s="142"/>
      <c r="AK49" s="142"/>
      <c r="AL49" s="142"/>
      <c r="AM49" s="142"/>
      <c r="AN49" s="142"/>
      <c r="AO49" s="142"/>
      <c r="AP49" s="142"/>
      <c r="AQ49" s="142"/>
      <c r="AR49" s="142"/>
      <c r="AS49" s="142"/>
      <c r="AT49" s="142"/>
      <c r="AV49" s="99"/>
      <c r="AW49" s="352"/>
      <c r="AX49" s="35"/>
      <c r="AY49" s="36"/>
      <c r="AZ49" s="33"/>
    </row>
    <row r="50" spans="1:52" ht="15" hidden="1" customHeight="1" x14ac:dyDescent="0.25">
      <c r="A50" s="1"/>
      <c r="B50" s="16"/>
      <c r="C50" s="90"/>
      <c r="D50" s="77"/>
      <c r="E50" s="271"/>
      <c r="F50" s="77"/>
      <c r="G50" s="271"/>
      <c r="H50" s="77"/>
      <c r="I50" s="117"/>
      <c r="J50" s="77"/>
      <c r="K50" s="117"/>
      <c r="L50" s="77"/>
      <c r="M50" s="271"/>
      <c r="N50" s="77"/>
      <c r="O50" s="141"/>
      <c r="P50" s="77"/>
      <c r="Q50" s="142"/>
      <c r="R50" s="142"/>
      <c r="S50" s="142"/>
      <c r="T50" s="142"/>
      <c r="U50" s="142"/>
      <c r="V50" s="142"/>
      <c r="W50" s="142"/>
      <c r="X50" s="142"/>
      <c r="Y50" s="142"/>
      <c r="Z50" s="142"/>
      <c r="AA50" s="142"/>
      <c r="AB50" s="142"/>
      <c r="AC50" s="142"/>
      <c r="AD50" s="142"/>
      <c r="AE50" s="142"/>
      <c r="AF50" s="142"/>
      <c r="AG50" s="142"/>
      <c r="AH50" s="142"/>
      <c r="AI50" s="142"/>
      <c r="AJ50" s="142"/>
      <c r="AK50" s="142"/>
      <c r="AL50" s="142"/>
      <c r="AM50" s="142"/>
      <c r="AN50" s="142"/>
      <c r="AO50" s="142"/>
      <c r="AP50" s="142"/>
      <c r="AQ50" s="142"/>
      <c r="AR50" s="142"/>
      <c r="AS50" s="142"/>
      <c r="AT50" s="142"/>
      <c r="AV50" s="99"/>
      <c r="AW50" s="352"/>
      <c r="AX50" s="35"/>
      <c r="AY50" s="36"/>
      <c r="AZ50" s="33"/>
    </row>
    <row r="51" spans="1:52" ht="15" hidden="1" customHeight="1" x14ac:dyDescent="0.25">
      <c r="A51" s="1"/>
      <c r="B51" s="16"/>
      <c r="C51" s="90"/>
      <c r="D51" s="77"/>
      <c r="E51" s="271"/>
      <c r="F51" s="77"/>
      <c r="G51" s="271"/>
      <c r="H51" s="77"/>
      <c r="I51" s="117"/>
      <c r="J51" s="77"/>
      <c r="K51" s="117"/>
      <c r="L51" s="77"/>
      <c r="M51" s="271"/>
      <c r="N51" s="77"/>
      <c r="O51" s="141"/>
      <c r="P51" s="77"/>
      <c r="Q51" s="142"/>
      <c r="R51" s="142"/>
      <c r="S51" s="142"/>
      <c r="T51" s="142"/>
      <c r="U51" s="142"/>
      <c r="V51" s="142"/>
      <c r="W51" s="142"/>
      <c r="X51" s="142"/>
      <c r="Y51" s="142"/>
      <c r="Z51" s="142"/>
      <c r="AA51" s="142"/>
      <c r="AB51" s="142"/>
      <c r="AC51" s="142"/>
      <c r="AD51" s="142"/>
      <c r="AE51" s="142"/>
      <c r="AF51" s="142"/>
      <c r="AG51" s="142"/>
      <c r="AH51" s="142"/>
      <c r="AI51" s="142"/>
      <c r="AJ51" s="142"/>
      <c r="AK51" s="142"/>
      <c r="AL51" s="142"/>
      <c r="AM51" s="142"/>
      <c r="AN51" s="142"/>
      <c r="AO51" s="142"/>
      <c r="AP51" s="142"/>
      <c r="AQ51" s="142"/>
      <c r="AR51" s="142"/>
      <c r="AS51" s="142"/>
      <c r="AT51" s="142"/>
      <c r="AV51" s="99"/>
      <c r="AW51" s="352"/>
      <c r="AX51" s="35"/>
      <c r="AY51" s="36"/>
      <c r="AZ51" s="33"/>
    </row>
    <row r="52" spans="1:52" ht="15" hidden="1" customHeight="1" x14ac:dyDescent="0.25">
      <c r="A52" s="1"/>
      <c r="B52" s="16"/>
      <c r="C52" s="90"/>
      <c r="D52" s="77"/>
      <c r="E52" s="271"/>
      <c r="F52" s="77"/>
      <c r="G52" s="271"/>
      <c r="H52" s="77"/>
      <c r="I52" s="117"/>
      <c r="J52" s="77"/>
      <c r="K52" s="117"/>
      <c r="L52" s="77"/>
      <c r="M52" s="271"/>
      <c r="N52" s="77"/>
      <c r="O52" s="141"/>
      <c r="P52" s="77"/>
      <c r="Q52" s="142"/>
      <c r="R52" s="142"/>
      <c r="S52" s="142"/>
      <c r="T52" s="142"/>
      <c r="U52" s="142"/>
      <c r="V52" s="142"/>
      <c r="W52" s="142"/>
      <c r="X52" s="142"/>
      <c r="Y52" s="142"/>
      <c r="Z52" s="142"/>
      <c r="AA52" s="142"/>
      <c r="AB52" s="142"/>
      <c r="AC52" s="142"/>
      <c r="AD52" s="142"/>
      <c r="AE52" s="142"/>
      <c r="AF52" s="142"/>
      <c r="AG52" s="142"/>
      <c r="AH52" s="142"/>
      <c r="AI52" s="142"/>
      <c r="AJ52" s="142"/>
      <c r="AK52" s="142"/>
      <c r="AL52" s="142"/>
      <c r="AM52" s="142"/>
      <c r="AN52" s="142"/>
      <c r="AO52" s="142"/>
      <c r="AP52" s="142"/>
      <c r="AQ52" s="142"/>
      <c r="AR52" s="142"/>
      <c r="AS52" s="142"/>
      <c r="AT52" s="142"/>
      <c r="AV52" s="99"/>
      <c r="AW52" s="352"/>
      <c r="AX52" s="35"/>
      <c r="AY52" s="36"/>
      <c r="AZ52" s="33"/>
    </row>
    <row r="53" spans="1:52" ht="15" hidden="1" customHeight="1" x14ac:dyDescent="0.25">
      <c r="A53" s="1"/>
      <c r="B53" s="16"/>
      <c r="C53" s="90"/>
      <c r="D53" s="77"/>
      <c r="E53" s="271"/>
      <c r="F53" s="77"/>
      <c r="G53" s="271"/>
      <c r="H53" s="77"/>
      <c r="I53" s="117"/>
      <c r="J53" s="77"/>
      <c r="K53" s="117"/>
      <c r="L53" s="77"/>
      <c r="M53" s="271"/>
      <c r="N53" s="77"/>
      <c r="O53" s="141"/>
      <c r="P53" s="77"/>
      <c r="Q53" s="142"/>
      <c r="R53" s="142"/>
      <c r="S53" s="142"/>
      <c r="T53" s="142"/>
      <c r="U53" s="142"/>
      <c r="V53" s="142"/>
      <c r="W53" s="142"/>
      <c r="X53" s="142"/>
      <c r="Y53" s="142"/>
      <c r="Z53" s="142"/>
      <c r="AA53" s="142"/>
      <c r="AB53" s="142"/>
      <c r="AC53" s="142"/>
      <c r="AD53" s="142"/>
      <c r="AE53" s="142"/>
      <c r="AF53" s="142"/>
      <c r="AG53" s="142"/>
      <c r="AH53" s="142"/>
      <c r="AI53" s="142"/>
      <c r="AJ53" s="142"/>
      <c r="AK53" s="142"/>
      <c r="AL53" s="142"/>
      <c r="AM53" s="142"/>
      <c r="AN53" s="142"/>
      <c r="AO53" s="142"/>
      <c r="AP53" s="142"/>
      <c r="AQ53" s="142"/>
      <c r="AR53" s="142"/>
      <c r="AS53" s="142"/>
      <c r="AT53" s="142"/>
      <c r="AV53" s="99"/>
      <c r="AW53" s="352"/>
      <c r="AX53" s="35"/>
      <c r="AY53" s="36"/>
      <c r="AZ53" s="33"/>
    </row>
    <row r="54" spans="1:52" ht="15" hidden="1" customHeight="1" x14ac:dyDescent="0.25">
      <c r="A54" s="1"/>
      <c r="B54" s="16"/>
      <c r="C54" s="90"/>
      <c r="D54" s="77"/>
      <c r="E54" s="271"/>
      <c r="F54" s="77"/>
      <c r="G54" s="271"/>
      <c r="H54" s="77"/>
      <c r="I54" s="117"/>
      <c r="J54" s="77"/>
      <c r="K54" s="117"/>
      <c r="L54" s="77"/>
      <c r="M54" s="271"/>
      <c r="N54" s="77"/>
      <c r="O54" s="141"/>
      <c r="P54" s="77"/>
      <c r="Q54" s="142"/>
      <c r="R54" s="142"/>
      <c r="S54" s="142"/>
      <c r="T54" s="142"/>
      <c r="U54" s="142"/>
      <c r="V54" s="142"/>
      <c r="W54" s="142"/>
      <c r="X54" s="142"/>
      <c r="Y54" s="142"/>
      <c r="Z54" s="142"/>
      <c r="AA54" s="142"/>
      <c r="AB54" s="142"/>
      <c r="AC54" s="142"/>
      <c r="AD54" s="142"/>
      <c r="AE54" s="142"/>
      <c r="AF54" s="142"/>
      <c r="AG54" s="142"/>
      <c r="AH54" s="142"/>
      <c r="AI54" s="142"/>
      <c r="AJ54" s="142"/>
      <c r="AK54" s="142"/>
      <c r="AL54" s="142"/>
      <c r="AM54" s="142"/>
      <c r="AN54" s="142"/>
      <c r="AO54" s="142"/>
      <c r="AP54" s="142"/>
      <c r="AQ54" s="142"/>
      <c r="AR54" s="142"/>
      <c r="AS54" s="142"/>
      <c r="AT54" s="142"/>
      <c r="AV54" s="99"/>
      <c r="AW54" s="352"/>
      <c r="AX54" s="35"/>
      <c r="AY54" s="36"/>
      <c r="AZ54" s="33"/>
    </row>
    <row r="55" spans="1:52" ht="15" hidden="1" customHeight="1" x14ac:dyDescent="0.25">
      <c r="A55" s="1"/>
      <c r="B55" s="16"/>
      <c r="C55" s="90"/>
      <c r="D55" s="77"/>
      <c r="E55" s="271"/>
      <c r="F55" s="77"/>
      <c r="G55" s="271"/>
      <c r="H55" s="77"/>
      <c r="I55" s="117"/>
      <c r="J55" s="77"/>
      <c r="K55" s="117"/>
      <c r="L55" s="77"/>
      <c r="M55" s="271"/>
      <c r="N55" s="77"/>
      <c r="O55" s="141"/>
      <c r="P55" s="77"/>
      <c r="Q55" s="142"/>
      <c r="R55" s="142"/>
      <c r="S55" s="142"/>
      <c r="T55" s="142"/>
      <c r="U55" s="142"/>
      <c r="V55" s="142"/>
      <c r="W55" s="142"/>
      <c r="X55" s="142"/>
      <c r="Y55" s="142"/>
      <c r="Z55" s="142"/>
      <c r="AA55" s="142"/>
      <c r="AB55" s="142"/>
      <c r="AC55" s="142"/>
      <c r="AD55" s="142"/>
      <c r="AE55" s="142"/>
      <c r="AF55" s="142"/>
      <c r="AG55" s="142"/>
      <c r="AH55" s="142"/>
      <c r="AI55" s="142"/>
      <c r="AJ55" s="142"/>
      <c r="AK55" s="142"/>
      <c r="AL55" s="142"/>
      <c r="AM55" s="142"/>
      <c r="AN55" s="142"/>
      <c r="AO55" s="142"/>
      <c r="AP55" s="142"/>
      <c r="AQ55" s="142"/>
      <c r="AR55" s="142"/>
      <c r="AS55" s="142"/>
      <c r="AT55" s="142"/>
      <c r="AV55" s="99"/>
      <c r="AW55" s="352"/>
      <c r="AX55" s="35"/>
      <c r="AY55" s="36"/>
      <c r="AZ55" s="33"/>
    </row>
    <row r="56" spans="1:52" ht="15" hidden="1" customHeight="1" x14ac:dyDescent="0.25">
      <c r="A56" s="1"/>
      <c r="B56" s="16"/>
      <c r="C56" s="90"/>
      <c r="D56" s="77"/>
      <c r="E56" s="271"/>
      <c r="F56" s="77"/>
      <c r="G56" s="271"/>
      <c r="H56" s="77"/>
      <c r="I56" s="117"/>
      <c r="J56" s="77"/>
      <c r="K56" s="117"/>
      <c r="L56" s="77"/>
      <c r="M56" s="271"/>
      <c r="N56" s="77"/>
      <c r="O56" s="141"/>
      <c r="P56" s="77"/>
      <c r="Q56" s="142"/>
      <c r="R56" s="142"/>
      <c r="S56" s="142"/>
      <c r="T56" s="142"/>
      <c r="U56" s="142"/>
      <c r="V56" s="142"/>
      <c r="W56" s="142"/>
      <c r="X56" s="142"/>
      <c r="Y56" s="142"/>
      <c r="Z56" s="142"/>
      <c r="AA56" s="142"/>
      <c r="AB56" s="142"/>
      <c r="AC56" s="142"/>
      <c r="AD56" s="142"/>
      <c r="AE56" s="142"/>
      <c r="AF56" s="142"/>
      <c r="AG56" s="142"/>
      <c r="AH56" s="142"/>
      <c r="AI56" s="142"/>
      <c r="AJ56" s="142"/>
      <c r="AK56" s="142"/>
      <c r="AL56" s="142"/>
      <c r="AM56" s="142"/>
      <c r="AN56" s="142"/>
      <c r="AO56" s="142"/>
      <c r="AP56" s="142"/>
      <c r="AQ56" s="142"/>
      <c r="AR56" s="142"/>
      <c r="AS56" s="142"/>
      <c r="AT56" s="142"/>
      <c r="AV56" s="99"/>
      <c r="AW56" s="352"/>
      <c r="AX56" s="35"/>
      <c r="AY56" s="36"/>
      <c r="AZ56" s="33"/>
    </row>
    <row r="57" spans="1:52" ht="15" hidden="1" customHeight="1" x14ac:dyDescent="0.25">
      <c r="A57" s="1"/>
      <c r="B57" s="16"/>
      <c r="C57" s="90"/>
      <c r="D57" s="77"/>
      <c r="E57" s="271"/>
      <c r="F57" s="77"/>
      <c r="G57" s="271"/>
      <c r="H57" s="77"/>
      <c r="I57" s="117"/>
      <c r="J57" s="77"/>
      <c r="K57" s="117"/>
      <c r="L57" s="77"/>
      <c r="M57" s="271"/>
      <c r="N57" s="77"/>
      <c r="O57" s="141"/>
      <c r="P57" s="77"/>
      <c r="Q57" s="142"/>
      <c r="R57" s="142"/>
      <c r="S57" s="142"/>
      <c r="T57" s="142"/>
      <c r="U57" s="142"/>
      <c r="V57" s="142"/>
      <c r="W57" s="142"/>
      <c r="X57" s="142"/>
      <c r="Y57" s="142"/>
      <c r="Z57" s="142"/>
      <c r="AA57" s="142"/>
      <c r="AB57" s="142"/>
      <c r="AC57" s="142"/>
      <c r="AD57" s="142"/>
      <c r="AE57" s="142"/>
      <c r="AF57" s="142"/>
      <c r="AG57" s="142"/>
      <c r="AH57" s="142"/>
      <c r="AI57" s="142"/>
      <c r="AJ57" s="142"/>
      <c r="AK57" s="142"/>
      <c r="AL57" s="142"/>
      <c r="AM57" s="142"/>
      <c r="AN57" s="142"/>
      <c r="AO57" s="142"/>
      <c r="AP57" s="142"/>
      <c r="AQ57" s="142"/>
      <c r="AR57" s="142"/>
      <c r="AS57" s="142"/>
      <c r="AT57" s="142"/>
      <c r="AV57" s="99"/>
      <c r="AW57" s="352"/>
      <c r="AX57" s="35"/>
      <c r="AY57" s="36"/>
      <c r="AZ57" s="33"/>
    </row>
    <row r="58" spans="1:52" ht="15" hidden="1" customHeight="1" x14ac:dyDescent="0.25">
      <c r="A58" s="1"/>
      <c r="B58" s="16"/>
      <c r="C58" s="90"/>
      <c r="D58" s="77"/>
      <c r="E58" s="271"/>
      <c r="F58" s="77"/>
      <c r="G58" s="271"/>
      <c r="H58" s="77"/>
      <c r="I58" s="117"/>
      <c r="J58" s="77"/>
      <c r="K58" s="117"/>
      <c r="L58" s="77"/>
      <c r="M58" s="271"/>
      <c r="N58" s="77"/>
      <c r="O58" s="141"/>
      <c r="P58" s="77"/>
      <c r="Q58" s="142"/>
      <c r="R58" s="142"/>
      <c r="S58" s="142"/>
      <c r="T58" s="142"/>
      <c r="U58" s="142"/>
      <c r="V58" s="142"/>
      <c r="W58" s="142"/>
      <c r="X58" s="142"/>
      <c r="Y58" s="142"/>
      <c r="Z58" s="142"/>
      <c r="AA58" s="142"/>
      <c r="AB58" s="142"/>
      <c r="AC58" s="142"/>
      <c r="AD58" s="142"/>
      <c r="AE58" s="142"/>
      <c r="AF58" s="142"/>
      <c r="AG58" s="142"/>
      <c r="AH58" s="142"/>
      <c r="AI58" s="142"/>
      <c r="AJ58" s="142"/>
      <c r="AK58" s="142"/>
      <c r="AL58" s="142"/>
      <c r="AM58" s="142"/>
      <c r="AN58" s="142"/>
      <c r="AO58" s="142"/>
      <c r="AP58" s="142"/>
      <c r="AQ58" s="142"/>
      <c r="AR58" s="142"/>
      <c r="AS58" s="142"/>
      <c r="AT58" s="142"/>
      <c r="AV58" s="99"/>
      <c r="AW58" s="352"/>
      <c r="AX58" s="35"/>
      <c r="AY58" s="36"/>
      <c r="AZ58" s="33"/>
    </row>
    <row r="59" spans="1:52" ht="15" hidden="1" customHeight="1" x14ac:dyDescent="0.25">
      <c r="A59" s="1"/>
      <c r="B59" s="16"/>
      <c r="C59" s="90"/>
      <c r="D59" s="77"/>
      <c r="E59" s="271"/>
      <c r="F59" s="77"/>
      <c r="G59" s="271"/>
      <c r="H59" s="77"/>
      <c r="I59" s="117"/>
      <c r="J59" s="77"/>
      <c r="K59" s="117"/>
      <c r="L59" s="77"/>
      <c r="M59" s="271"/>
      <c r="N59" s="77"/>
      <c r="O59" s="141"/>
      <c r="P59" s="77"/>
      <c r="Q59" s="142"/>
      <c r="R59" s="142"/>
      <c r="S59" s="142"/>
      <c r="T59" s="142"/>
      <c r="U59" s="142"/>
      <c r="V59" s="142"/>
      <c r="W59" s="142"/>
      <c r="X59" s="142"/>
      <c r="Y59" s="142"/>
      <c r="Z59" s="142"/>
      <c r="AA59" s="142"/>
      <c r="AB59" s="142"/>
      <c r="AC59" s="142"/>
      <c r="AD59" s="142"/>
      <c r="AE59" s="142"/>
      <c r="AF59" s="142"/>
      <c r="AG59" s="142"/>
      <c r="AH59" s="142"/>
      <c r="AI59" s="142"/>
      <c r="AJ59" s="142"/>
      <c r="AK59" s="142"/>
      <c r="AL59" s="142"/>
      <c r="AM59" s="142"/>
      <c r="AN59" s="142"/>
      <c r="AO59" s="142"/>
      <c r="AP59" s="142"/>
      <c r="AQ59" s="142"/>
      <c r="AR59" s="142"/>
      <c r="AS59" s="142"/>
      <c r="AT59" s="142"/>
      <c r="AV59" s="99"/>
      <c r="AW59" s="352"/>
      <c r="AX59" s="35"/>
      <c r="AY59" s="36"/>
      <c r="AZ59" s="33"/>
    </row>
    <row r="60" spans="1:52" ht="15" hidden="1" customHeight="1" x14ac:dyDescent="0.25">
      <c r="A60" s="1"/>
      <c r="B60" s="16"/>
      <c r="C60" s="90"/>
      <c r="D60" s="77"/>
      <c r="E60" s="271"/>
      <c r="F60" s="77"/>
      <c r="G60" s="271"/>
      <c r="H60" s="77"/>
      <c r="I60" s="117"/>
      <c r="J60" s="77"/>
      <c r="K60" s="117"/>
      <c r="L60" s="77"/>
      <c r="M60" s="271"/>
      <c r="N60" s="77"/>
      <c r="O60" s="141"/>
      <c r="P60" s="77"/>
      <c r="Q60" s="142"/>
      <c r="R60" s="142"/>
      <c r="S60" s="142"/>
      <c r="T60" s="142"/>
      <c r="U60" s="142"/>
      <c r="V60" s="142"/>
      <c r="W60" s="142"/>
      <c r="X60" s="142"/>
      <c r="Y60" s="142"/>
      <c r="Z60" s="142"/>
      <c r="AA60" s="142"/>
      <c r="AB60" s="142"/>
      <c r="AC60" s="142"/>
      <c r="AD60" s="142"/>
      <c r="AE60" s="142"/>
      <c r="AF60" s="142"/>
      <c r="AG60" s="142"/>
      <c r="AH60" s="142"/>
      <c r="AI60" s="142"/>
      <c r="AJ60" s="142"/>
      <c r="AK60" s="142"/>
      <c r="AL60" s="142"/>
      <c r="AM60" s="142"/>
      <c r="AN60" s="142"/>
      <c r="AO60" s="142"/>
      <c r="AP60" s="142"/>
      <c r="AQ60" s="142"/>
      <c r="AR60" s="142"/>
      <c r="AS60" s="142"/>
      <c r="AT60" s="142"/>
      <c r="AV60" s="99"/>
      <c r="AW60" s="352"/>
      <c r="AX60" s="35"/>
      <c r="AY60" s="36"/>
      <c r="AZ60" s="33"/>
    </row>
    <row r="61" spans="1:52" ht="15" hidden="1" customHeight="1" x14ac:dyDescent="0.25">
      <c r="A61" s="1"/>
      <c r="B61" s="16"/>
      <c r="C61" s="90"/>
      <c r="D61" s="77"/>
      <c r="E61" s="271"/>
      <c r="F61" s="77"/>
      <c r="G61" s="271"/>
      <c r="H61" s="77"/>
      <c r="I61" s="117"/>
      <c r="J61" s="77"/>
      <c r="K61" s="117"/>
      <c r="L61" s="77"/>
      <c r="M61" s="271"/>
      <c r="N61" s="77"/>
      <c r="O61" s="141"/>
      <c r="P61" s="77"/>
      <c r="Q61" s="142"/>
      <c r="R61" s="142"/>
      <c r="S61" s="142"/>
      <c r="T61" s="142"/>
      <c r="U61" s="142"/>
      <c r="V61" s="142"/>
      <c r="W61" s="142"/>
      <c r="X61" s="142"/>
      <c r="Y61" s="142"/>
      <c r="Z61" s="142"/>
      <c r="AA61" s="142"/>
      <c r="AB61" s="142"/>
      <c r="AC61" s="142"/>
      <c r="AD61" s="142"/>
      <c r="AE61" s="142"/>
      <c r="AF61" s="142"/>
      <c r="AG61" s="142"/>
      <c r="AH61" s="142"/>
      <c r="AI61" s="142"/>
      <c r="AJ61" s="142"/>
      <c r="AK61" s="142"/>
      <c r="AL61" s="142"/>
      <c r="AM61" s="142"/>
      <c r="AN61" s="142"/>
      <c r="AO61" s="142"/>
      <c r="AP61" s="142"/>
      <c r="AQ61" s="142"/>
      <c r="AR61" s="142"/>
      <c r="AS61" s="142"/>
      <c r="AT61" s="142"/>
      <c r="AV61" s="99"/>
      <c r="AW61" s="352"/>
      <c r="AX61" s="35"/>
      <c r="AY61" s="36"/>
      <c r="AZ61" s="33"/>
    </row>
    <row r="62" spans="1:52" ht="15" hidden="1" customHeight="1" x14ac:dyDescent="0.25">
      <c r="A62" s="1"/>
      <c r="B62" s="16"/>
      <c r="C62" s="90"/>
      <c r="D62" s="77"/>
      <c r="E62" s="271"/>
      <c r="F62" s="77"/>
      <c r="G62" s="271"/>
      <c r="H62" s="77"/>
      <c r="I62" s="117"/>
      <c r="J62" s="77"/>
      <c r="K62" s="117"/>
      <c r="L62" s="77"/>
      <c r="M62" s="271"/>
      <c r="N62" s="77"/>
      <c r="O62" s="141"/>
      <c r="P62" s="77"/>
      <c r="Q62" s="142"/>
      <c r="R62" s="142"/>
      <c r="S62" s="142"/>
      <c r="T62" s="142"/>
      <c r="U62" s="142"/>
      <c r="V62" s="142"/>
      <c r="W62" s="142"/>
      <c r="X62" s="142"/>
      <c r="Y62" s="142"/>
      <c r="Z62" s="142"/>
      <c r="AA62" s="142"/>
      <c r="AB62" s="142"/>
      <c r="AC62" s="142"/>
      <c r="AD62" s="142"/>
      <c r="AE62" s="142"/>
      <c r="AF62" s="142"/>
      <c r="AG62" s="142"/>
      <c r="AH62" s="142"/>
      <c r="AI62" s="142"/>
      <c r="AJ62" s="142"/>
      <c r="AK62" s="142"/>
      <c r="AL62" s="142"/>
      <c r="AM62" s="142"/>
      <c r="AN62" s="142"/>
      <c r="AO62" s="142"/>
      <c r="AP62" s="142"/>
      <c r="AQ62" s="142"/>
      <c r="AR62" s="142"/>
      <c r="AS62" s="142"/>
      <c r="AT62" s="142"/>
      <c r="AV62" s="99"/>
      <c r="AW62" s="352"/>
      <c r="AX62" s="35"/>
      <c r="AY62" s="36"/>
      <c r="AZ62" s="33"/>
    </row>
    <row r="63" spans="1:52" ht="15" hidden="1" customHeight="1" x14ac:dyDescent="0.25">
      <c r="A63" s="1"/>
      <c r="B63" s="16"/>
      <c r="C63" s="90"/>
      <c r="D63" s="77"/>
      <c r="E63" s="271"/>
      <c r="F63" s="77"/>
      <c r="G63" s="271"/>
      <c r="H63" s="77"/>
      <c r="I63" s="117"/>
      <c r="J63" s="77"/>
      <c r="K63" s="117"/>
      <c r="L63" s="77"/>
      <c r="M63" s="271"/>
      <c r="N63" s="77"/>
      <c r="O63" s="141"/>
      <c r="P63" s="77"/>
      <c r="Q63" s="142"/>
      <c r="R63" s="142"/>
      <c r="S63" s="142"/>
      <c r="T63" s="142"/>
      <c r="U63" s="142"/>
      <c r="V63" s="142"/>
      <c r="W63" s="142"/>
      <c r="X63" s="142"/>
      <c r="Y63" s="142"/>
      <c r="Z63" s="142"/>
      <c r="AA63" s="142"/>
      <c r="AB63" s="142"/>
      <c r="AC63" s="142"/>
      <c r="AD63" s="142"/>
      <c r="AE63" s="142"/>
      <c r="AF63" s="142"/>
      <c r="AG63" s="142"/>
      <c r="AH63" s="142"/>
      <c r="AI63" s="142"/>
      <c r="AJ63" s="142"/>
      <c r="AK63" s="142"/>
      <c r="AL63" s="142"/>
      <c r="AM63" s="142"/>
      <c r="AN63" s="142"/>
      <c r="AO63" s="142"/>
      <c r="AP63" s="142"/>
      <c r="AQ63" s="142"/>
      <c r="AR63" s="142"/>
      <c r="AS63" s="142"/>
      <c r="AT63" s="142"/>
      <c r="AV63" s="99"/>
      <c r="AW63" s="352"/>
      <c r="AX63" s="35"/>
      <c r="AY63" s="36"/>
      <c r="AZ63" s="33"/>
    </row>
    <row r="64" spans="1:52" ht="15" hidden="1" customHeight="1" x14ac:dyDescent="0.25">
      <c r="A64" s="1"/>
      <c r="B64" s="16"/>
      <c r="C64" s="90"/>
      <c r="D64" s="77"/>
      <c r="E64" s="271"/>
      <c r="F64" s="77"/>
      <c r="G64" s="271"/>
      <c r="H64" s="77"/>
      <c r="I64" s="117"/>
      <c r="J64" s="77"/>
      <c r="K64" s="117"/>
      <c r="L64" s="77"/>
      <c r="M64" s="271"/>
      <c r="N64" s="77"/>
      <c r="O64" s="141"/>
      <c r="P64" s="77"/>
      <c r="Q64" s="142"/>
      <c r="R64" s="142"/>
      <c r="S64" s="142"/>
      <c r="T64" s="142"/>
      <c r="U64" s="142"/>
      <c r="V64" s="142"/>
      <c r="W64" s="142"/>
      <c r="X64" s="142"/>
      <c r="Y64" s="142"/>
      <c r="Z64" s="142"/>
      <c r="AA64" s="142"/>
      <c r="AB64" s="142"/>
      <c r="AC64" s="142"/>
      <c r="AD64" s="142"/>
      <c r="AE64" s="142"/>
      <c r="AF64" s="142"/>
      <c r="AG64" s="142"/>
      <c r="AH64" s="142"/>
      <c r="AI64" s="142"/>
      <c r="AJ64" s="142"/>
      <c r="AK64" s="142"/>
      <c r="AL64" s="142"/>
      <c r="AM64" s="142"/>
      <c r="AN64" s="142"/>
      <c r="AO64" s="142"/>
      <c r="AP64" s="142"/>
      <c r="AQ64" s="142"/>
      <c r="AR64" s="142"/>
      <c r="AS64" s="142"/>
      <c r="AT64" s="142"/>
      <c r="AV64" s="99"/>
      <c r="AW64" s="352"/>
      <c r="AX64" s="35"/>
      <c r="AY64" s="36"/>
      <c r="AZ64" s="33"/>
    </row>
    <row r="65" spans="1:52" ht="15" hidden="1" customHeight="1" x14ac:dyDescent="0.25">
      <c r="A65" s="1"/>
      <c r="B65" s="16"/>
      <c r="C65" s="90"/>
      <c r="D65" s="77"/>
      <c r="E65" s="271"/>
      <c r="F65" s="77"/>
      <c r="G65" s="271"/>
      <c r="H65" s="77"/>
      <c r="I65" s="117"/>
      <c r="J65" s="77"/>
      <c r="K65" s="117"/>
      <c r="L65" s="77"/>
      <c r="M65" s="271"/>
      <c r="N65" s="77"/>
      <c r="O65" s="141"/>
      <c r="P65" s="77"/>
      <c r="Q65" s="142"/>
      <c r="R65" s="142"/>
      <c r="S65" s="142"/>
      <c r="T65" s="142"/>
      <c r="U65" s="142"/>
      <c r="V65" s="142"/>
      <c r="W65" s="142"/>
      <c r="X65" s="142"/>
      <c r="Y65" s="142"/>
      <c r="Z65" s="142"/>
      <c r="AA65" s="142"/>
      <c r="AB65" s="142"/>
      <c r="AC65" s="142"/>
      <c r="AD65" s="142"/>
      <c r="AE65" s="142"/>
      <c r="AF65" s="142"/>
      <c r="AG65" s="142"/>
      <c r="AH65" s="142"/>
      <c r="AI65" s="142"/>
      <c r="AJ65" s="142"/>
      <c r="AK65" s="142"/>
      <c r="AL65" s="142"/>
      <c r="AM65" s="142"/>
      <c r="AN65" s="142"/>
      <c r="AO65" s="142"/>
      <c r="AP65" s="142"/>
      <c r="AQ65" s="142"/>
      <c r="AR65" s="142"/>
      <c r="AS65" s="142"/>
      <c r="AT65" s="142"/>
      <c r="AV65" s="99"/>
      <c r="AW65" s="352"/>
      <c r="AX65" s="35"/>
      <c r="AY65" s="36"/>
      <c r="AZ65" s="33"/>
    </row>
    <row r="66" spans="1:52" ht="15" hidden="1" customHeight="1" x14ac:dyDescent="0.25">
      <c r="A66" s="1"/>
      <c r="B66" s="16"/>
      <c r="C66" s="90"/>
      <c r="D66" s="77"/>
      <c r="E66" s="271"/>
      <c r="F66" s="77"/>
      <c r="G66" s="271"/>
      <c r="H66" s="77"/>
      <c r="I66" s="117"/>
      <c r="J66" s="77"/>
      <c r="K66" s="117"/>
      <c r="L66" s="77"/>
      <c r="M66" s="271"/>
      <c r="N66" s="77"/>
      <c r="O66" s="141"/>
      <c r="P66" s="77"/>
      <c r="Q66" s="142"/>
      <c r="R66" s="142"/>
      <c r="S66" s="142"/>
      <c r="T66" s="142"/>
      <c r="U66" s="142"/>
      <c r="V66" s="142"/>
      <c r="W66" s="142"/>
      <c r="X66" s="142"/>
      <c r="Y66" s="142"/>
      <c r="Z66" s="142"/>
      <c r="AA66" s="142"/>
      <c r="AB66" s="142"/>
      <c r="AC66" s="142"/>
      <c r="AD66" s="142"/>
      <c r="AE66" s="142"/>
      <c r="AF66" s="142"/>
      <c r="AG66" s="142"/>
      <c r="AH66" s="142"/>
      <c r="AI66" s="142"/>
      <c r="AJ66" s="142"/>
      <c r="AK66" s="142"/>
      <c r="AL66" s="142"/>
      <c r="AM66" s="142"/>
      <c r="AN66" s="142"/>
      <c r="AO66" s="142"/>
      <c r="AP66" s="142"/>
      <c r="AQ66" s="142"/>
      <c r="AR66" s="142"/>
      <c r="AS66" s="142"/>
      <c r="AT66" s="142"/>
      <c r="AV66" s="99"/>
      <c r="AW66" s="352"/>
      <c r="AX66" s="35"/>
      <c r="AY66" s="36"/>
      <c r="AZ66" s="33"/>
    </row>
    <row r="67" spans="1:52" ht="15" hidden="1" customHeight="1" x14ac:dyDescent="0.25">
      <c r="A67" s="1"/>
      <c r="B67" s="16"/>
      <c r="C67" s="90"/>
      <c r="D67" s="77"/>
      <c r="E67" s="271"/>
      <c r="F67" s="77"/>
      <c r="G67" s="271"/>
      <c r="H67" s="77"/>
      <c r="I67" s="117"/>
      <c r="J67" s="77"/>
      <c r="K67" s="117"/>
      <c r="L67" s="77"/>
      <c r="M67" s="271"/>
      <c r="N67" s="77"/>
      <c r="O67" s="141"/>
      <c r="P67" s="77"/>
      <c r="Q67" s="142"/>
      <c r="R67" s="142"/>
      <c r="S67" s="142"/>
      <c r="T67" s="142"/>
      <c r="U67" s="142"/>
      <c r="V67" s="142"/>
      <c r="W67" s="142"/>
      <c r="X67" s="142"/>
      <c r="Y67" s="142"/>
      <c r="Z67" s="142"/>
      <c r="AA67" s="142"/>
      <c r="AB67" s="142"/>
      <c r="AC67" s="142"/>
      <c r="AD67" s="142"/>
      <c r="AE67" s="142"/>
      <c r="AF67" s="142"/>
      <c r="AG67" s="142"/>
      <c r="AH67" s="142"/>
      <c r="AI67" s="142"/>
      <c r="AJ67" s="142"/>
      <c r="AK67" s="142"/>
      <c r="AL67" s="142"/>
      <c r="AM67" s="142"/>
      <c r="AN67" s="142"/>
      <c r="AO67" s="142"/>
      <c r="AP67" s="142"/>
      <c r="AQ67" s="142"/>
      <c r="AR67" s="142"/>
      <c r="AS67" s="142"/>
      <c r="AT67" s="142"/>
      <c r="AV67" s="99"/>
      <c r="AW67" s="352"/>
      <c r="AX67" s="35"/>
      <c r="AY67" s="36"/>
      <c r="AZ67" s="33"/>
    </row>
    <row r="68" spans="1:52" ht="15" hidden="1" customHeight="1" x14ac:dyDescent="0.25">
      <c r="A68" s="1"/>
      <c r="B68" s="16"/>
      <c r="C68" s="90"/>
      <c r="D68" s="77"/>
      <c r="E68" s="271"/>
      <c r="F68" s="77"/>
      <c r="G68" s="271"/>
      <c r="H68" s="77"/>
      <c r="I68" s="117"/>
      <c r="J68" s="77"/>
      <c r="K68" s="117"/>
      <c r="L68" s="77"/>
      <c r="M68" s="271"/>
      <c r="N68" s="77"/>
      <c r="O68" s="141"/>
      <c r="P68" s="77"/>
      <c r="Q68" s="142"/>
      <c r="R68" s="142"/>
      <c r="S68" s="142"/>
      <c r="T68" s="142"/>
      <c r="U68" s="142"/>
      <c r="V68" s="142"/>
      <c r="W68" s="142"/>
      <c r="X68" s="142"/>
      <c r="Y68" s="142"/>
      <c r="Z68" s="142"/>
      <c r="AA68" s="142"/>
      <c r="AB68" s="142"/>
      <c r="AC68" s="142"/>
      <c r="AD68" s="142"/>
      <c r="AE68" s="142"/>
      <c r="AF68" s="142"/>
      <c r="AG68" s="142"/>
      <c r="AH68" s="142"/>
      <c r="AI68" s="142"/>
      <c r="AJ68" s="142"/>
      <c r="AK68" s="142"/>
      <c r="AL68" s="142"/>
      <c r="AM68" s="142"/>
      <c r="AN68" s="142"/>
      <c r="AO68" s="142"/>
      <c r="AP68" s="142"/>
      <c r="AQ68" s="142"/>
      <c r="AR68" s="142"/>
      <c r="AS68" s="142"/>
      <c r="AT68" s="142"/>
      <c r="AV68" s="99"/>
      <c r="AW68" s="352"/>
      <c r="AX68" s="35"/>
      <c r="AY68" s="36"/>
      <c r="AZ68" s="33"/>
    </row>
    <row r="69" spans="1:52" ht="15" hidden="1" customHeight="1" x14ac:dyDescent="0.25">
      <c r="A69" s="1"/>
      <c r="B69" s="16"/>
      <c r="C69" s="90"/>
      <c r="D69" s="77"/>
      <c r="E69" s="271"/>
      <c r="F69" s="77"/>
      <c r="G69" s="271"/>
      <c r="H69" s="77"/>
      <c r="I69" s="117"/>
      <c r="J69" s="77"/>
      <c r="K69" s="117"/>
      <c r="L69" s="77"/>
      <c r="M69" s="271"/>
      <c r="N69" s="77"/>
      <c r="O69" s="141"/>
      <c r="P69" s="77"/>
      <c r="Q69" s="142"/>
      <c r="R69" s="142"/>
      <c r="S69" s="142"/>
      <c r="T69" s="142"/>
      <c r="U69" s="142"/>
      <c r="V69" s="142"/>
      <c r="W69" s="142"/>
      <c r="X69" s="142"/>
      <c r="Y69" s="142"/>
      <c r="Z69" s="142"/>
      <c r="AA69" s="142"/>
      <c r="AB69" s="142"/>
      <c r="AC69" s="142"/>
      <c r="AD69" s="142"/>
      <c r="AE69" s="142"/>
      <c r="AF69" s="142"/>
      <c r="AG69" s="142"/>
      <c r="AH69" s="142"/>
      <c r="AI69" s="142"/>
      <c r="AJ69" s="142"/>
      <c r="AK69" s="142"/>
      <c r="AL69" s="142"/>
      <c r="AM69" s="142"/>
      <c r="AN69" s="142"/>
      <c r="AO69" s="142"/>
      <c r="AP69" s="142"/>
      <c r="AQ69" s="142"/>
      <c r="AR69" s="142"/>
      <c r="AS69" s="142"/>
      <c r="AT69" s="142"/>
      <c r="AV69" s="99"/>
      <c r="AW69" s="352"/>
      <c r="AX69" s="35"/>
      <c r="AY69" s="36"/>
      <c r="AZ69" s="33"/>
    </row>
    <row r="70" spans="1:52" ht="15" hidden="1" customHeight="1" x14ac:dyDescent="0.25">
      <c r="A70" s="1"/>
      <c r="B70" s="16"/>
      <c r="C70" s="90"/>
      <c r="D70" s="77"/>
      <c r="E70" s="271"/>
      <c r="F70" s="77"/>
      <c r="G70" s="271"/>
      <c r="H70" s="77"/>
      <c r="I70" s="117"/>
      <c r="J70" s="77"/>
      <c r="K70" s="117"/>
      <c r="L70" s="77"/>
      <c r="M70" s="271"/>
      <c r="N70" s="77"/>
      <c r="O70" s="141"/>
      <c r="P70" s="77"/>
      <c r="Q70" s="142"/>
      <c r="R70" s="142"/>
      <c r="S70" s="142"/>
      <c r="T70" s="142"/>
      <c r="U70" s="142"/>
      <c r="V70" s="142"/>
      <c r="W70" s="142"/>
      <c r="X70" s="142"/>
      <c r="Y70" s="142"/>
      <c r="Z70" s="142"/>
      <c r="AA70" s="142"/>
      <c r="AB70" s="142"/>
      <c r="AC70" s="142"/>
      <c r="AD70" s="142"/>
      <c r="AE70" s="142"/>
      <c r="AF70" s="142"/>
      <c r="AG70" s="142"/>
      <c r="AH70" s="142"/>
      <c r="AI70" s="142"/>
      <c r="AJ70" s="142"/>
      <c r="AK70" s="142"/>
      <c r="AL70" s="142"/>
      <c r="AM70" s="142"/>
      <c r="AN70" s="142"/>
      <c r="AO70" s="142"/>
      <c r="AP70" s="142"/>
      <c r="AQ70" s="142"/>
      <c r="AR70" s="142"/>
      <c r="AS70" s="142"/>
      <c r="AT70" s="142"/>
      <c r="AV70" s="99"/>
      <c r="AW70" s="352"/>
      <c r="AX70" s="35"/>
      <c r="AY70" s="36"/>
      <c r="AZ70" s="33"/>
    </row>
    <row r="71" spans="1:52" ht="15" hidden="1" customHeight="1" x14ac:dyDescent="0.25">
      <c r="A71" s="1"/>
      <c r="B71" s="16"/>
      <c r="C71" s="90"/>
      <c r="D71" s="77"/>
      <c r="E71" s="271"/>
      <c r="F71" s="77"/>
      <c r="G71" s="271"/>
      <c r="H71" s="77"/>
      <c r="I71" s="117"/>
      <c r="J71" s="77"/>
      <c r="K71" s="117"/>
      <c r="L71" s="77"/>
      <c r="M71" s="271"/>
      <c r="N71" s="77"/>
      <c r="O71" s="141"/>
      <c r="P71" s="77"/>
      <c r="Q71" s="142"/>
      <c r="R71" s="142"/>
      <c r="S71" s="142"/>
      <c r="T71" s="142"/>
      <c r="U71" s="142"/>
      <c r="V71" s="142"/>
      <c r="W71" s="142"/>
      <c r="X71" s="142"/>
      <c r="Y71" s="142"/>
      <c r="Z71" s="142"/>
      <c r="AA71" s="142"/>
      <c r="AB71" s="142"/>
      <c r="AC71" s="142"/>
      <c r="AD71" s="142"/>
      <c r="AE71" s="142"/>
      <c r="AF71" s="142"/>
      <c r="AG71" s="142"/>
      <c r="AH71" s="142"/>
      <c r="AI71" s="142"/>
      <c r="AJ71" s="142"/>
      <c r="AK71" s="142"/>
      <c r="AL71" s="142"/>
      <c r="AM71" s="142"/>
      <c r="AN71" s="142"/>
      <c r="AO71" s="142"/>
      <c r="AP71" s="142"/>
      <c r="AQ71" s="142"/>
      <c r="AR71" s="142"/>
      <c r="AS71" s="142"/>
      <c r="AT71" s="142"/>
      <c r="AV71" s="99"/>
      <c r="AW71" s="352"/>
      <c r="AX71" s="35"/>
      <c r="AY71" s="36"/>
      <c r="AZ71" s="33"/>
    </row>
    <row r="72" spans="1:52" ht="15" hidden="1" customHeight="1" x14ac:dyDescent="0.25">
      <c r="A72" s="1"/>
      <c r="B72" s="16"/>
      <c r="C72" s="90"/>
      <c r="D72" s="77"/>
      <c r="E72" s="271"/>
      <c r="F72" s="77"/>
      <c r="G72" s="271"/>
      <c r="H72" s="77"/>
      <c r="I72" s="117"/>
      <c r="J72" s="77"/>
      <c r="K72" s="117"/>
      <c r="L72" s="77"/>
      <c r="M72" s="271"/>
      <c r="N72" s="77"/>
      <c r="O72" s="141"/>
      <c r="P72" s="77"/>
      <c r="Q72" s="142"/>
      <c r="R72" s="142"/>
      <c r="S72" s="142"/>
      <c r="T72" s="142"/>
      <c r="U72" s="142"/>
      <c r="V72" s="142"/>
      <c r="W72" s="142"/>
      <c r="X72" s="142"/>
      <c r="Y72" s="142"/>
      <c r="Z72" s="142"/>
      <c r="AA72" s="142"/>
      <c r="AB72" s="142"/>
      <c r="AC72" s="142"/>
      <c r="AD72" s="142"/>
      <c r="AE72" s="142"/>
      <c r="AF72" s="142"/>
      <c r="AG72" s="142"/>
      <c r="AH72" s="142"/>
      <c r="AI72" s="142"/>
      <c r="AJ72" s="142"/>
      <c r="AK72" s="142"/>
      <c r="AL72" s="142"/>
      <c r="AM72" s="142"/>
      <c r="AN72" s="142"/>
      <c r="AO72" s="142"/>
      <c r="AP72" s="142"/>
      <c r="AQ72" s="142"/>
      <c r="AR72" s="142"/>
      <c r="AS72" s="142"/>
      <c r="AT72" s="142"/>
      <c r="AV72" s="99"/>
      <c r="AW72" s="352"/>
      <c r="AX72" s="35"/>
      <c r="AY72" s="36"/>
      <c r="AZ72" s="33"/>
    </row>
    <row r="73" spans="1:52" ht="15" hidden="1" customHeight="1" x14ac:dyDescent="0.25">
      <c r="A73" s="1"/>
      <c r="B73" s="16"/>
      <c r="C73" s="90"/>
      <c r="D73" s="77"/>
      <c r="E73" s="271"/>
      <c r="F73" s="77"/>
      <c r="G73" s="271"/>
      <c r="H73" s="77"/>
      <c r="I73" s="117"/>
      <c r="J73" s="77"/>
      <c r="K73" s="117"/>
      <c r="L73" s="77"/>
      <c r="M73" s="271"/>
      <c r="N73" s="77"/>
      <c r="O73" s="141"/>
      <c r="P73" s="77"/>
      <c r="Q73" s="142"/>
      <c r="R73" s="142"/>
      <c r="S73" s="142"/>
      <c r="T73" s="142"/>
      <c r="U73" s="142"/>
      <c r="V73" s="142"/>
      <c r="W73" s="142"/>
      <c r="X73" s="142"/>
      <c r="Y73" s="142"/>
      <c r="Z73" s="142"/>
      <c r="AA73" s="142"/>
      <c r="AB73" s="142"/>
      <c r="AC73" s="142"/>
      <c r="AD73" s="142"/>
      <c r="AE73" s="142"/>
      <c r="AF73" s="142"/>
      <c r="AG73" s="142"/>
      <c r="AH73" s="142"/>
      <c r="AI73" s="142"/>
      <c r="AJ73" s="142"/>
      <c r="AK73" s="142"/>
      <c r="AL73" s="142"/>
      <c r="AM73" s="142"/>
      <c r="AN73" s="142"/>
      <c r="AO73" s="142"/>
      <c r="AP73" s="142"/>
      <c r="AQ73" s="142"/>
      <c r="AR73" s="142"/>
      <c r="AS73" s="142"/>
      <c r="AT73" s="142"/>
      <c r="AV73" s="99"/>
      <c r="AW73" s="352"/>
      <c r="AX73" s="35"/>
      <c r="AY73" s="36"/>
      <c r="AZ73" s="33"/>
    </row>
    <row r="74" spans="1:52" ht="15" hidden="1" customHeight="1" x14ac:dyDescent="0.25">
      <c r="A74" s="1"/>
      <c r="B74" s="16"/>
      <c r="C74" s="90"/>
      <c r="D74" s="77"/>
      <c r="E74" s="271"/>
      <c r="F74" s="77"/>
      <c r="G74" s="271"/>
      <c r="H74" s="77"/>
      <c r="I74" s="117"/>
      <c r="J74" s="77"/>
      <c r="K74" s="117"/>
      <c r="L74" s="77"/>
      <c r="M74" s="271"/>
      <c r="N74" s="77"/>
      <c r="O74" s="141"/>
      <c r="P74" s="77"/>
      <c r="Q74" s="142"/>
      <c r="R74" s="142"/>
      <c r="S74" s="142"/>
      <c r="T74" s="142"/>
      <c r="U74" s="142"/>
      <c r="V74" s="142"/>
      <c r="W74" s="142"/>
      <c r="X74" s="142"/>
      <c r="Y74" s="142"/>
      <c r="Z74" s="142"/>
      <c r="AA74" s="142"/>
      <c r="AB74" s="142"/>
      <c r="AC74" s="142"/>
      <c r="AD74" s="142"/>
      <c r="AE74" s="142"/>
      <c r="AF74" s="142"/>
      <c r="AG74" s="142"/>
      <c r="AH74" s="142"/>
      <c r="AI74" s="142"/>
      <c r="AJ74" s="142"/>
      <c r="AK74" s="142"/>
      <c r="AL74" s="142"/>
      <c r="AM74" s="142"/>
      <c r="AN74" s="142"/>
      <c r="AO74" s="142"/>
      <c r="AP74" s="142"/>
      <c r="AQ74" s="142"/>
      <c r="AR74" s="142"/>
      <c r="AS74" s="142"/>
      <c r="AT74" s="142"/>
      <c r="AV74" s="99"/>
      <c r="AW74" s="352"/>
      <c r="AX74" s="35"/>
      <c r="AY74" s="36"/>
      <c r="AZ74" s="33"/>
    </row>
    <row r="75" spans="1:52" ht="15" hidden="1" customHeight="1" x14ac:dyDescent="0.25">
      <c r="A75" s="1"/>
      <c r="B75" s="16"/>
      <c r="C75" s="90"/>
      <c r="D75" s="77"/>
      <c r="E75" s="271"/>
      <c r="F75" s="77"/>
      <c r="G75" s="271"/>
      <c r="H75" s="77"/>
      <c r="I75" s="117"/>
      <c r="J75" s="77"/>
      <c r="K75" s="117"/>
      <c r="L75" s="77"/>
      <c r="M75" s="271"/>
      <c r="N75" s="77"/>
      <c r="O75" s="141"/>
      <c r="P75" s="77"/>
      <c r="Q75" s="142"/>
      <c r="R75" s="142"/>
      <c r="S75" s="142"/>
      <c r="T75" s="142"/>
      <c r="U75" s="142"/>
      <c r="V75" s="142"/>
      <c r="W75" s="142"/>
      <c r="X75" s="142"/>
      <c r="Y75" s="142"/>
      <c r="Z75" s="142"/>
      <c r="AA75" s="142"/>
      <c r="AB75" s="142"/>
      <c r="AC75" s="142"/>
      <c r="AD75" s="142"/>
      <c r="AE75" s="142"/>
      <c r="AF75" s="142"/>
      <c r="AG75" s="142"/>
      <c r="AH75" s="142"/>
      <c r="AI75" s="142"/>
      <c r="AJ75" s="142"/>
      <c r="AK75" s="142"/>
      <c r="AL75" s="142"/>
      <c r="AM75" s="142"/>
      <c r="AN75" s="142"/>
      <c r="AO75" s="142"/>
      <c r="AP75" s="142"/>
      <c r="AQ75" s="142"/>
      <c r="AR75" s="142"/>
      <c r="AS75" s="142"/>
      <c r="AT75" s="142"/>
      <c r="AV75" s="99"/>
      <c r="AW75" s="352"/>
      <c r="AX75" s="35"/>
      <c r="AY75" s="36"/>
      <c r="AZ75" s="33"/>
    </row>
    <row r="76" spans="1:52" ht="15" hidden="1" customHeight="1" x14ac:dyDescent="0.25">
      <c r="A76" s="1"/>
      <c r="B76" s="16"/>
      <c r="C76" s="90"/>
      <c r="D76" s="77"/>
      <c r="E76" s="271"/>
      <c r="F76" s="77"/>
      <c r="G76" s="271"/>
      <c r="H76" s="77"/>
      <c r="I76" s="117"/>
      <c r="J76" s="77"/>
      <c r="K76" s="117"/>
      <c r="L76" s="77"/>
      <c r="M76" s="271"/>
      <c r="N76" s="77"/>
      <c r="O76" s="141"/>
      <c r="P76" s="77"/>
      <c r="Q76" s="142"/>
      <c r="R76" s="142"/>
      <c r="S76" s="142"/>
      <c r="T76" s="142"/>
      <c r="U76" s="142"/>
      <c r="V76" s="142"/>
      <c r="W76" s="142"/>
      <c r="X76" s="142"/>
      <c r="Y76" s="142"/>
      <c r="Z76" s="142"/>
      <c r="AA76" s="142"/>
      <c r="AB76" s="142"/>
      <c r="AC76" s="142"/>
      <c r="AD76" s="142"/>
      <c r="AE76" s="142"/>
      <c r="AF76" s="142"/>
      <c r="AG76" s="142"/>
      <c r="AH76" s="142"/>
      <c r="AI76" s="142"/>
      <c r="AJ76" s="142"/>
      <c r="AK76" s="142"/>
      <c r="AL76" s="142"/>
      <c r="AM76" s="142"/>
      <c r="AN76" s="142"/>
      <c r="AO76" s="142"/>
      <c r="AP76" s="142"/>
      <c r="AQ76" s="142"/>
      <c r="AR76" s="142"/>
      <c r="AS76" s="142"/>
      <c r="AT76" s="142"/>
      <c r="AV76" s="99"/>
      <c r="AW76" s="352"/>
      <c r="AX76" s="35"/>
      <c r="AY76" s="36"/>
      <c r="AZ76" s="33"/>
    </row>
    <row r="77" spans="1:52" ht="15" hidden="1" customHeight="1" x14ac:dyDescent="0.25">
      <c r="A77" s="1"/>
      <c r="B77" s="16"/>
      <c r="C77" s="90"/>
      <c r="D77" s="77"/>
      <c r="E77" s="271"/>
      <c r="F77" s="77"/>
      <c r="G77" s="271"/>
      <c r="H77" s="77"/>
      <c r="I77" s="117"/>
      <c r="J77" s="77"/>
      <c r="K77" s="117"/>
      <c r="L77" s="77"/>
      <c r="M77" s="271"/>
      <c r="N77" s="77"/>
      <c r="O77" s="141"/>
      <c r="P77" s="77"/>
      <c r="Q77" s="142"/>
      <c r="R77" s="142"/>
      <c r="S77" s="142"/>
      <c r="T77" s="142"/>
      <c r="U77" s="142"/>
      <c r="V77" s="142"/>
      <c r="W77" s="142"/>
      <c r="X77" s="142"/>
      <c r="Y77" s="142"/>
      <c r="Z77" s="142"/>
      <c r="AA77" s="142"/>
      <c r="AB77" s="142"/>
      <c r="AC77" s="142"/>
      <c r="AD77" s="142"/>
      <c r="AE77" s="142"/>
      <c r="AF77" s="142"/>
      <c r="AG77" s="142"/>
      <c r="AH77" s="142"/>
      <c r="AI77" s="142"/>
      <c r="AJ77" s="142"/>
      <c r="AK77" s="142"/>
      <c r="AL77" s="142"/>
      <c r="AM77" s="142"/>
      <c r="AN77" s="142"/>
      <c r="AO77" s="142"/>
      <c r="AP77" s="142"/>
      <c r="AQ77" s="142"/>
      <c r="AR77" s="142"/>
      <c r="AS77" s="142"/>
      <c r="AT77" s="142"/>
      <c r="AV77" s="99"/>
      <c r="AW77" s="352"/>
      <c r="AX77" s="35"/>
      <c r="AY77" s="36"/>
      <c r="AZ77" s="33"/>
    </row>
    <row r="78" spans="1:52" ht="15" hidden="1" customHeight="1" x14ac:dyDescent="0.25">
      <c r="A78" s="1"/>
      <c r="B78" s="16"/>
      <c r="C78" s="90"/>
      <c r="D78" s="77"/>
      <c r="E78" s="271"/>
      <c r="F78" s="77"/>
      <c r="G78" s="271"/>
      <c r="H78" s="77"/>
      <c r="I78" s="117"/>
      <c r="J78" s="77"/>
      <c r="K78" s="117"/>
      <c r="L78" s="77"/>
      <c r="M78" s="271"/>
      <c r="N78" s="77"/>
      <c r="O78" s="141"/>
      <c r="P78" s="77"/>
      <c r="Q78" s="142"/>
      <c r="R78" s="142"/>
      <c r="S78" s="142"/>
      <c r="T78" s="142"/>
      <c r="U78" s="142"/>
      <c r="V78" s="142"/>
      <c r="W78" s="142"/>
      <c r="X78" s="142"/>
      <c r="Y78" s="142"/>
      <c r="Z78" s="142"/>
      <c r="AA78" s="142"/>
      <c r="AB78" s="142"/>
      <c r="AC78" s="142"/>
      <c r="AD78" s="142"/>
      <c r="AE78" s="142"/>
      <c r="AF78" s="142"/>
      <c r="AG78" s="142"/>
      <c r="AH78" s="142"/>
      <c r="AI78" s="142"/>
      <c r="AJ78" s="142"/>
      <c r="AK78" s="142"/>
      <c r="AL78" s="142"/>
      <c r="AM78" s="142"/>
      <c r="AN78" s="142"/>
      <c r="AO78" s="142"/>
      <c r="AP78" s="142"/>
      <c r="AQ78" s="142"/>
      <c r="AR78" s="142"/>
      <c r="AS78" s="142"/>
      <c r="AT78" s="142"/>
      <c r="AV78" s="99"/>
      <c r="AW78" s="352"/>
      <c r="AX78" s="35"/>
      <c r="AY78" s="36"/>
      <c r="AZ78" s="33"/>
    </row>
    <row r="79" spans="1:52" ht="15" hidden="1" customHeight="1" x14ac:dyDescent="0.25">
      <c r="A79" s="1"/>
      <c r="B79" s="16"/>
      <c r="C79" s="90"/>
      <c r="D79" s="77"/>
      <c r="E79" s="271"/>
      <c r="F79" s="77"/>
      <c r="G79" s="271"/>
      <c r="H79" s="77"/>
      <c r="I79" s="117"/>
      <c r="J79" s="77"/>
      <c r="K79" s="117"/>
      <c r="L79" s="77"/>
      <c r="M79" s="271"/>
      <c r="N79" s="77"/>
      <c r="O79" s="141"/>
      <c r="P79" s="77"/>
      <c r="Q79" s="142"/>
      <c r="R79" s="142"/>
      <c r="S79" s="142"/>
      <c r="T79" s="142"/>
      <c r="U79" s="142"/>
      <c r="V79" s="142"/>
      <c r="W79" s="142"/>
      <c r="X79" s="142"/>
      <c r="Y79" s="142"/>
      <c r="Z79" s="142"/>
      <c r="AA79" s="142"/>
      <c r="AB79" s="142"/>
      <c r="AC79" s="142"/>
      <c r="AD79" s="142"/>
      <c r="AE79" s="142"/>
      <c r="AF79" s="142"/>
      <c r="AG79" s="142"/>
      <c r="AH79" s="142"/>
      <c r="AI79" s="142"/>
      <c r="AJ79" s="142"/>
      <c r="AK79" s="142"/>
      <c r="AL79" s="142"/>
      <c r="AM79" s="142"/>
      <c r="AN79" s="142"/>
      <c r="AO79" s="142"/>
      <c r="AP79" s="142"/>
      <c r="AQ79" s="142"/>
      <c r="AR79" s="142"/>
      <c r="AS79" s="142"/>
      <c r="AT79" s="142"/>
      <c r="AV79" s="99"/>
      <c r="AW79" s="352"/>
      <c r="AX79" s="35"/>
      <c r="AY79" s="36"/>
      <c r="AZ79" s="33"/>
    </row>
    <row r="80" spans="1:52" ht="15" hidden="1" customHeight="1" x14ac:dyDescent="0.25">
      <c r="A80" s="1"/>
      <c r="B80" s="16"/>
      <c r="C80" s="90"/>
      <c r="D80" s="77"/>
      <c r="E80" s="271"/>
      <c r="F80" s="77"/>
      <c r="G80" s="271"/>
      <c r="H80" s="77"/>
      <c r="I80" s="117"/>
      <c r="J80" s="77"/>
      <c r="K80" s="117"/>
      <c r="L80" s="77"/>
      <c r="M80" s="271"/>
      <c r="N80" s="77"/>
      <c r="O80" s="141"/>
      <c r="P80" s="77"/>
      <c r="Q80" s="142"/>
      <c r="R80" s="142"/>
      <c r="S80" s="142"/>
      <c r="T80" s="142"/>
      <c r="U80" s="142"/>
      <c r="V80" s="142"/>
      <c r="W80" s="142"/>
      <c r="X80" s="142"/>
      <c r="Y80" s="142"/>
      <c r="Z80" s="142"/>
      <c r="AA80" s="142"/>
      <c r="AB80" s="142"/>
      <c r="AC80" s="142"/>
      <c r="AD80" s="142"/>
      <c r="AE80" s="142"/>
      <c r="AF80" s="142"/>
      <c r="AG80" s="142"/>
      <c r="AH80" s="142"/>
      <c r="AI80" s="142"/>
      <c r="AJ80" s="142"/>
      <c r="AK80" s="142"/>
      <c r="AL80" s="142"/>
      <c r="AM80" s="142"/>
      <c r="AN80" s="142"/>
      <c r="AO80" s="142"/>
      <c r="AP80" s="142"/>
      <c r="AQ80" s="142"/>
      <c r="AR80" s="142"/>
      <c r="AS80" s="142"/>
      <c r="AT80" s="142"/>
      <c r="AV80" s="99"/>
      <c r="AW80" s="352"/>
      <c r="AX80" s="35"/>
      <c r="AY80" s="36"/>
      <c r="AZ80" s="33"/>
    </row>
    <row r="81" spans="1:52" ht="15" hidden="1" customHeight="1" x14ac:dyDescent="0.25">
      <c r="A81" s="1"/>
      <c r="B81" s="16"/>
      <c r="C81" s="90"/>
      <c r="D81" s="77"/>
      <c r="E81" s="271"/>
      <c r="F81" s="77"/>
      <c r="G81" s="271"/>
      <c r="H81" s="77"/>
      <c r="I81" s="117"/>
      <c r="J81" s="77"/>
      <c r="K81" s="117"/>
      <c r="L81" s="77"/>
      <c r="M81" s="271"/>
      <c r="N81" s="77"/>
      <c r="O81" s="141"/>
      <c r="P81" s="77"/>
      <c r="Q81" s="142"/>
      <c r="R81" s="142"/>
      <c r="S81" s="142"/>
      <c r="T81" s="142"/>
      <c r="U81" s="142"/>
      <c r="V81" s="142"/>
      <c r="W81" s="142"/>
      <c r="X81" s="142"/>
      <c r="Y81" s="142"/>
      <c r="Z81" s="142"/>
      <c r="AA81" s="142"/>
      <c r="AB81" s="142"/>
      <c r="AC81" s="142"/>
      <c r="AD81" s="142"/>
      <c r="AE81" s="142"/>
      <c r="AF81" s="142"/>
      <c r="AG81" s="142"/>
      <c r="AH81" s="142"/>
      <c r="AI81" s="142"/>
      <c r="AJ81" s="142"/>
      <c r="AK81" s="142"/>
      <c r="AL81" s="142"/>
      <c r="AM81" s="142"/>
      <c r="AN81" s="142"/>
      <c r="AO81" s="142"/>
      <c r="AP81" s="142"/>
      <c r="AQ81" s="142"/>
      <c r="AR81" s="142"/>
      <c r="AS81" s="142"/>
      <c r="AT81" s="142"/>
      <c r="AV81" s="99"/>
      <c r="AW81" s="352"/>
      <c r="AX81" s="35"/>
      <c r="AY81" s="36"/>
      <c r="AZ81" s="33"/>
    </row>
    <row r="82" spans="1:52" ht="15" hidden="1" customHeight="1" x14ac:dyDescent="0.25">
      <c r="A82" s="1"/>
      <c r="B82" s="16"/>
      <c r="C82" s="90"/>
      <c r="D82" s="77"/>
      <c r="E82" s="271"/>
      <c r="F82" s="77"/>
      <c r="G82" s="271"/>
      <c r="H82" s="77"/>
      <c r="I82" s="117"/>
      <c r="J82" s="77"/>
      <c r="K82" s="117"/>
      <c r="L82" s="77"/>
      <c r="M82" s="271"/>
      <c r="N82" s="77"/>
      <c r="O82" s="141"/>
      <c r="P82" s="77"/>
      <c r="Q82" s="142"/>
      <c r="R82" s="142"/>
      <c r="S82" s="142"/>
      <c r="T82" s="142"/>
      <c r="U82" s="142"/>
      <c r="V82" s="142"/>
      <c r="W82" s="142"/>
      <c r="X82" s="142"/>
      <c r="Y82" s="142"/>
      <c r="Z82" s="142"/>
      <c r="AA82" s="142"/>
      <c r="AB82" s="142"/>
      <c r="AC82" s="142"/>
      <c r="AD82" s="142"/>
      <c r="AE82" s="142"/>
      <c r="AF82" s="142"/>
      <c r="AG82" s="142"/>
      <c r="AH82" s="142"/>
      <c r="AI82" s="142"/>
      <c r="AJ82" s="142"/>
      <c r="AK82" s="142"/>
      <c r="AL82" s="142"/>
      <c r="AM82" s="142"/>
      <c r="AN82" s="142"/>
      <c r="AO82" s="142"/>
      <c r="AP82" s="142"/>
      <c r="AQ82" s="142"/>
      <c r="AR82" s="142"/>
      <c r="AS82" s="142"/>
      <c r="AT82" s="142"/>
      <c r="AV82" s="99"/>
      <c r="AW82" s="352"/>
      <c r="AX82" s="35"/>
      <c r="AY82" s="36"/>
      <c r="AZ82" s="33"/>
    </row>
    <row r="83" spans="1:52" ht="15" hidden="1" customHeight="1" x14ac:dyDescent="0.25">
      <c r="A83" s="1"/>
      <c r="B83" s="16"/>
      <c r="C83" s="90"/>
      <c r="D83" s="77"/>
      <c r="E83" s="271"/>
      <c r="F83" s="77"/>
      <c r="G83" s="271"/>
      <c r="H83" s="77"/>
      <c r="I83" s="117"/>
      <c r="J83" s="77"/>
      <c r="K83" s="117"/>
      <c r="L83" s="77"/>
      <c r="M83" s="271"/>
      <c r="N83" s="77"/>
      <c r="O83" s="141"/>
      <c r="P83" s="77"/>
      <c r="Q83" s="142"/>
      <c r="R83" s="142"/>
      <c r="S83" s="142"/>
      <c r="T83" s="142"/>
      <c r="U83" s="142"/>
      <c r="V83" s="142"/>
      <c r="W83" s="142"/>
      <c r="X83" s="142"/>
      <c r="Y83" s="142"/>
      <c r="Z83" s="142"/>
      <c r="AA83" s="142"/>
      <c r="AB83" s="142"/>
      <c r="AC83" s="142"/>
      <c r="AD83" s="142"/>
      <c r="AE83" s="142"/>
      <c r="AF83" s="142"/>
      <c r="AG83" s="142"/>
      <c r="AH83" s="142"/>
      <c r="AI83" s="142"/>
      <c r="AJ83" s="142"/>
      <c r="AK83" s="142"/>
      <c r="AL83" s="142"/>
      <c r="AM83" s="142"/>
      <c r="AN83" s="142"/>
      <c r="AO83" s="142"/>
      <c r="AP83" s="142"/>
      <c r="AQ83" s="142"/>
      <c r="AR83" s="142"/>
      <c r="AS83" s="142"/>
      <c r="AT83" s="142"/>
      <c r="AV83" s="99"/>
      <c r="AW83" s="352"/>
      <c r="AX83" s="35"/>
      <c r="AY83" s="36"/>
      <c r="AZ83" s="33"/>
    </row>
    <row r="84" spans="1:52" ht="15" hidden="1" customHeight="1" x14ac:dyDescent="0.25">
      <c r="A84" s="1"/>
      <c r="B84" s="16"/>
      <c r="C84" s="90"/>
      <c r="D84" s="77"/>
      <c r="E84" s="271"/>
      <c r="F84" s="77"/>
      <c r="G84" s="271"/>
      <c r="H84" s="77"/>
      <c r="I84" s="117"/>
      <c r="J84" s="77"/>
      <c r="K84" s="117"/>
      <c r="L84" s="77"/>
      <c r="M84" s="271"/>
      <c r="N84" s="77"/>
      <c r="O84" s="141"/>
      <c r="P84" s="77"/>
      <c r="Q84" s="142"/>
      <c r="R84" s="142"/>
      <c r="S84" s="142"/>
      <c r="T84" s="142"/>
      <c r="U84" s="142"/>
      <c r="V84" s="142"/>
      <c r="W84" s="142"/>
      <c r="X84" s="142"/>
      <c r="Y84" s="142"/>
      <c r="Z84" s="142"/>
      <c r="AA84" s="142"/>
      <c r="AB84" s="142"/>
      <c r="AC84" s="142"/>
      <c r="AD84" s="142"/>
      <c r="AE84" s="142"/>
      <c r="AF84" s="142"/>
      <c r="AG84" s="142"/>
      <c r="AH84" s="142"/>
      <c r="AI84" s="142"/>
      <c r="AJ84" s="142"/>
      <c r="AK84" s="142"/>
      <c r="AL84" s="142"/>
      <c r="AM84" s="142"/>
      <c r="AN84" s="142"/>
      <c r="AO84" s="142"/>
      <c r="AP84" s="142"/>
      <c r="AQ84" s="142"/>
      <c r="AR84" s="142"/>
      <c r="AS84" s="142"/>
      <c r="AT84" s="142"/>
      <c r="AV84" s="99"/>
      <c r="AW84" s="352"/>
      <c r="AX84" s="35"/>
      <c r="AY84" s="36"/>
      <c r="AZ84" s="33"/>
    </row>
    <row r="85" spans="1:52" ht="15" hidden="1" customHeight="1" x14ac:dyDescent="0.25">
      <c r="A85" s="1"/>
      <c r="B85" s="16"/>
      <c r="C85" s="90"/>
      <c r="D85" s="77"/>
      <c r="E85" s="271"/>
      <c r="F85" s="77"/>
      <c r="G85" s="271"/>
      <c r="H85" s="77"/>
      <c r="I85" s="117"/>
      <c r="J85" s="77"/>
      <c r="K85" s="117"/>
      <c r="L85" s="77"/>
      <c r="M85" s="271"/>
      <c r="N85" s="77"/>
      <c r="O85" s="141"/>
      <c r="P85" s="77"/>
      <c r="Q85" s="142"/>
      <c r="R85" s="142"/>
      <c r="S85" s="142"/>
      <c r="T85" s="142"/>
      <c r="U85" s="142"/>
      <c r="V85" s="142"/>
      <c r="W85" s="142"/>
      <c r="X85" s="142"/>
      <c r="Y85" s="142"/>
      <c r="Z85" s="142"/>
      <c r="AA85" s="142"/>
      <c r="AB85" s="142"/>
      <c r="AC85" s="142"/>
      <c r="AD85" s="142"/>
      <c r="AE85" s="142"/>
      <c r="AF85" s="142"/>
      <c r="AG85" s="142"/>
      <c r="AH85" s="142"/>
      <c r="AI85" s="142"/>
      <c r="AJ85" s="142"/>
      <c r="AK85" s="142"/>
      <c r="AL85" s="142"/>
      <c r="AM85" s="142"/>
      <c r="AN85" s="142"/>
      <c r="AO85" s="142"/>
      <c r="AP85" s="142"/>
      <c r="AQ85" s="142"/>
      <c r="AR85" s="142"/>
      <c r="AS85" s="142"/>
      <c r="AT85" s="142"/>
      <c r="AV85" s="99"/>
      <c r="AW85" s="352"/>
      <c r="AX85" s="35"/>
      <c r="AY85" s="36"/>
      <c r="AZ85" s="33"/>
    </row>
    <row r="86" spans="1:52" ht="15" hidden="1" customHeight="1" x14ac:dyDescent="0.25">
      <c r="A86" s="1"/>
      <c r="B86" s="16"/>
      <c r="C86" s="90"/>
      <c r="D86" s="77"/>
      <c r="E86" s="271"/>
      <c r="F86" s="77"/>
      <c r="G86" s="271"/>
      <c r="H86" s="77"/>
      <c r="I86" s="117"/>
      <c r="J86" s="77"/>
      <c r="K86" s="117"/>
      <c r="L86" s="77"/>
      <c r="M86" s="271"/>
      <c r="N86" s="77"/>
      <c r="O86" s="141"/>
      <c r="P86" s="77"/>
      <c r="Q86" s="142"/>
      <c r="R86" s="142"/>
      <c r="S86" s="142"/>
      <c r="T86" s="142"/>
      <c r="U86" s="142"/>
      <c r="V86" s="142"/>
      <c r="W86" s="142"/>
      <c r="X86" s="142"/>
      <c r="Y86" s="142"/>
      <c r="Z86" s="142"/>
      <c r="AA86" s="142"/>
      <c r="AB86" s="142"/>
      <c r="AC86" s="142"/>
      <c r="AD86" s="142"/>
      <c r="AE86" s="142"/>
      <c r="AF86" s="142"/>
      <c r="AG86" s="142"/>
      <c r="AH86" s="142"/>
      <c r="AI86" s="142"/>
      <c r="AJ86" s="142"/>
      <c r="AK86" s="142"/>
      <c r="AL86" s="142"/>
      <c r="AM86" s="142"/>
      <c r="AN86" s="142"/>
      <c r="AO86" s="142"/>
      <c r="AP86" s="142"/>
      <c r="AQ86" s="142"/>
      <c r="AR86" s="142"/>
      <c r="AS86" s="142"/>
      <c r="AT86" s="142"/>
      <c r="AV86" s="99"/>
      <c r="AW86" s="352"/>
      <c r="AX86" s="35"/>
      <c r="AY86" s="36"/>
      <c r="AZ86" s="33"/>
    </row>
    <row r="87" spans="1:52" ht="15" hidden="1" customHeight="1" x14ac:dyDescent="0.25">
      <c r="A87" s="1"/>
      <c r="B87" s="16"/>
      <c r="C87" s="90"/>
      <c r="D87" s="77"/>
      <c r="E87" s="271"/>
      <c r="F87" s="77"/>
      <c r="G87" s="271"/>
      <c r="H87" s="77"/>
      <c r="I87" s="117"/>
      <c r="J87" s="77"/>
      <c r="K87" s="117"/>
      <c r="L87" s="77"/>
      <c r="M87" s="271"/>
      <c r="N87" s="77"/>
      <c r="O87" s="141"/>
      <c r="P87" s="77"/>
      <c r="Q87" s="142"/>
      <c r="R87" s="142"/>
      <c r="S87" s="142"/>
      <c r="T87" s="142"/>
      <c r="U87" s="142"/>
      <c r="V87" s="142"/>
      <c r="W87" s="142"/>
      <c r="X87" s="142"/>
      <c r="Y87" s="142"/>
      <c r="Z87" s="142"/>
      <c r="AA87" s="142"/>
      <c r="AB87" s="142"/>
      <c r="AC87" s="142"/>
      <c r="AD87" s="142"/>
      <c r="AE87" s="142"/>
      <c r="AF87" s="142"/>
      <c r="AG87" s="142"/>
      <c r="AH87" s="142"/>
      <c r="AI87" s="142"/>
      <c r="AJ87" s="142"/>
      <c r="AK87" s="142"/>
      <c r="AL87" s="142"/>
      <c r="AM87" s="142"/>
      <c r="AN87" s="142"/>
      <c r="AO87" s="142"/>
      <c r="AP87" s="142"/>
      <c r="AQ87" s="142"/>
      <c r="AR87" s="142"/>
      <c r="AS87" s="142"/>
      <c r="AT87" s="142"/>
      <c r="AV87" s="99"/>
      <c r="AW87" s="352"/>
      <c r="AX87" s="35"/>
      <c r="AY87" s="36"/>
      <c r="AZ87" s="33"/>
    </row>
    <row r="88" spans="1:52" ht="15" hidden="1" customHeight="1" x14ac:dyDescent="0.25">
      <c r="A88" s="1"/>
      <c r="B88" s="16"/>
      <c r="C88" s="90"/>
      <c r="D88" s="77"/>
      <c r="E88" s="271"/>
      <c r="F88" s="77"/>
      <c r="G88" s="271"/>
      <c r="H88" s="77"/>
      <c r="I88" s="117"/>
      <c r="J88" s="77"/>
      <c r="K88" s="117"/>
      <c r="L88" s="77"/>
      <c r="M88" s="271"/>
      <c r="N88" s="77"/>
      <c r="O88" s="141"/>
      <c r="P88" s="77"/>
      <c r="Q88" s="142"/>
      <c r="R88" s="142"/>
      <c r="S88" s="142"/>
      <c r="T88" s="142"/>
      <c r="U88" s="142"/>
      <c r="V88" s="142"/>
      <c r="W88" s="142"/>
      <c r="X88" s="142"/>
      <c r="Y88" s="142"/>
      <c r="Z88" s="142"/>
      <c r="AA88" s="142"/>
      <c r="AB88" s="142"/>
      <c r="AC88" s="142"/>
      <c r="AD88" s="142"/>
      <c r="AE88" s="142"/>
      <c r="AF88" s="142"/>
      <c r="AG88" s="142"/>
      <c r="AH88" s="142"/>
      <c r="AI88" s="142"/>
      <c r="AJ88" s="142"/>
      <c r="AK88" s="142"/>
      <c r="AL88" s="142"/>
      <c r="AM88" s="142"/>
      <c r="AN88" s="142"/>
      <c r="AO88" s="142"/>
      <c r="AP88" s="142"/>
      <c r="AQ88" s="142"/>
      <c r="AR88" s="142"/>
      <c r="AS88" s="142"/>
      <c r="AT88" s="142"/>
      <c r="AV88" s="99"/>
      <c r="AW88" s="352"/>
      <c r="AX88" s="35"/>
      <c r="AY88" s="36"/>
      <c r="AZ88" s="33"/>
    </row>
    <row r="89" spans="1:52" ht="15" hidden="1" customHeight="1" x14ac:dyDescent="0.25">
      <c r="A89" s="1"/>
      <c r="B89" s="16"/>
      <c r="C89" s="90"/>
      <c r="D89" s="77"/>
      <c r="E89" s="271"/>
      <c r="F89" s="77"/>
      <c r="G89" s="271"/>
      <c r="H89" s="77"/>
      <c r="I89" s="117"/>
      <c r="J89" s="77"/>
      <c r="K89" s="117"/>
      <c r="L89" s="77"/>
      <c r="M89" s="271"/>
      <c r="N89" s="77"/>
      <c r="O89" s="141"/>
      <c r="P89" s="77"/>
      <c r="Q89" s="142"/>
      <c r="R89" s="142"/>
      <c r="S89" s="142"/>
      <c r="T89" s="142"/>
      <c r="U89" s="142"/>
      <c r="V89" s="142"/>
      <c r="W89" s="142"/>
      <c r="X89" s="142"/>
      <c r="Y89" s="142"/>
      <c r="Z89" s="142"/>
      <c r="AA89" s="142"/>
      <c r="AB89" s="142"/>
      <c r="AC89" s="142"/>
      <c r="AD89" s="142"/>
      <c r="AE89" s="142"/>
      <c r="AF89" s="142"/>
      <c r="AG89" s="142"/>
      <c r="AH89" s="142"/>
      <c r="AI89" s="142"/>
      <c r="AJ89" s="142"/>
      <c r="AK89" s="142"/>
      <c r="AL89" s="142"/>
      <c r="AM89" s="142"/>
      <c r="AN89" s="142"/>
      <c r="AO89" s="142"/>
      <c r="AP89" s="142"/>
      <c r="AQ89" s="142"/>
      <c r="AR89" s="142"/>
      <c r="AS89" s="142"/>
      <c r="AT89" s="142"/>
      <c r="AV89" s="99"/>
      <c r="AW89" s="352"/>
      <c r="AX89" s="35"/>
      <c r="AY89" s="36"/>
      <c r="AZ89" s="33"/>
    </row>
    <row r="90" spans="1:52" ht="15" hidden="1" customHeight="1" x14ac:dyDescent="0.25">
      <c r="A90" s="1"/>
      <c r="B90" s="16"/>
      <c r="C90" s="90"/>
      <c r="D90" s="77"/>
      <c r="E90" s="271"/>
      <c r="F90" s="77"/>
      <c r="G90" s="271"/>
      <c r="H90" s="77"/>
      <c r="I90" s="117"/>
      <c r="J90" s="77"/>
      <c r="K90" s="117"/>
      <c r="L90" s="77"/>
      <c r="M90" s="271"/>
      <c r="N90" s="77"/>
      <c r="O90" s="141"/>
      <c r="P90" s="77"/>
      <c r="Q90" s="142"/>
      <c r="R90" s="142"/>
      <c r="S90" s="142"/>
      <c r="T90" s="142"/>
      <c r="U90" s="142"/>
      <c r="V90" s="142"/>
      <c r="W90" s="142"/>
      <c r="X90" s="142"/>
      <c r="Y90" s="142"/>
      <c r="Z90" s="142"/>
      <c r="AA90" s="142"/>
      <c r="AB90" s="142"/>
      <c r="AC90" s="142"/>
      <c r="AD90" s="142"/>
      <c r="AE90" s="142"/>
      <c r="AF90" s="142"/>
      <c r="AG90" s="142"/>
      <c r="AH90" s="142"/>
      <c r="AI90" s="142"/>
      <c r="AJ90" s="142"/>
      <c r="AK90" s="142"/>
      <c r="AL90" s="142"/>
      <c r="AM90" s="142"/>
      <c r="AN90" s="142"/>
      <c r="AO90" s="142"/>
      <c r="AP90" s="142"/>
      <c r="AQ90" s="142"/>
      <c r="AR90" s="142"/>
      <c r="AS90" s="142"/>
      <c r="AT90" s="142"/>
      <c r="AV90" s="99"/>
      <c r="AW90" s="352"/>
      <c r="AX90" s="35"/>
      <c r="AY90" s="36"/>
      <c r="AZ90" s="33"/>
    </row>
    <row r="91" spans="1:52" ht="15" hidden="1" customHeight="1" x14ac:dyDescent="0.25">
      <c r="A91" s="1"/>
      <c r="B91" s="16"/>
      <c r="C91" s="90"/>
      <c r="D91" s="77"/>
      <c r="E91" s="271"/>
      <c r="F91" s="77"/>
      <c r="G91" s="271"/>
      <c r="H91" s="77"/>
      <c r="I91" s="117"/>
      <c r="J91" s="77"/>
      <c r="K91" s="117"/>
      <c r="L91" s="77"/>
      <c r="M91" s="271"/>
      <c r="N91" s="77"/>
      <c r="O91" s="141"/>
      <c r="P91" s="77"/>
      <c r="Q91" s="142"/>
      <c r="R91" s="142"/>
      <c r="S91" s="142"/>
      <c r="T91" s="142"/>
      <c r="U91" s="142"/>
      <c r="V91" s="142"/>
      <c r="W91" s="142"/>
      <c r="X91" s="142"/>
      <c r="Y91" s="142"/>
      <c r="Z91" s="142"/>
      <c r="AA91" s="142"/>
      <c r="AB91" s="142"/>
      <c r="AC91" s="142"/>
      <c r="AD91" s="142"/>
      <c r="AE91" s="142"/>
      <c r="AF91" s="142"/>
      <c r="AG91" s="142"/>
      <c r="AH91" s="142"/>
      <c r="AI91" s="142"/>
      <c r="AJ91" s="142"/>
      <c r="AK91" s="142"/>
      <c r="AL91" s="142"/>
      <c r="AM91" s="142"/>
      <c r="AN91" s="142"/>
      <c r="AO91" s="142"/>
      <c r="AP91" s="142"/>
      <c r="AQ91" s="142"/>
      <c r="AR91" s="142"/>
      <c r="AS91" s="142"/>
      <c r="AT91" s="142"/>
      <c r="AV91" s="99"/>
      <c r="AW91" s="352"/>
      <c r="AX91" s="35"/>
      <c r="AY91" s="36"/>
      <c r="AZ91" s="33"/>
    </row>
    <row r="92" spans="1:52" ht="15" hidden="1" customHeight="1" x14ac:dyDescent="0.25">
      <c r="A92" s="1"/>
      <c r="B92" s="16"/>
      <c r="C92" s="90"/>
      <c r="D92" s="77"/>
      <c r="E92" s="271"/>
      <c r="F92" s="77"/>
      <c r="G92" s="271"/>
      <c r="H92" s="77"/>
      <c r="I92" s="117"/>
      <c r="J92" s="77"/>
      <c r="K92" s="117"/>
      <c r="L92" s="77"/>
      <c r="M92" s="271"/>
      <c r="N92" s="77"/>
      <c r="O92" s="141"/>
      <c r="P92" s="77"/>
      <c r="Q92" s="142"/>
      <c r="R92" s="142"/>
      <c r="S92" s="142"/>
      <c r="T92" s="142"/>
      <c r="U92" s="142"/>
      <c r="V92" s="142"/>
      <c r="W92" s="142"/>
      <c r="X92" s="142"/>
      <c r="Y92" s="142"/>
      <c r="Z92" s="142"/>
      <c r="AA92" s="142"/>
      <c r="AB92" s="142"/>
      <c r="AC92" s="142"/>
      <c r="AD92" s="142"/>
      <c r="AE92" s="142"/>
      <c r="AF92" s="142"/>
      <c r="AG92" s="142"/>
      <c r="AH92" s="142"/>
      <c r="AI92" s="142"/>
      <c r="AJ92" s="142"/>
      <c r="AK92" s="142"/>
      <c r="AL92" s="142"/>
      <c r="AM92" s="142"/>
      <c r="AN92" s="142"/>
      <c r="AO92" s="142"/>
      <c r="AP92" s="142"/>
      <c r="AQ92" s="142"/>
      <c r="AR92" s="142"/>
      <c r="AS92" s="142"/>
      <c r="AT92" s="142"/>
      <c r="AV92" s="99"/>
      <c r="AW92" s="352"/>
      <c r="AX92" s="35"/>
      <c r="AY92" s="36"/>
      <c r="AZ92" s="33"/>
    </row>
    <row r="93" spans="1:52" ht="15" hidden="1" customHeight="1" x14ac:dyDescent="0.25">
      <c r="A93" s="1"/>
      <c r="B93" s="16"/>
      <c r="C93" s="90"/>
      <c r="D93" s="77"/>
      <c r="E93" s="271"/>
      <c r="F93" s="77"/>
      <c r="G93" s="271"/>
      <c r="H93" s="77"/>
      <c r="I93" s="117"/>
      <c r="J93" s="77"/>
      <c r="K93" s="117"/>
      <c r="L93" s="77"/>
      <c r="M93" s="271"/>
      <c r="N93" s="77"/>
      <c r="O93" s="141"/>
      <c r="P93" s="77"/>
      <c r="Q93" s="142"/>
      <c r="R93" s="142"/>
      <c r="S93" s="142"/>
      <c r="T93" s="142"/>
      <c r="U93" s="142"/>
      <c r="V93" s="142"/>
      <c r="W93" s="142"/>
      <c r="X93" s="142"/>
      <c r="Y93" s="142"/>
      <c r="Z93" s="142"/>
      <c r="AA93" s="142"/>
      <c r="AB93" s="142"/>
      <c r="AC93" s="142"/>
      <c r="AD93" s="142"/>
      <c r="AE93" s="142"/>
      <c r="AF93" s="142"/>
      <c r="AG93" s="142"/>
      <c r="AH93" s="142"/>
      <c r="AI93" s="142"/>
      <c r="AJ93" s="142"/>
      <c r="AK93" s="142"/>
      <c r="AL93" s="142"/>
      <c r="AM93" s="142"/>
      <c r="AN93" s="142"/>
      <c r="AO93" s="142"/>
      <c r="AP93" s="142"/>
      <c r="AQ93" s="142"/>
      <c r="AR93" s="142"/>
      <c r="AS93" s="142"/>
      <c r="AT93" s="142"/>
      <c r="AV93" s="99"/>
      <c r="AW93" s="352"/>
      <c r="AX93" s="35"/>
      <c r="AY93" s="36"/>
      <c r="AZ93" s="33"/>
    </row>
    <row r="94" spans="1:52" ht="15" hidden="1" customHeight="1" x14ac:dyDescent="0.25">
      <c r="A94" s="1"/>
      <c r="B94" s="16"/>
      <c r="C94" s="90"/>
      <c r="D94" s="77"/>
      <c r="E94" s="271"/>
      <c r="F94" s="77"/>
      <c r="G94" s="271"/>
      <c r="H94" s="77"/>
      <c r="I94" s="117"/>
      <c r="J94" s="77"/>
      <c r="K94" s="117"/>
      <c r="L94" s="77"/>
      <c r="M94" s="271"/>
      <c r="N94" s="77"/>
      <c r="O94" s="141"/>
      <c r="P94" s="77"/>
      <c r="Q94" s="142"/>
      <c r="R94" s="142"/>
      <c r="S94" s="142"/>
      <c r="T94" s="142"/>
      <c r="U94" s="142"/>
      <c r="V94" s="142"/>
      <c r="W94" s="142"/>
      <c r="X94" s="142"/>
      <c r="Y94" s="142"/>
      <c r="Z94" s="142"/>
      <c r="AA94" s="142"/>
      <c r="AB94" s="142"/>
      <c r="AC94" s="142"/>
      <c r="AD94" s="142"/>
      <c r="AE94" s="142"/>
      <c r="AF94" s="142"/>
      <c r="AG94" s="142"/>
      <c r="AH94" s="142"/>
      <c r="AI94" s="142"/>
      <c r="AJ94" s="142"/>
      <c r="AK94" s="142"/>
      <c r="AL94" s="142"/>
      <c r="AM94" s="142"/>
      <c r="AN94" s="142"/>
      <c r="AO94" s="142"/>
      <c r="AP94" s="142"/>
      <c r="AQ94" s="142"/>
      <c r="AR94" s="142"/>
      <c r="AS94" s="142"/>
      <c r="AT94" s="142"/>
      <c r="AV94" s="99"/>
      <c r="AW94" s="352"/>
      <c r="AX94" s="35"/>
      <c r="AY94" s="36"/>
      <c r="AZ94" s="33"/>
    </row>
    <row r="95" spans="1:52" ht="15" hidden="1" customHeight="1" x14ac:dyDescent="0.25">
      <c r="A95" s="1"/>
      <c r="B95" s="16"/>
      <c r="C95" s="90"/>
      <c r="D95" s="77"/>
      <c r="E95" s="271"/>
      <c r="F95" s="77"/>
      <c r="G95" s="271"/>
      <c r="H95" s="77"/>
      <c r="I95" s="117"/>
      <c r="J95" s="77"/>
      <c r="K95" s="117"/>
      <c r="L95" s="77"/>
      <c r="M95" s="271"/>
      <c r="N95" s="77"/>
      <c r="O95" s="141"/>
      <c r="P95" s="77"/>
      <c r="Q95" s="142"/>
      <c r="R95" s="142"/>
      <c r="S95" s="142"/>
      <c r="T95" s="142"/>
      <c r="U95" s="142"/>
      <c r="V95" s="142"/>
      <c r="W95" s="142"/>
      <c r="X95" s="142"/>
      <c r="Y95" s="142"/>
      <c r="Z95" s="142"/>
      <c r="AA95" s="142"/>
      <c r="AB95" s="142"/>
      <c r="AC95" s="142"/>
      <c r="AD95" s="142"/>
      <c r="AE95" s="142"/>
      <c r="AF95" s="142"/>
      <c r="AG95" s="142"/>
      <c r="AH95" s="142"/>
      <c r="AI95" s="142"/>
      <c r="AJ95" s="142"/>
      <c r="AK95" s="142"/>
      <c r="AL95" s="142"/>
      <c r="AM95" s="142"/>
      <c r="AN95" s="142"/>
      <c r="AO95" s="142"/>
      <c r="AP95" s="142"/>
      <c r="AQ95" s="142"/>
      <c r="AR95" s="142"/>
      <c r="AS95" s="142"/>
      <c r="AT95" s="142"/>
      <c r="AV95" s="99"/>
      <c r="AW95" s="352"/>
      <c r="AX95" s="35"/>
      <c r="AY95" s="36"/>
      <c r="AZ95" s="33"/>
    </row>
    <row r="96" spans="1:52" ht="15" hidden="1" customHeight="1" x14ac:dyDescent="0.25">
      <c r="A96" s="1"/>
      <c r="B96" s="16"/>
      <c r="C96" s="90"/>
      <c r="D96" s="77"/>
      <c r="E96" s="271"/>
      <c r="F96" s="77"/>
      <c r="G96" s="271"/>
      <c r="H96" s="77"/>
      <c r="I96" s="117"/>
      <c r="J96" s="77"/>
      <c r="K96" s="117"/>
      <c r="L96" s="77"/>
      <c r="M96" s="271"/>
      <c r="N96" s="77"/>
      <c r="O96" s="141"/>
      <c r="P96" s="77"/>
      <c r="Q96" s="142"/>
      <c r="R96" s="142"/>
      <c r="S96" s="142"/>
      <c r="T96" s="142"/>
      <c r="U96" s="142"/>
      <c r="V96" s="142"/>
      <c r="W96" s="142"/>
      <c r="X96" s="142"/>
      <c r="Y96" s="142"/>
      <c r="Z96" s="142"/>
      <c r="AA96" s="142"/>
      <c r="AB96" s="142"/>
      <c r="AC96" s="142"/>
      <c r="AD96" s="142"/>
      <c r="AE96" s="142"/>
      <c r="AF96" s="142"/>
      <c r="AG96" s="142"/>
      <c r="AH96" s="142"/>
      <c r="AI96" s="142"/>
      <c r="AJ96" s="142"/>
      <c r="AK96" s="142"/>
      <c r="AL96" s="142"/>
      <c r="AM96" s="142"/>
      <c r="AN96" s="142"/>
      <c r="AO96" s="142"/>
      <c r="AP96" s="142"/>
      <c r="AQ96" s="142"/>
      <c r="AR96" s="142"/>
      <c r="AS96" s="142"/>
      <c r="AT96" s="142"/>
      <c r="AV96" s="99"/>
      <c r="AW96" s="352"/>
      <c r="AX96" s="35"/>
      <c r="AY96" s="36"/>
      <c r="AZ96" s="33"/>
    </row>
    <row r="97" spans="1:52" ht="15" hidden="1" customHeight="1" x14ac:dyDescent="0.25">
      <c r="A97" s="1"/>
      <c r="B97" s="16"/>
      <c r="C97" s="90"/>
      <c r="D97" s="77"/>
      <c r="E97" s="271"/>
      <c r="F97" s="77"/>
      <c r="G97" s="271"/>
      <c r="H97" s="77"/>
      <c r="I97" s="117"/>
      <c r="J97" s="77"/>
      <c r="K97" s="117"/>
      <c r="L97" s="77"/>
      <c r="M97" s="271"/>
      <c r="N97" s="77"/>
      <c r="O97" s="141"/>
      <c r="P97" s="77"/>
      <c r="Q97" s="142"/>
      <c r="R97" s="142"/>
      <c r="S97" s="142"/>
      <c r="T97" s="142"/>
      <c r="U97" s="142"/>
      <c r="V97" s="142"/>
      <c r="W97" s="142"/>
      <c r="X97" s="142"/>
      <c r="Y97" s="142"/>
      <c r="Z97" s="142"/>
      <c r="AA97" s="142"/>
      <c r="AB97" s="142"/>
      <c r="AC97" s="142"/>
      <c r="AD97" s="142"/>
      <c r="AE97" s="142"/>
      <c r="AF97" s="142"/>
      <c r="AG97" s="142"/>
      <c r="AH97" s="142"/>
      <c r="AI97" s="142"/>
      <c r="AJ97" s="142"/>
      <c r="AK97" s="142"/>
      <c r="AL97" s="142"/>
      <c r="AM97" s="142"/>
      <c r="AN97" s="142"/>
      <c r="AO97" s="142"/>
      <c r="AP97" s="142"/>
      <c r="AQ97" s="142"/>
      <c r="AR97" s="142"/>
      <c r="AS97" s="142"/>
      <c r="AT97" s="142"/>
      <c r="AV97" s="99"/>
      <c r="AW97" s="352"/>
      <c r="AX97" s="35"/>
      <c r="AY97" s="36"/>
      <c r="AZ97" s="33"/>
    </row>
    <row r="98" spans="1:52" ht="15" hidden="1" customHeight="1" x14ac:dyDescent="0.25">
      <c r="A98" s="1"/>
      <c r="B98" s="16"/>
      <c r="C98" s="90"/>
      <c r="D98" s="77"/>
      <c r="E98" s="271"/>
      <c r="F98" s="77"/>
      <c r="G98" s="271"/>
      <c r="H98" s="77"/>
      <c r="I98" s="117"/>
      <c r="J98" s="77"/>
      <c r="K98" s="117"/>
      <c r="L98" s="77"/>
      <c r="M98" s="271"/>
      <c r="N98" s="77"/>
      <c r="O98" s="141"/>
      <c r="P98" s="77"/>
      <c r="Q98" s="142"/>
      <c r="R98" s="142"/>
      <c r="S98" s="142"/>
      <c r="T98" s="142"/>
      <c r="U98" s="142"/>
      <c r="V98" s="142"/>
      <c r="W98" s="142"/>
      <c r="X98" s="142"/>
      <c r="Y98" s="142"/>
      <c r="Z98" s="142"/>
      <c r="AA98" s="142"/>
      <c r="AB98" s="142"/>
      <c r="AC98" s="142"/>
      <c r="AD98" s="142"/>
      <c r="AE98" s="142"/>
      <c r="AF98" s="142"/>
      <c r="AG98" s="142"/>
      <c r="AH98" s="142"/>
      <c r="AI98" s="142"/>
      <c r="AJ98" s="142"/>
      <c r="AK98" s="142"/>
      <c r="AL98" s="142"/>
      <c r="AM98" s="142"/>
      <c r="AN98" s="142"/>
      <c r="AO98" s="142"/>
      <c r="AP98" s="142"/>
      <c r="AQ98" s="142"/>
      <c r="AR98" s="142"/>
      <c r="AS98" s="142"/>
      <c r="AT98" s="142"/>
      <c r="AV98" s="99"/>
      <c r="AW98" s="352"/>
      <c r="AX98" s="35"/>
      <c r="AY98" s="36"/>
      <c r="AZ98" s="33"/>
    </row>
    <row r="99" spans="1:52" ht="15" hidden="1" customHeight="1" x14ac:dyDescent="0.25">
      <c r="A99" s="1"/>
      <c r="B99" s="16"/>
      <c r="C99" s="90"/>
      <c r="D99" s="77"/>
      <c r="E99" s="271"/>
      <c r="F99" s="77"/>
      <c r="G99" s="271"/>
      <c r="H99" s="77"/>
      <c r="I99" s="117"/>
      <c r="J99" s="77"/>
      <c r="K99" s="117"/>
      <c r="L99" s="77"/>
      <c r="M99" s="271"/>
      <c r="N99" s="77"/>
      <c r="O99" s="141"/>
      <c r="P99" s="77"/>
      <c r="Q99" s="142"/>
      <c r="R99" s="142"/>
      <c r="S99" s="142"/>
      <c r="T99" s="142"/>
      <c r="U99" s="142"/>
      <c r="V99" s="142"/>
      <c r="W99" s="142"/>
      <c r="X99" s="142"/>
      <c r="Y99" s="142"/>
      <c r="Z99" s="142"/>
      <c r="AA99" s="142"/>
      <c r="AB99" s="142"/>
      <c r="AC99" s="142"/>
      <c r="AD99" s="142"/>
      <c r="AE99" s="142"/>
      <c r="AF99" s="142"/>
      <c r="AG99" s="142"/>
      <c r="AH99" s="142"/>
      <c r="AI99" s="142"/>
      <c r="AJ99" s="142"/>
      <c r="AK99" s="142"/>
      <c r="AL99" s="142"/>
      <c r="AM99" s="142"/>
      <c r="AN99" s="142"/>
      <c r="AO99" s="142"/>
      <c r="AP99" s="142"/>
      <c r="AQ99" s="142"/>
      <c r="AR99" s="142"/>
      <c r="AS99" s="142"/>
      <c r="AT99" s="142"/>
      <c r="AV99" s="99"/>
      <c r="AW99" s="352"/>
      <c r="AX99" s="35"/>
      <c r="AY99" s="36"/>
      <c r="AZ99" s="33"/>
    </row>
    <row r="100" spans="1:52" ht="15" hidden="1" customHeight="1" x14ac:dyDescent="0.25">
      <c r="A100" s="1"/>
      <c r="B100" s="16"/>
      <c r="C100" s="90"/>
      <c r="D100" s="77"/>
      <c r="E100" s="271"/>
      <c r="F100" s="77"/>
      <c r="G100" s="271"/>
      <c r="H100" s="77"/>
      <c r="I100" s="117"/>
      <c r="J100" s="77"/>
      <c r="K100" s="117"/>
      <c r="L100" s="77"/>
      <c r="M100" s="271"/>
      <c r="N100" s="77"/>
      <c r="O100" s="141"/>
      <c r="P100" s="77"/>
      <c r="Q100" s="142"/>
      <c r="R100" s="142"/>
      <c r="S100" s="142"/>
      <c r="T100" s="142"/>
      <c r="U100" s="142"/>
      <c r="V100" s="142"/>
      <c r="W100" s="142"/>
      <c r="X100" s="142"/>
      <c r="Y100" s="142"/>
      <c r="Z100" s="142"/>
      <c r="AA100" s="142"/>
      <c r="AB100" s="142"/>
      <c r="AC100" s="142"/>
      <c r="AD100" s="142"/>
      <c r="AE100" s="142"/>
      <c r="AF100" s="142"/>
      <c r="AG100" s="142"/>
      <c r="AH100" s="142"/>
      <c r="AI100" s="142"/>
      <c r="AJ100" s="142"/>
      <c r="AK100" s="142"/>
      <c r="AL100" s="142"/>
      <c r="AM100" s="142"/>
      <c r="AN100" s="142"/>
      <c r="AO100" s="142"/>
      <c r="AP100" s="142"/>
      <c r="AQ100" s="142"/>
      <c r="AR100" s="142"/>
      <c r="AS100" s="142"/>
      <c r="AT100" s="142"/>
      <c r="AV100" s="99"/>
      <c r="AW100" s="352"/>
      <c r="AX100" s="35"/>
      <c r="AY100" s="36"/>
      <c r="AZ100" s="33"/>
    </row>
    <row r="101" spans="1:52" ht="15" hidden="1" customHeight="1" x14ac:dyDescent="0.25">
      <c r="A101" s="1"/>
      <c r="B101" s="16"/>
      <c r="C101" s="90"/>
      <c r="D101" s="77"/>
      <c r="E101" s="271"/>
      <c r="F101" s="77"/>
      <c r="G101" s="271"/>
      <c r="H101" s="77"/>
      <c r="I101" s="117"/>
      <c r="J101" s="77"/>
      <c r="K101" s="117"/>
      <c r="L101" s="77"/>
      <c r="M101" s="271"/>
      <c r="N101" s="77"/>
      <c r="O101" s="141"/>
      <c r="P101" s="77"/>
      <c r="Q101" s="142"/>
      <c r="R101" s="142"/>
      <c r="S101" s="142"/>
      <c r="T101" s="142"/>
      <c r="U101" s="142"/>
      <c r="V101" s="142"/>
      <c r="W101" s="142"/>
      <c r="X101" s="142"/>
      <c r="Y101" s="142"/>
      <c r="Z101" s="142"/>
      <c r="AA101" s="142"/>
      <c r="AB101" s="142"/>
      <c r="AC101" s="142"/>
      <c r="AD101" s="142"/>
      <c r="AE101" s="142"/>
      <c r="AF101" s="142"/>
      <c r="AG101" s="142"/>
      <c r="AH101" s="142"/>
      <c r="AI101" s="142"/>
      <c r="AJ101" s="142"/>
      <c r="AK101" s="142"/>
      <c r="AL101" s="142"/>
      <c r="AM101" s="142"/>
      <c r="AN101" s="142"/>
      <c r="AO101" s="142"/>
      <c r="AP101" s="142"/>
      <c r="AQ101" s="142"/>
      <c r="AR101" s="142"/>
      <c r="AS101" s="142"/>
      <c r="AT101" s="142"/>
      <c r="AV101" s="99"/>
      <c r="AW101" s="352"/>
      <c r="AX101" s="35"/>
      <c r="AY101" s="36"/>
      <c r="AZ101" s="33"/>
    </row>
    <row r="102" spans="1:52" ht="15" hidden="1" customHeight="1" x14ac:dyDescent="0.25">
      <c r="A102" s="1"/>
      <c r="B102" s="16"/>
      <c r="C102" s="90"/>
      <c r="D102" s="77"/>
      <c r="E102" s="271"/>
      <c r="F102" s="77"/>
      <c r="G102" s="271"/>
      <c r="H102" s="77"/>
      <c r="I102" s="117"/>
      <c r="J102" s="77"/>
      <c r="K102" s="117"/>
      <c r="L102" s="77"/>
      <c r="M102" s="271"/>
      <c r="N102" s="77"/>
      <c r="O102" s="141"/>
      <c r="P102" s="77"/>
      <c r="Q102" s="142"/>
      <c r="R102" s="142"/>
      <c r="S102" s="142"/>
      <c r="T102" s="142"/>
      <c r="U102" s="142"/>
      <c r="V102" s="142"/>
      <c r="W102" s="142"/>
      <c r="X102" s="142"/>
      <c r="Y102" s="142"/>
      <c r="Z102" s="142"/>
      <c r="AA102" s="142"/>
      <c r="AB102" s="142"/>
      <c r="AC102" s="142"/>
      <c r="AD102" s="142"/>
      <c r="AE102" s="142"/>
      <c r="AF102" s="142"/>
      <c r="AG102" s="142"/>
      <c r="AH102" s="142"/>
      <c r="AI102" s="142"/>
      <c r="AJ102" s="142"/>
      <c r="AK102" s="142"/>
      <c r="AL102" s="142"/>
      <c r="AM102" s="142"/>
      <c r="AN102" s="142"/>
      <c r="AO102" s="142"/>
      <c r="AP102" s="142"/>
      <c r="AQ102" s="142"/>
      <c r="AR102" s="142"/>
      <c r="AS102" s="142"/>
      <c r="AT102" s="142"/>
      <c r="AV102" s="99"/>
      <c r="AW102" s="352"/>
      <c r="AX102" s="35"/>
      <c r="AY102" s="36"/>
      <c r="AZ102" s="33"/>
    </row>
    <row r="103" spans="1:52" ht="15" hidden="1" customHeight="1" x14ac:dyDescent="0.25">
      <c r="A103" s="1"/>
      <c r="B103" s="16"/>
      <c r="C103" s="90"/>
      <c r="D103" s="77"/>
      <c r="E103" s="271"/>
      <c r="F103" s="77"/>
      <c r="G103" s="271"/>
      <c r="H103" s="77"/>
      <c r="I103" s="117"/>
      <c r="J103" s="77"/>
      <c r="K103" s="117"/>
      <c r="L103" s="77"/>
      <c r="M103" s="271"/>
      <c r="N103" s="77"/>
      <c r="O103" s="141"/>
      <c r="P103" s="77"/>
      <c r="Q103" s="142"/>
      <c r="R103" s="142"/>
      <c r="S103" s="142"/>
      <c r="T103" s="142"/>
      <c r="U103" s="142"/>
      <c r="V103" s="142"/>
      <c r="W103" s="142"/>
      <c r="X103" s="142"/>
      <c r="Y103" s="142"/>
      <c r="Z103" s="142"/>
      <c r="AA103" s="142"/>
      <c r="AB103" s="142"/>
      <c r="AC103" s="142"/>
      <c r="AD103" s="142"/>
      <c r="AE103" s="142"/>
      <c r="AF103" s="142"/>
      <c r="AG103" s="142"/>
      <c r="AH103" s="142"/>
      <c r="AI103" s="142"/>
      <c r="AJ103" s="142"/>
      <c r="AK103" s="142"/>
      <c r="AL103" s="142"/>
      <c r="AM103" s="142"/>
      <c r="AN103" s="142"/>
      <c r="AO103" s="142"/>
      <c r="AP103" s="142"/>
      <c r="AQ103" s="142"/>
      <c r="AR103" s="142"/>
      <c r="AS103" s="142"/>
      <c r="AT103" s="142"/>
      <c r="AV103" s="99"/>
      <c r="AW103" s="352"/>
      <c r="AX103" s="35"/>
      <c r="AY103" s="36"/>
      <c r="AZ103" s="33"/>
    </row>
    <row r="104" spans="1:52" ht="15" hidden="1" customHeight="1" x14ac:dyDescent="0.25">
      <c r="A104" s="1"/>
      <c r="B104" s="16"/>
      <c r="C104" s="90"/>
      <c r="D104" s="77"/>
      <c r="E104" s="271"/>
      <c r="F104" s="77"/>
      <c r="G104" s="271"/>
      <c r="H104" s="77"/>
      <c r="I104" s="117"/>
      <c r="J104" s="77"/>
      <c r="K104" s="117"/>
      <c r="L104" s="77"/>
      <c r="M104" s="271"/>
      <c r="N104" s="77"/>
      <c r="O104" s="141"/>
      <c r="P104" s="77"/>
      <c r="Q104" s="142"/>
      <c r="R104" s="142"/>
      <c r="S104" s="142"/>
      <c r="T104" s="142"/>
      <c r="U104" s="142"/>
      <c r="V104" s="142"/>
      <c r="W104" s="142"/>
      <c r="X104" s="142"/>
      <c r="Y104" s="142"/>
      <c r="Z104" s="142"/>
      <c r="AA104" s="142"/>
      <c r="AB104" s="142"/>
      <c r="AC104" s="142"/>
      <c r="AD104" s="142"/>
      <c r="AE104" s="142"/>
      <c r="AF104" s="142"/>
      <c r="AG104" s="142"/>
      <c r="AH104" s="142"/>
      <c r="AI104" s="142"/>
      <c r="AJ104" s="142"/>
      <c r="AK104" s="142"/>
      <c r="AL104" s="142"/>
      <c r="AM104" s="142"/>
      <c r="AN104" s="142"/>
      <c r="AO104" s="142"/>
      <c r="AP104" s="142"/>
      <c r="AQ104" s="142"/>
      <c r="AR104" s="142"/>
      <c r="AS104" s="142"/>
      <c r="AT104" s="142"/>
      <c r="AV104" s="99"/>
      <c r="AW104" s="352"/>
      <c r="AX104" s="35"/>
      <c r="AY104" s="36"/>
      <c r="AZ104" s="33"/>
    </row>
    <row r="105" spans="1:52" ht="15" hidden="1" customHeight="1" x14ac:dyDescent="0.25">
      <c r="A105" s="1"/>
      <c r="B105" s="16"/>
      <c r="C105" s="90"/>
      <c r="D105" s="77"/>
      <c r="E105" s="271"/>
      <c r="F105" s="77"/>
      <c r="G105" s="271"/>
      <c r="H105" s="77"/>
      <c r="I105" s="117"/>
      <c r="J105" s="77"/>
      <c r="K105" s="117"/>
      <c r="L105" s="77"/>
      <c r="M105" s="271"/>
      <c r="N105" s="77"/>
      <c r="O105" s="141"/>
      <c r="P105" s="77"/>
      <c r="Q105" s="142"/>
      <c r="R105" s="142"/>
      <c r="S105" s="142"/>
      <c r="T105" s="142"/>
      <c r="U105" s="142"/>
      <c r="V105" s="142"/>
      <c r="W105" s="142"/>
      <c r="X105" s="142"/>
      <c r="Y105" s="142"/>
      <c r="Z105" s="142"/>
      <c r="AA105" s="142"/>
      <c r="AB105" s="142"/>
      <c r="AC105" s="142"/>
      <c r="AD105" s="142"/>
      <c r="AE105" s="142"/>
      <c r="AF105" s="142"/>
      <c r="AG105" s="142"/>
      <c r="AH105" s="142"/>
      <c r="AI105" s="142"/>
      <c r="AJ105" s="142"/>
      <c r="AK105" s="142"/>
      <c r="AL105" s="142"/>
      <c r="AM105" s="142"/>
      <c r="AN105" s="142"/>
      <c r="AO105" s="142"/>
      <c r="AP105" s="142"/>
      <c r="AQ105" s="142"/>
      <c r="AR105" s="142"/>
      <c r="AS105" s="142"/>
      <c r="AT105" s="142"/>
      <c r="AV105" s="99"/>
      <c r="AW105" s="352"/>
      <c r="AX105" s="35"/>
      <c r="AY105" s="36"/>
      <c r="AZ105" s="33"/>
    </row>
    <row r="106" spans="1:52" ht="15" hidden="1" customHeight="1" x14ac:dyDescent="0.25">
      <c r="A106" s="1"/>
      <c r="B106" s="16"/>
      <c r="C106" s="90"/>
      <c r="D106" s="77"/>
      <c r="E106" s="271"/>
      <c r="F106" s="77"/>
      <c r="G106" s="271"/>
      <c r="H106" s="77"/>
      <c r="I106" s="117"/>
      <c r="J106" s="77"/>
      <c r="K106" s="117"/>
      <c r="L106" s="77"/>
      <c r="M106" s="271"/>
      <c r="N106" s="77"/>
      <c r="O106" s="141"/>
      <c r="P106" s="77"/>
      <c r="Q106" s="142"/>
      <c r="R106" s="142"/>
      <c r="S106" s="142"/>
      <c r="T106" s="142"/>
      <c r="U106" s="142"/>
      <c r="V106" s="142"/>
      <c r="W106" s="142"/>
      <c r="X106" s="142"/>
      <c r="Y106" s="142"/>
      <c r="Z106" s="142"/>
      <c r="AA106" s="142"/>
      <c r="AB106" s="142"/>
      <c r="AC106" s="142"/>
      <c r="AD106" s="142"/>
      <c r="AE106" s="142"/>
      <c r="AF106" s="142"/>
      <c r="AG106" s="142"/>
      <c r="AH106" s="142"/>
      <c r="AI106" s="142"/>
      <c r="AJ106" s="142"/>
      <c r="AK106" s="142"/>
      <c r="AL106" s="142"/>
      <c r="AM106" s="142"/>
      <c r="AN106" s="142"/>
      <c r="AO106" s="142"/>
      <c r="AP106" s="142"/>
      <c r="AQ106" s="142"/>
      <c r="AR106" s="142"/>
      <c r="AS106" s="142"/>
      <c r="AT106" s="142"/>
      <c r="AV106" s="99"/>
      <c r="AW106" s="352"/>
      <c r="AX106" s="35"/>
      <c r="AY106" s="36"/>
      <c r="AZ106" s="33"/>
    </row>
    <row r="107" spans="1:52" ht="15" hidden="1" customHeight="1" x14ac:dyDescent="0.25">
      <c r="A107" s="1"/>
      <c r="B107" s="16"/>
      <c r="C107" s="90"/>
      <c r="D107" s="77"/>
      <c r="E107" s="271"/>
      <c r="F107" s="77"/>
      <c r="G107" s="271"/>
      <c r="H107" s="77"/>
      <c r="I107" s="117"/>
      <c r="J107" s="77"/>
      <c r="K107" s="117"/>
      <c r="L107" s="77"/>
      <c r="M107" s="271"/>
      <c r="N107" s="77"/>
      <c r="O107" s="141"/>
      <c r="P107" s="77"/>
      <c r="Q107" s="142"/>
      <c r="R107" s="142"/>
      <c r="S107" s="142"/>
      <c r="T107" s="142"/>
      <c r="U107" s="142"/>
      <c r="V107" s="142"/>
      <c r="W107" s="142"/>
      <c r="X107" s="142"/>
      <c r="Y107" s="142"/>
      <c r="Z107" s="142"/>
      <c r="AA107" s="142"/>
      <c r="AB107" s="142"/>
      <c r="AC107" s="142"/>
      <c r="AD107" s="142"/>
      <c r="AE107" s="142"/>
      <c r="AF107" s="142"/>
      <c r="AG107" s="142"/>
      <c r="AH107" s="142"/>
      <c r="AI107" s="142"/>
      <c r="AJ107" s="142"/>
      <c r="AK107" s="142"/>
      <c r="AL107" s="142"/>
      <c r="AM107" s="142"/>
      <c r="AN107" s="142"/>
      <c r="AO107" s="142"/>
      <c r="AP107" s="142"/>
      <c r="AQ107" s="142"/>
      <c r="AR107" s="142"/>
      <c r="AS107" s="142"/>
      <c r="AT107" s="142"/>
      <c r="AV107" s="99"/>
      <c r="AW107" s="352"/>
      <c r="AX107" s="35"/>
      <c r="AY107" s="36"/>
      <c r="AZ107" s="33"/>
    </row>
    <row r="108" spans="1:52" ht="15" hidden="1" customHeight="1" x14ac:dyDescent="0.25">
      <c r="A108" s="1"/>
      <c r="B108" s="16"/>
      <c r="C108" s="90"/>
      <c r="D108" s="77"/>
      <c r="E108" s="271"/>
      <c r="F108" s="77"/>
      <c r="G108" s="271"/>
      <c r="H108" s="77"/>
      <c r="I108" s="117"/>
      <c r="J108" s="77"/>
      <c r="K108" s="117"/>
      <c r="L108" s="77"/>
      <c r="M108" s="271"/>
      <c r="N108" s="77"/>
      <c r="O108" s="141"/>
      <c r="P108" s="77"/>
      <c r="Q108" s="142"/>
      <c r="R108" s="142"/>
      <c r="S108" s="142"/>
      <c r="T108" s="142"/>
      <c r="U108" s="142"/>
      <c r="V108" s="142"/>
      <c r="W108" s="142"/>
      <c r="X108" s="142"/>
      <c r="Y108" s="142"/>
      <c r="Z108" s="142"/>
      <c r="AA108" s="142"/>
      <c r="AB108" s="142"/>
      <c r="AC108" s="142"/>
      <c r="AD108" s="142"/>
      <c r="AE108" s="142"/>
      <c r="AF108" s="142"/>
      <c r="AG108" s="142"/>
      <c r="AH108" s="142"/>
      <c r="AI108" s="142"/>
      <c r="AJ108" s="142"/>
      <c r="AK108" s="142"/>
      <c r="AL108" s="142"/>
      <c r="AM108" s="142"/>
      <c r="AN108" s="142"/>
      <c r="AO108" s="142"/>
      <c r="AP108" s="142"/>
      <c r="AQ108" s="142"/>
      <c r="AR108" s="142"/>
      <c r="AS108" s="142"/>
      <c r="AT108" s="142"/>
      <c r="AV108" s="99"/>
      <c r="AW108" s="352"/>
      <c r="AX108" s="35"/>
      <c r="AY108" s="36"/>
      <c r="AZ108" s="33"/>
    </row>
    <row r="109" spans="1:52" ht="15" hidden="1" customHeight="1" x14ac:dyDescent="0.25">
      <c r="A109" s="1"/>
      <c r="B109" s="16"/>
      <c r="C109" s="90"/>
      <c r="D109" s="77"/>
      <c r="E109" s="271"/>
      <c r="F109" s="77"/>
      <c r="G109" s="271"/>
      <c r="H109" s="77"/>
      <c r="I109" s="117"/>
      <c r="J109" s="77"/>
      <c r="K109" s="117"/>
      <c r="L109" s="77"/>
      <c r="M109" s="271"/>
      <c r="N109" s="77"/>
      <c r="O109" s="141"/>
      <c r="P109" s="77"/>
      <c r="Q109" s="142"/>
      <c r="R109" s="142"/>
      <c r="S109" s="142"/>
      <c r="T109" s="142"/>
      <c r="U109" s="142"/>
      <c r="V109" s="142"/>
      <c r="W109" s="142"/>
      <c r="X109" s="142"/>
      <c r="Y109" s="142"/>
      <c r="Z109" s="142"/>
      <c r="AA109" s="142"/>
      <c r="AB109" s="142"/>
      <c r="AC109" s="142"/>
      <c r="AD109" s="142"/>
      <c r="AE109" s="142"/>
      <c r="AF109" s="142"/>
      <c r="AG109" s="142"/>
      <c r="AH109" s="142"/>
      <c r="AI109" s="142"/>
      <c r="AJ109" s="142"/>
      <c r="AK109" s="142"/>
      <c r="AL109" s="142"/>
      <c r="AM109" s="142"/>
      <c r="AN109" s="142"/>
      <c r="AO109" s="142"/>
      <c r="AP109" s="142"/>
      <c r="AQ109" s="142"/>
      <c r="AR109" s="142"/>
      <c r="AS109" s="142"/>
      <c r="AT109" s="142"/>
      <c r="AV109" s="99"/>
      <c r="AW109" s="352"/>
      <c r="AX109" s="35"/>
      <c r="AY109" s="36"/>
      <c r="AZ109" s="33"/>
    </row>
    <row r="110" spans="1:52" ht="15" hidden="1" customHeight="1" x14ac:dyDescent="0.25">
      <c r="A110" s="1"/>
      <c r="B110" s="16"/>
      <c r="C110" s="90"/>
      <c r="D110" s="77"/>
      <c r="E110" s="271"/>
      <c r="F110" s="77"/>
      <c r="G110" s="271"/>
      <c r="H110" s="77"/>
      <c r="I110" s="117"/>
      <c r="J110" s="77"/>
      <c r="K110" s="117"/>
      <c r="L110" s="77"/>
      <c r="M110" s="271"/>
      <c r="N110" s="77"/>
      <c r="O110" s="141"/>
      <c r="P110" s="77"/>
      <c r="Q110" s="142"/>
      <c r="R110" s="142"/>
      <c r="S110" s="142"/>
      <c r="T110" s="142"/>
      <c r="U110" s="142"/>
      <c r="V110" s="142"/>
      <c r="W110" s="142"/>
      <c r="X110" s="142"/>
      <c r="Y110" s="142"/>
      <c r="Z110" s="142"/>
      <c r="AA110" s="142"/>
      <c r="AB110" s="142"/>
      <c r="AC110" s="142"/>
      <c r="AD110" s="142"/>
      <c r="AE110" s="142"/>
      <c r="AF110" s="142"/>
      <c r="AG110" s="142"/>
      <c r="AH110" s="142"/>
      <c r="AI110" s="142"/>
      <c r="AJ110" s="142"/>
      <c r="AK110" s="142"/>
      <c r="AL110" s="142"/>
      <c r="AM110" s="142"/>
      <c r="AN110" s="142"/>
      <c r="AO110" s="142"/>
      <c r="AP110" s="142"/>
      <c r="AQ110" s="142"/>
      <c r="AR110" s="142"/>
      <c r="AS110" s="142"/>
      <c r="AT110" s="142"/>
      <c r="AV110" s="99"/>
      <c r="AW110" s="352"/>
      <c r="AX110" s="35"/>
      <c r="AY110" s="36"/>
      <c r="AZ110" s="33"/>
    </row>
    <row r="111" spans="1:52" ht="15" hidden="1" customHeight="1" x14ac:dyDescent="0.25">
      <c r="A111" s="1"/>
      <c r="B111" s="16"/>
      <c r="C111" s="90"/>
      <c r="D111" s="77"/>
      <c r="E111" s="271"/>
      <c r="F111" s="77"/>
      <c r="G111" s="271"/>
      <c r="H111" s="77"/>
      <c r="I111" s="117"/>
      <c r="J111" s="77"/>
      <c r="K111" s="117"/>
      <c r="L111" s="77"/>
      <c r="M111" s="271"/>
      <c r="N111" s="77"/>
      <c r="O111" s="141"/>
      <c r="P111" s="77"/>
      <c r="Q111" s="142"/>
      <c r="R111" s="142"/>
      <c r="S111" s="142"/>
      <c r="T111" s="142"/>
      <c r="U111" s="142"/>
      <c r="V111" s="142"/>
      <c r="W111" s="142"/>
      <c r="X111" s="142"/>
      <c r="Y111" s="142"/>
      <c r="Z111" s="142"/>
      <c r="AA111" s="142"/>
      <c r="AB111" s="142"/>
      <c r="AC111" s="142"/>
      <c r="AD111" s="142"/>
      <c r="AE111" s="142"/>
      <c r="AF111" s="142"/>
      <c r="AG111" s="142"/>
      <c r="AH111" s="142"/>
      <c r="AI111" s="142"/>
      <c r="AJ111" s="142"/>
      <c r="AK111" s="142"/>
      <c r="AL111" s="142"/>
      <c r="AM111" s="142"/>
      <c r="AN111" s="142"/>
      <c r="AO111" s="142"/>
      <c r="AP111" s="142"/>
      <c r="AQ111" s="142"/>
      <c r="AR111" s="142"/>
      <c r="AS111" s="142"/>
      <c r="AT111" s="142"/>
      <c r="AV111" s="99"/>
      <c r="AW111" s="352"/>
      <c r="AX111" s="35"/>
      <c r="AY111" s="36"/>
      <c r="AZ111" s="33"/>
    </row>
    <row r="112" spans="1:52" ht="15" hidden="1" customHeight="1" x14ac:dyDescent="0.25">
      <c r="A112" s="1"/>
      <c r="B112" s="16"/>
      <c r="C112" s="90"/>
      <c r="D112" s="77"/>
      <c r="E112" s="271"/>
      <c r="F112" s="77"/>
      <c r="G112" s="271"/>
      <c r="H112" s="77"/>
      <c r="I112" s="117"/>
      <c r="J112" s="77"/>
      <c r="K112" s="117"/>
      <c r="L112" s="77"/>
      <c r="M112" s="271"/>
      <c r="N112" s="77"/>
      <c r="O112" s="141"/>
      <c r="P112" s="77"/>
      <c r="Q112" s="142"/>
      <c r="R112" s="142"/>
      <c r="S112" s="142"/>
      <c r="T112" s="142"/>
      <c r="U112" s="142"/>
      <c r="V112" s="142"/>
      <c r="W112" s="142"/>
      <c r="X112" s="142"/>
      <c r="Y112" s="142"/>
      <c r="Z112" s="142"/>
      <c r="AA112" s="142"/>
      <c r="AB112" s="142"/>
      <c r="AC112" s="142"/>
      <c r="AD112" s="142"/>
      <c r="AE112" s="142"/>
      <c r="AF112" s="142"/>
      <c r="AG112" s="142"/>
      <c r="AH112" s="142"/>
      <c r="AI112" s="142"/>
      <c r="AJ112" s="142"/>
      <c r="AK112" s="142"/>
      <c r="AL112" s="142"/>
      <c r="AM112" s="142"/>
      <c r="AN112" s="142"/>
      <c r="AO112" s="142"/>
      <c r="AP112" s="142"/>
      <c r="AQ112" s="142"/>
      <c r="AR112" s="142"/>
      <c r="AS112" s="142"/>
      <c r="AT112" s="142"/>
      <c r="AV112" s="99"/>
      <c r="AW112" s="352"/>
      <c r="AX112" s="35"/>
      <c r="AY112" s="36"/>
      <c r="AZ112" s="33"/>
    </row>
    <row r="113" spans="1:52" ht="15" hidden="1" customHeight="1" x14ac:dyDescent="0.25">
      <c r="A113" s="1"/>
      <c r="B113" s="16"/>
      <c r="C113" s="90"/>
      <c r="D113" s="77"/>
      <c r="E113" s="271"/>
      <c r="F113" s="77"/>
      <c r="G113" s="271"/>
      <c r="H113" s="77"/>
      <c r="I113" s="117"/>
      <c r="J113" s="77"/>
      <c r="K113" s="117"/>
      <c r="L113" s="77"/>
      <c r="M113" s="271"/>
      <c r="N113" s="77"/>
      <c r="O113" s="141"/>
      <c r="P113" s="77"/>
      <c r="Q113" s="142"/>
      <c r="R113" s="142"/>
      <c r="S113" s="142"/>
      <c r="T113" s="142"/>
      <c r="U113" s="142"/>
      <c r="V113" s="142"/>
      <c r="W113" s="142"/>
      <c r="X113" s="142"/>
      <c r="Y113" s="142"/>
      <c r="Z113" s="142"/>
      <c r="AA113" s="142"/>
      <c r="AB113" s="142"/>
      <c r="AC113" s="142"/>
      <c r="AD113" s="142"/>
      <c r="AE113" s="142"/>
      <c r="AF113" s="142"/>
      <c r="AG113" s="142"/>
      <c r="AH113" s="142"/>
      <c r="AI113" s="142"/>
      <c r="AJ113" s="142"/>
      <c r="AK113" s="142"/>
      <c r="AL113" s="142"/>
      <c r="AM113" s="142"/>
      <c r="AN113" s="142"/>
      <c r="AO113" s="142"/>
      <c r="AP113" s="142"/>
      <c r="AQ113" s="142"/>
      <c r="AR113" s="142"/>
      <c r="AS113" s="142"/>
      <c r="AT113" s="142"/>
      <c r="AV113" s="99"/>
      <c r="AW113" s="352"/>
      <c r="AX113" s="35"/>
      <c r="AY113" s="36"/>
      <c r="AZ113" s="33"/>
    </row>
    <row r="114" spans="1:52" ht="15" hidden="1" customHeight="1" x14ac:dyDescent="0.25">
      <c r="A114" s="1"/>
      <c r="B114" s="16"/>
      <c r="C114" s="90"/>
      <c r="D114" s="77"/>
      <c r="E114" s="271"/>
      <c r="F114" s="77"/>
      <c r="G114" s="271"/>
      <c r="H114" s="77"/>
      <c r="I114" s="117"/>
      <c r="J114" s="77"/>
      <c r="K114" s="117"/>
      <c r="L114" s="77"/>
      <c r="M114" s="271"/>
      <c r="N114" s="77"/>
      <c r="O114" s="141"/>
      <c r="P114" s="77"/>
      <c r="Q114" s="142"/>
      <c r="R114" s="142"/>
      <c r="S114" s="142"/>
      <c r="T114" s="142"/>
      <c r="U114" s="142"/>
      <c r="V114" s="142"/>
      <c r="W114" s="142"/>
      <c r="X114" s="142"/>
      <c r="Y114" s="142"/>
      <c r="Z114" s="142"/>
      <c r="AA114" s="142"/>
      <c r="AB114" s="142"/>
      <c r="AC114" s="142"/>
      <c r="AD114" s="142"/>
      <c r="AE114" s="142"/>
      <c r="AF114" s="142"/>
      <c r="AG114" s="142"/>
      <c r="AH114" s="142"/>
      <c r="AI114" s="142"/>
      <c r="AJ114" s="142"/>
      <c r="AK114" s="142"/>
      <c r="AL114" s="142"/>
      <c r="AM114" s="142"/>
      <c r="AN114" s="142"/>
      <c r="AO114" s="142"/>
      <c r="AP114" s="142"/>
      <c r="AQ114" s="142"/>
      <c r="AR114" s="142"/>
      <c r="AS114" s="142"/>
      <c r="AT114" s="142"/>
      <c r="AV114" s="99"/>
      <c r="AW114" s="352"/>
      <c r="AX114" s="35"/>
      <c r="AY114" s="36"/>
      <c r="AZ114" s="33"/>
    </row>
    <row r="115" spans="1:52" ht="15" hidden="1" customHeight="1" x14ac:dyDescent="0.25">
      <c r="A115" s="1"/>
      <c r="B115" s="16"/>
      <c r="C115" s="85"/>
      <c r="D115" s="77"/>
      <c r="E115" s="86"/>
      <c r="F115" s="77"/>
      <c r="G115" s="86"/>
      <c r="H115" s="77"/>
      <c r="I115" s="87"/>
      <c r="J115" s="77"/>
      <c r="K115" s="87"/>
      <c r="L115" s="77"/>
      <c r="M115" s="86"/>
      <c r="N115" s="77"/>
      <c r="O115" s="88"/>
      <c r="P115" s="77"/>
      <c r="Q115" s="89"/>
      <c r="R115" s="89"/>
      <c r="S115" s="89"/>
      <c r="T115" s="89"/>
      <c r="U115" s="89"/>
      <c r="V115" s="89"/>
      <c r="W115" s="89"/>
      <c r="X115" s="89"/>
      <c r="Y115" s="89"/>
      <c r="Z115" s="89"/>
      <c r="AA115" s="89"/>
      <c r="AB115" s="89"/>
      <c r="AC115" s="89"/>
      <c r="AD115" s="89"/>
      <c r="AE115" s="89"/>
      <c r="AF115" s="89"/>
      <c r="AG115" s="89"/>
      <c r="AH115" s="89"/>
      <c r="AI115" s="89"/>
      <c r="AJ115" s="89"/>
      <c r="AK115" s="89"/>
      <c r="AL115" s="89"/>
      <c r="AM115" s="89"/>
      <c r="AN115" s="89"/>
      <c r="AO115" s="89"/>
      <c r="AP115" s="89"/>
      <c r="AQ115" s="89"/>
      <c r="AR115" s="89"/>
      <c r="AS115" s="89"/>
      <c r="AT115" s="89"/>
      <c r="AV115" s="73"/>
      <c r="AW115" s="352"/>
      <c r="AX115" s="82"/>
      <c r="AY115" s="83"/>
      <c r="AZ115" s="84"/>
    </row>
    <row r="116" spans="1:52" ht="15" hidden="1" customHeight="1" x14ac:dyDescent="0.25">
      <c r="A116" s="1"/>
      <c r="B116" s="16"/>
      <c r="C116" s="85"/>
      <c r="D116" s="77"/>
      <c r="E116" s="86"/>
      <c r="F116" s="77"/>
      <c r="G116" s="86"/>
      <c r="H116" s="77"/>
      <c r="I116" s="87"/>
      <c r="J116" s="77"/>
      <c r="K116" s="87"/>
      <c r="L116" s="77"/>
      <c r="M116" s="86"/>
      <c r="N116" s="77"/>
      <c r="O116" s="88"/>
      <c r="P116" s="77"/>
      <c r="Q116" s="89"/>
      <c r="R116" s="89"/>
      <c r="S116" s="89"/>
      <c r="T116" s="89"/>
      <c r="U116" s="89"/>
      <c r="V116" s="89"/>
      <c r="W116" s="89"/>
      <c r="X116" s="89"/>
      <c r="Y116" s="89"/>
      <c r="Z116" s="89"/>
      <c r="AA116" s="89"/>
      <c r="AB116" s="89"/>
      <c r="AC116" s="89"/>
      <c r="AD116" s="89"/>
      <c r="AE116" s="89"/>
      <c r="AF116" s="89"/>
      <c r="AG116" s="89"/>
      <c r="AH116" s="89"/>
      <c r="AI116" s="89"/>
      <c r="AJ116" s="89"/>
      <c r="AK116" s="89"/>
      <c r="AL116" s="89"/>
      <c r="AM116" s="89"/>
      <c r="AN116" s="89"/>
      <c r="AO116" s="89"/>
      <c r="AP116" s="89"/>
      <c r="AQ116" s="89"/>
      <c r="AR116" s="89"/>
      <c r="AS116" s="89"/>
      <c r="AT116" s="89"/>
      <c r="AV116" s="99"/>
      <c r="AW116" s="352"/>
      <c r="AX116" s="82"/>
      <c r="AY116" s="83"/>
      <c r="AZ116" s="84"/>
    </row>
    <row r="117" spans="1:52" ht="15" hidden="1" customHeight="1" x14ac:dyDescent="0.25">
      <c r="A117" s="1"/>
      <c r="B117" s="16"/>
      <c r="C117" s="90"/>
      <c r="D117" s="77"/>
      <c r="E117" s="86"/>
      <c r="F117" s="77"/>
      <c r="G117" s="86"/>
      <c r="H117" s="77"/>
      <c r="I117" s="87"/>
      <c r="J117" s="77"/>
      <c r="K117" s="87"/>
      <c r="L117" s="77"/>
      <c r="M117" s="86"/>
      <c r="N117" s="77"/>
      <c r="O117" s="88"/>
      <c r="P117" s="77"/>
      <c r="Q117" s="89"/>
      <c r="R117" s="89"/>
      <c r="S117" s="89"/>
      <c r="T117" s="89"/>
      <c r="U117" s="89"/>
      <c r="V117" s="89"/>
      <c r="W117" s="89"/>
      <c r="X117" s="89"/>
      <c r="Y117" s="89"/>
      <c r="Z117" s="89"/>
      <c r="AA117" s="89"/>
      <c r="AB117" s="89"/>
      <c r="AC117" s="89"/>
      <c r="AD117" s="89"/>
      <c r="AE117" s="89"/>
      <c r="AF117" s="89"/>
      <c r="AG117" s="89"/>
      <c r="AH117" s="89"/>
      <c r="AI117" s="89"/>
      <c r="AJ117" s="89"/>
      <c r="AK117" s="89"/>
      <c r="AL117" s="89"/>
      <c r="AM117" s="89"/>
      <c r="AN117" s="89"/>
      <c r="AO117" s="89"/>
      <c r="AP117" s="89"/>
      <c r="AQ117" s="89"/>
      <c r="AR117" s="89"/>
      <c r="AS117" s="89"/>
      <c r="AT117" s="89"/>
      <c r="AV117" s="99"/>
      <c r="AW117" s="352"/>
      <c r="AX117" s="82"/>
      <c r="AY117" s="83"/>
      <c r="AZ117" s="84"/>
    </row>
    <row r="118" spans="1:52" ht="15" hidden="1" customHeight="1" x14ac:dyDescent="0.25">
      <c r="A118" s="1"/>
      <c r="B118" s="16"/>
      <c r="C118" s="90"/>
      <c r="D118" s="77"/>
      <c r="E118" s="86"/>
      <c r="F118" s="77"/>
      <c r="G118" s="86"/>
      <c r="H118" s="77"/>
      <c r="I118" s="87"/>
      <c r="J118" s="77"/>
      <c r="K118" s="87"/>
      <c r="L118" s="77"/>
      <c r="M118" s="86"/>
      <c r="N118" s="77"/>
      <c r="O118" s="88"/>
      <c r="P118" s="77"/>
      <c r="Q118" s="89"/>
      <c r="R118" s="89"/>
      <c r="S118" s="89"/>
      <c r="T118" s="89"/>
      <c r="U118" s="89"/>
      <c r="V118" s="89"/>
      <c r="W118" s="89"/>
      <c r="X118" s="89"/>
      <c r="Y118" s="89"/>
      <c r="Z118" s="89"/>
      <c r="AA118" s="89"/>
      <c r="AB118" s="89"/>
      <c r="AC118" s="89"/>
      <c r="AD118" s="89"/>
      <c r="AE118" s="89"/>
      <c r="AF118" s="89"/>
      <c r="AG118" s="89"/>
      <c r="AH118" s="89"/>
      <c r="AI118" s="89"/>
      <c r="AJ118" s="89"/>
      <c r="AK118" s="89"/>
      <c r="AL118" s="89"/>
      <c r="AM118" s="89"/>
      <c r="AN118" s="89"/>
      <c r="AO118" s="89"/>
      <c r="AP118" s="89"/>
      <c r="AQ118" s="89"/>
      <c r="AR118" s="89"/>
      <c r="AS118" s="89"/>
      <c r="AT118" s="89"/>
      <c r="AV118" s="99"/>
      <c r="AW118" s="352"/>
      <c r="AX118" s="82"/>
      <c r="AY118" s="83"/>
      <c r="AZ118" s="84"/>
    </row>
    <row r="119" spans="1:52" ht="15" hidden="1" customHeight="1" x14ac:dyDescent="0.25">
      <c r="A119" s="1"/>
      <c r="B119" s="16"/>
      <c r="C119" s="90"/>
      <c r="D119" s="77"/>
      <c r="E119" s="86"/>
      <c r="F119" s="77"/>
      <c r="G119" s="86"/>
      <c r="H119" s="77"/>
      <c r="I119" s="87"/>
      <c r="J119" s="77"/>
      <c r="K119" s="87"/>
      <c r="L119" s="77"/>
      <c r="M119" s="86"/>
      <c r="N119" s="77"/>
      <c r="O119" s="88"/>
      <c r="P119" s="77"/>
      <c r="Q119" s="89"/>
      <c r="R119" s="89"/>
      <c r="S119" s="89"/>
      <c r="T119" s="89"/>
      <c r="U119" s="89"/>
      <c r="V119" s="89"/>
      <c r="W119" s="89"/>
      <c r="X119" s="89"/>
      <c r="Y119" s="89"/>
      <c r="Z119" s="89"/>
      <c r="AA119" s="89"/>
      <c r="AB119" s="89"/>
      <c r="AC119" s="89"/>
      <c r="AD119" s="89"/>
      <c r="AE119" s="89"/>
      <c r="AF119" s="89"/>
      <c r="AG119" s="89"/>
      <c r="AH119" s="89"/>
      <c r="AI119" s="89"/>
      <c r="AJ119" s="89"/>
      <c r="AK119" s="89"/>
      <c r="AL119" s="89"/>
      <c r="AM119" s="89"/>
      <c r="AN119" s="89"/>
      <c r="AO119" s="89"/>
      <c r="AP119" s="89"/>
      <c r="AQ119" s="89"/>
      <c r="AR119" s="89"/>
      <c r="AS119" s="89"/>
      <c r="AT119" s="89"/>
      <c r="AV119" s="99"/>
      <c r="AW119" s="352"/>
      <c r="AX119" s="82"/>
      <c r="AY119" s="83"/>
      <c r="AZ119" s="84"/>
    </row>
    <row r="120" spans="1:52" ht="15" hidden="1" customHeight="1" x14ac:dyDescent="0.25">
      <c r="A120" s="1"/>
      <c r="B120" s="16"/>
      <c r="C120" s="90"/>
      <c r="D120" s="77"/>
      <c r="E120" s="86"/>
      <c r="F120" s="77"/>
      <c r="G120" s="86"/>
      <c r="H120" s="77"/>
      <c r="I120" s="87"/>
      <c r="J120" s="77"/>
      <c r="K120" s="87"/>
      <c r="L120" s="77"/>
      <c r="M120" s="86"/>
      <c r="N120" s="77"/>
      <c r="O120" s="88"/>
      <c r="P120" s="77"/>
      <c r="Q120" s="89"/>
      <c r="R120" s="89"/>
      <c r="S120" s="89"/>
      <c r="T120" s="89"/>
      <c r="U120" s="89"/>
      <c r="V120" s="89"/>
      <c r="W120" s="89"/>
      <c r="X120" s="89"/>
      <c r="Y120" s="89"/>
      <c r="Z120" s="89"/>
      <c r="AA120" s="89"/>
      <c r="AB120" s="89"/>
      <c r="AC120" s="89"/>
      <c r="AD120" s="89"/>
      <c r="AE120" s="89"/>
      <c r="AF120" s="89"/>
      <c r="AG120" s="89"/>
      <c r="AH120" s="89"/>
      <c r="AI120" s="89"/>
      <c r="AJ120" s="89"/>
      <c r="AK120" s="89"/>
      <c r="AL120" s="89"/>
      <c r="AM120" s="89"/>
      <c r="AN120" s="89"/>
      <c r="AO120" s="89"/>
      <c r="AP120" s="89"/>
      <c r="AQ120" s="89"/>
      <c r="AR120" s="89"/>
      <c r="AS120" s="89"/>
      <c r="AT120" s="89"/>
      <c r="AV120" s="99"/>
      <c r="AW120" s="352"/>
      <c r="AX120" s="82"/>
      <c r="AY120" s="83"/>
      <c r="AZ120" s="84"/>
    </row>
    <row r="121" spans="1:52" ht="15" hidden="1" customHeight="1" x14ac:dyDescent="0.25">
      <c r="A121" s="1"/>
      <c r="B121" s="16"/>
      <c r="C121" s="90"/>
      <c r="D121" s="77"/>
      <c r="E121" s="86"/>
      <c r="F121" s="77"/>
      <c r="G121" s="86"/>
      <c r="H121" s="77"/>
      <c r="I121" s="87"/>
      <c r="J121" s="77"/>
      <c r="K121" s="87"/>
      <c r="L121" s="77"/>
      <c r="M121" s="86"/>
      <c r="N121" s="77"/>
      <c r="O121" s="88"/>
      <c r="P121" s="77"/>
      <c r="Q121" s="89"/>
      <c r="R121" s="89"/>
      <c r="S121" s="89"/>
      <c r="T121" s="89"/>
      <c r="U121" s="89"/>
      <c r="V121" s="89"/>
      <c r="W121" s="89"/>
      <c r="X121" s="89"/>
      <c r="Y121" s="89"/>
      <c r="Z121" s="89"/>
      <c r="AA121" s="89"/>
      <c r="AB121" s="89"/>
      <c r="AC121" s="89"/>
      <c r="AD121" s="89"/>
      <c r="AE121" s="89"/>
      <c r="AF121" s="89"/>
      <c r="AG121" s="89"/>
      <c r="AH121" s="89"/>
      <c r="AI121" s="89"/>
      <c r="AJ121" s="89"/>
      <c r="AK121" s="89"/>
      <c r="AL121" s="89"/>
      <c r="AM121" s="89"/>
      <c r="AN121" s="89"/>
      <c r="AO121" s="89"/>
      <c r="AP121" s="89"/>
      <c r="AQ121" s="89"/>
      <c r="AR121" s="89"/>
      <c r="AS121" s="89"/>
      <c r="AT121" s="89"/>
      <c r="AV121" s="99"/>
      <c r="AW121" s="352"/>
      <c r="AX121" s="82"/>
      <c r="AY121" s="83"/>
      <c r="AZ121" s="84"/>
    </row>
    <row r="122" spans="1:52" ht="15.6" thickBot="1" x14ac:dyDescent="0.3">
      <c r="A122" s="1"/>
      <c r="B122" s="16"/>
      <c r="C122" s="90"/>
      <c r="D122" s="77"/>
      <c r="E122" s="86"/>
      <c r="F122" s="77"/>
      <c r="G122" s="86"/>
      <c r="H122" s="77"/>
      <c r="I122" s="87"/>
      <c r="J122" s="77"/>
      <c r="K122" s="87"/>
      <c r="L122" s="77"/>
      <c r="M122" s="86"/>
      <c r="N122" s="77"/>
      <c r="O122" s="88"/>
      <c r="P122" s="77"/>
      <c r="Q122" s="89"/>
      <c r="R122" s="89"/>
      <c r="S122" s="89"/>
      <c r="T122" s="89"/>
      <c r="U122" s="89"/>
      <c r="V122" s="89"/>
      <c r="W122" s="89"/>
      <c r="X122" s="89"/>
      <c r="Y122" s="89"/>
      <c r="Z122" s="89"/>
      <c r="AA122" s="89"/>
      <c r="AB122" s="89"/>
      <c r="AC122" s="89"/>
      <c r="AD122" s="89"/>
      <c r="AE122" s="89"/>
      <c r="AF122" s="89"/>
      <c r="AG122" s="89"/>
      <c r="AH122" s="89"/>
      <c r="AI122" s="89"/>
      <c r="AJ122" s="89"/>
      <c r="AK122" s="89"/>
      <c r="AL122" s="89"/>
      <c r="AM122" s="89"/>
      <c r="AN122" s="89"/>
      <c r="AO122" s="89"/>
      <c r="AP122" s="89"/>
      <c r="AQ122" s="89"/>
      <c r="AR122" s="89"/>
      <c r="AS122" s="89"/>
      <c r="AT122" s="89"/>
      <c r="AV122" s="73"/>
      <c r="AW122" s="353"/>
      <c r="AX122" s="82"/>
      <c r="AY122" s="83"/>
      <c r="AZ122" s="84"/>
    </row>
    <row r="123" spans="1:52" ht="23.4" customHeight="1" x14ac:dyDescent="0.25">
      <c r="A123" s="1"/>
      <c r="B123" s="16"/>
      <c r="C123" s="1"/>
      <c r="D123" s="1"/>
      <c r="E123" s="91"/>
      <c r="F123" s="1"/>
      <c r="G123" s="91"/>
      <c r="H123" s="92"/>
      <c r="I123" s="92"/>
      <c r="J123" s="92"/>
      <c r="K123" s="92"/>
      <c r="L123" s="92"/>
      <c r="M123" s="92"/>
      <c r="N123" s="92"/>
      <c r="O123" s="92"/>
      <c r="P123" s="92"/>
      <c r="Q123" s="93"/>
      <c r="R123" s="93"/>
      <c r="S123" s="94"/>
      <c r="T123" s="94"/>
      <c r="U123" s="94"/>
      <c r="V123" s="94"/>
      <c r="W123" s="94"/>
      <c r="X123" s="94"/>
      <c r="Y123" s="94"/>
      <c r="Z123" s="94"/>
      <c r="AA123" s="94"/>
      <c r="AB123" s="94"/>
      <c r="AC123" s="94"/>
      <c r="AD123" s="94"/>
      <c r="AE123" s="94"/>
      <c r="AF123" s="94"/>
      <c r="AG123" s="94"/>
      <c r="AH123" s="94"/>
      <c r="AI123" s="94"/>
      <c r="AJ123" s="94"/>
      <c r="AK123" s="94"/>
      <c r="AL123" s="94"/>
      <c r="AM123" s="94"/>
      <c r="AN123" s="94"/>
      <c r="AO123" s="94"/>
      <c r="AP123" s="94"/>
      <c r="AQ123" s="94"/>
      <c r="AR123" s="94"/>
      <c r="AS123" s="94"/>
      <c r="AT123" s="94"/>
      <c r="AU123" s="94"/>
      <c r="AV123" s="75"/>
      <c r="AW123" s="76"/>
      <c r="AX123" s="82"/>
      <c r="AY123" s="83"/>
      <c r="AZ123" s="84"/>
    </row>
    <row r="124" spans="1:52" ht="23.4" customHeight="1" thickBot="1" x14ac:dyDescent="0.3">
      <c r="A124" s="1"/>
      <c r="B124" s="29"/>
      <c r="C124" s="189"/>
      <c r="D124" s="189"/>
      <c r="E124" s="190"/>
      <c r="F124" s="189"/>
      <c r="G124" s="190"/>
      <c r="H124" s="189"/>
      <c r="I124" s="189"/>
      <c r="J124" s="189"/>
      <c r="K124" s="189"/>
      <c r="L124" s="189"/>
      <c r="M124" s="189"/>
      <c r="N124" s="189"/>
      <c r="O124" s="189"/>
      <c r="P124" s="189"/>
      <c r="Q124" s="191"/>
      <c r="R124" s="191"/>
      <c r="S124" s="190"/>
      <c r="T124" s="190"/>
      <c r="U124" s="190"/>
      <c r="V124" s="190"/>
      <c r="W124" s="190"/>
      <c r="X124" s="190"/>
      <c r="Y124" s="190"/>
      <c r="Z124" s="190"/>
      <c r="AA124" s="190"/>
      <c r="AB124" s="190"/>
      <c r="AC124" s="190"/>
      <c r="AD124" s="190"/>
      <c r="AE124" s="190"/>
      <c r="AF124" s="190"/>
      <c r="AG124" s="190"/>
      <c r="AH124" s="190"/>
      <c r="AI124" s="190"/>
      <c r="AJ124" s="190"/>
      <c r="AK124" s="190"/>
      <c r="AL124" s="190"/>
      <c r="AM124" s="190"/>
      <c r="AN124" s="190"/>
      <c r="AO124" s="190"/>
      <c r="AP124" s="190"/>
      <c r="AQ124" s="190"/>
      <c r="AR124" s="190"/>
      <c r="AS124" s="190"/>
      <c r="AT124" s="190"/>
      <c r="AU124" s="190"/>
      <c r="AV124" s="189"/>
      <c r="AW124" s="189"/>
      <c r="AX124" s="192"/>
      <c r="AY124" s="83"/>
      <c r="AZ124" s="84"/>
    </row>
    <row r="125" spans="1:52" ht="23.4" customHeight="1" thickTop="1" x14ac:dyDescent="0.25">
      <c r="A125" s="1"/>
      <c r="B125" s="36"/>
      <c r="C125" s="424" t="s">
        <v>100</v>
      </c>
      <c r="D125" s="42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83"/>
      <c r="AZ125" s="84"/>
    </row>
    <row r="126" spans="1:52" ht="23.4" customHeight="1" x14ac:dyDescent="0.25">
      <c r="A126" s="1"/>
      <c r="B126" s="36"/>
      <c r="C126" s="460" t="s">
        <v>138</v>
      </c>
      <c r="D126" s="461"/>
      <c r="E126" s="461"/>
      <c r="F126" s="461"/>
      <c r="G126" s="461"/>
      <c r="H126" s="461"/>
      <c r="I126" s="461"/>
      <c r="J126" s="461"/>
      <c r="K126" s="461"/>
      <c r="L126" s="461"/>
      <c r="M126" s="461"/>
      <c r="N126" s="461"/>
      <c r="O126" s="461"/>
      <c r="P126" s="461"/>
      <c r="Q126" s="461"/>
      <c r="R126" s="461"/>
      <c r="S126" s="461"/>
      <c r="T126" s="461"/>
      <c r="U126" s="461"/>
      <c r="V126" s="461"/>
      <c r="W126" s="461"/>
      <c r="X126" s="461"/>
      <c r="Y126" s="461"/>
      <c r="Z126" s="461"/>
      <c r="AA126" s="461"/>
      <c r="AB126" s="461"/>
      <c r="AC126" s="461"/>
      <c r="AY126" s="83"/>
      <c r="AZ126" s="84"/>
    </row>
    <row r="127" spans="1:52" ht="23.4" customHeight="1" x14ac:dyDescent="0.25">
      <c r="A127" s="1"/>
      <c r="B127" s="36"/>
      <c r="C127" s="461"/>
      <c r="D127" s="461"/>
      <c r="E127" s="461"/>
      <c r="F127" s="461"/>
      <c r="G127" s="461"/>
      <c r="H127" s="461"/>
      <c r="I127" s="461"/>
      <c r="J127" s="461"/>
      <c r="K127" s="461"/>
      <c r="L127" s="461"/>
      <c r="M127" s="461"/>
      <c r="N127" s="461"/>
      <c r="O127" s="461"/>
      <c r="P127" s="461"/>
      <c r="Q127" s="461"/>
      <c r="R127" s="461"/>
      <c r="S127" s="461"/>
      <c r="T127" s="461"/>
      <c r="U127" s="461"/>
      <c r="V127" s="461"/>
      <c r="W127" s="461"/>
      <c r="X127" s="461"/>
      <c r="Y127" s="461"/>
      <c r="Z127" s="461"/>
      <c r="AA127" s="461"/>
      <c r="AB127" s="461"/>
      <c r="AC127" s="461"/>
      <c r="AY127" s="83"/>
      <c r="AZ127" s="84"/>
    </row>
    <row r="128" spans="1:52" ht="23.4" customHeight="1" x14ac:dyDescent="0.25">
      <c r="A128" s="1"/>
      <c r="B128" s="36"/>
      <c r="C128" s="461"/>
      <c r="D128" s="461"/>
      <c r="E128" s="461"/>
      <c r="F128" s="461"/>
      <c r="G128" s="461"/>
      <c r="H128" s="461"/>
      <c r="I128" s="461"/>
      <c r="J128" s="461"/>
      <c r="K128" s="461"/>
      <c r="L128" s="461"/>
      <c r="M128" s="461"/>
      <c r="N128" s="461"/>
      <c r="O128" s="461"/>
      <c r="P128" s="461"/>
      <c r="Q128" s="461"/>
      <c r="R128" s="461"/>
      <c r="S128" s="461"/>
      <c r="T128" s="461"/>
      <c r="U128" s="461"/>
      <c r="V128" s="461"/>
      <c r="W128" s="461"/>
      <c r="X128" s="461"/>
      <c r="Y128" s="461"/>
      <c r="Z128" s="461"/>
      <c r="AA128" s="461"/>
      <c r="AB128" s="461"/>
      <c r="AC128" s="461"/>
      <c r="AY128" s="83"/>
      <c r="AZ128" s="84"/>
    </row>
    <row r="129" spans="1:52" ht="53.25" customHeight="1" x14ac:dyDescent="0.25">
      <c r="A129" s="1"/>
      <c r="B129" s="36"/>
      <c r="C129" s="461"/>
      <c r="D129" s="461"/>
      <c r="E129" s="461"/>
      <c r="F129" s="461"/>
      <c r="G129" s="461"/>
      <c r="H129" s="461"/>
      <c r="I129" s="461"/>
      <c r="J129" s="461"/>
      <c r="K129" s="461"/>
      <c r="L129" s="461"/>
      <c r="M129" s="461"/>
      <c r="N129" s="461"/>
      <c r="O129" s="461"/>
      <c r="P129" s="461"/>
      <c r="Q129" s="461"/>
      <c r="R129" s="461"/>
      <c r="S129" s="461"/>
      <c r="T129" s="461"/>
      <c r="U129" s="461"/>
      <c r="V129" s="461"/>
      <c r="W129" s="461"/>
      <c r="X129" s="461"/>
      <c r="Y129" s="461"/>
      <c r="Z129" s="461"/>
      <c r="AA129" s="461"/>
      <c r="AB129" s="461"/>
      <c r="AC129" s="461"/>
      <c r="AY129" s="83"/>
      <c r="AZ129" s="84"/>
    </row>
    <row r="130" spans="1:52" ht="124.5" customHeight="1" x14ac:dyDescent="0.25">
      <c r="A130" s="1"/>
      <c r="B130" s="83"/>
      <c r="C130" s="461"/>
      <c r="D130" s="461"/>
      <c r="E130" s="461"/>
      <c r="F130" s="461"/>
      <c r="G130" s="461"/>
      <c r="H130" s="461"/>
      <c r="I130" s="461"/>
      <c r="J130" s="461"/>
      <c r="K130" s="461"/>
      <c r="L130" s="461"/>
      <c r="M130" s="461"/>
      <c r="N130" s="461"/>
      <c r="O130" s="461"/>
      <c r="P130" s="461"/>
      <c r="Q130" s="461"/>
      <c r="R130" s="461"/>
      <c r="S130" s="461"/>
      <c r="T130" s="461"/>
      <c r="U130" s="461"/>
      <c r="V130" s="461"/>
      <c r="W130" s="461"/>
      <c r="X130" s="461"/>
      <c r="Y130" s="461"/>
      <c r="Z130" s="461"/>
      <c r="AA130" s="461"/>
      <c r="AB130" s="461"/>
      <c r="AC130" s="461"/>
      <c r="AD130" s="3"/>
      <c r="AE130" s="3"/>
      <c r="AF130" s="3"/>
      <c r="AG130" s="3"/>
      <c r="AH130" s="3"/>
      <c r="AI130" s="3"/>
      <c r="AJ130" s="3"/>
      <c r="AK130" s="3"/>
      <c r="AL130" s="3"/>
      <c r="AM130" s="3"/>
      <c r="AN130" s="3"/>
      <c r="AO130" s="3"/>
      <c r="AP130" s="3"/>
      <c r="AQ130" s="3"/>
      <c r="AR130" s="3"/>
      <c r="AS130" s="3"/>
      <c r="AT130" s="3"/>
      <c r="AU130" s="3"/>
      <c r="AV130" s="3"/>
      <c r="AW130" s="3"/>
      <c r="AY130" s="36"/>
      <c r="AZ130" s="33"/>
    </row>
    <row r="131" spans="1:52" ht="15.6" x14ac:dyDescent="0.3">
      <c r="A131" s="1"/>
      <c r="B131" s="83"/>
      <c r="C131" s="476" t="s">
        <v>139</v>
      </c>
      <c r="D131" s="477"/>
      <c r="E131" s="456" t="s">
        <v>140</v>
      </c>
      <c r="F131" s="456"/>
      <c r="G131" s="456"/>
      <c r="H131" s="456"/>
      <c r="I131" s="456"/>
      <c r="J131" s="456"/>
      <c r="K131" s="456"/>
      <c r="L131" s="456"/>
      <c r="M131" s="456"/>
      <c r="N131" s="457"/>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Y131" s="36"/>
      <c r="AZ131" s="33"/>
    </row>
    <row r="132" spans="1:52" ht="48.75" customHeight="1" x14ac:dyDescent="0.25">
      <c r="A132" s="1"/>
      <c r="B132" s="83"/>
      <c r="C132" s="478" t="s">
        <v>141</v>
      </c>
      <c r="D132" s="479"/>
      <c r="E132" s="458" t="s">
        <v>142</v>
      </c>
      <c r="F132" s="458"/>
      <c r="G132" s="458"/>
      <c r="H132" s="458"/>
      <c r="I132" s="458"/>
      <c r="J132" s="458"/>
      <c r="K132" s="458"/>
      <c r="L132" s="458"/>
      <c r="M132" s="458"/>
      <c r="N132" s="459"/>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Y132" s="36"/>
      <c r="AZ132" s="33"/>
    </row>
    <row r="133" spans="1:52" ht="94.5" customHeight="1" x14ac:dyDescent="0.25">
      <c r="A133" s="1"/>
      <c r="B133" s="83"/>
      <c r="C133" s="480" t="s">
        <v>143</v>
      </c>
      <c r="D133" s="481"/>
      <c r="E133" s="484" t="s">
        <v>144</v>
      </c>
      <c r="F133" s="484"/>
      <c r="G133" s="484"/>
      <c r="H133" s="484"/>
      <c r="I133" s="484"/>
      <c r="J133" s="484"/>
      <c r="K133" s="484"/>
      <c r="L133" s="484"/>
      <c r="M133" s="484"/>
      <c r="N133" s="485"/>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Y133" s="83"/>
      <c r="AZ133" s="84"/>
    </row>
    <row r="134" spans="1:52" ht="94.5" customHeight="1" x14ac:dyDescent="0.25">
      <c r="A134" s="1"/>
      <c r="B134" s="83"/>
      <c r="C134" s="480" t="s">
        <v>145</v>
      </c>
      <c r="D134" s="481"/>
      <c r="E134" s="484" t="s">
        <v>146</v>
      </c>
      <c r="F134" s="484"/>
      <c r="G134" s="484"/>
      <c r="H134" s="484"/>
      <c r="I134" s="484"/>
      <c r="J134" s="484"/>
      <c r="K134" s="484"/>
      <c r="L134" s="484"/>
      <c r="M134" s="484"/>
      <c r="N134" s="485"/>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Y134" s="83"/>
      <c r="AZ134" s="84"/>
    </row>
    <row r="135" spans="1:52" ht="48.75" customHeight="1" x14ac:dyDescent="0.25">
      <c r="A135" s="1"/>
      <c r="B135" s="83"/>
      <c r="C135" s="480" t="s">
        <v>126</v>
      </c>
      <c r="D135" s="481"/>
      <c r="E135" s="484" t="s">
        <v>147</v>
      </c>
      <c r="F135" s="484"/>
      <c r="G135" s="484"/>
      <c r="H135" s="484"/>
      <c r="I135" s="484"/>
      <c r="J135" s="484"/>
      <c r="K135" s="484"/>
      <c r="L135" s="484"/>
      <c r="M135" s="484"/>
      <c r="N135" s="485"/>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Y135" s="83"/>
      <c r="AZ135" s="84"/>
    </row>
    <row r="136" spans="1:52" ht="88.5" customHeight="1" x14ac:dyDescent="0.25">
      <c r="A136" s="1"/>
      <c r="B136" s="131"/>
      <c r="C136" s="480" t="s">
        <v>127</v>
      </c>
      <c r="D136" s="481"/>
      <c r="E136" s="484" t="s">
        <v>148</v>
      </c>
      <c r="F136" s="484"/>
      <c r="G136" s="484"/>
      <c r="H136" s="484"/>
      <c r="I136" s="484"/>
      <c r="J136" s="484"/>
      <c r="K136" s="484"/>
      <c r="L136" s="484"/>
      <c r="M136" s="484"/>
      <c r="N136" s="485"/>
      <c r="O136" s="193"/>
      <c r="P136" s="193"/>
      <c r="Q136" s="193"/>
      <c r="R136" s="193"/>
      <c r="S136" s="193"/>
      <c r="T136" s="193"/>
      <c r="U136" s="193"/>
      <c r="V136" s="193"/>
      <c r="W136" s="193"/>
      <c r="X136" s="193"/>
      <c r="Y136" s="193"/>
      <c r="Z136" s="193"/>
      <c r="AA136" s="193"/>
      <c r="AB136" s="193"/>
      <c r="AC136" s="193"/>
      <c r="AD136" s="193"/>
      <c r="AE136" s="193"/>
      <c r="AF136" s="193"/>
      <c r="AG136" s="193"/>
      <c r="AH136" s="193"/>
      <c r="AI136" s="193"/>
      <c r="AJ136" s="193"/>
      <c r="AK136" s="193"/>
      <c r="AL136" s="193"/>
      <c r="AM136" s="193"/>
      <c r="AN136" s="193"/>
      <c r="AO136" s="193"/>
      <c r="AP136" s="193"/>
      <c r="AQ136" s="193"/>
      <c r="AR136" s="193"/>
      <c r="AS136" s="193"/>
      <c r="AT136" s="193"/>
      <c r="AU136" s="193"/>
      <c r="AV136" s="3"/>
      <c r="AW136" s="3"/>
      <c r="AY136" s="83"/>
      <c r="AZ136" s="84"/>
    </row>
    <row r="137" spans="1:52" ht="51" customHeight="1" x14ac:dyDescent="0.25">
      <c r="A137" s="1"/>
      <c r="B137" s="131"/>
      <c r="C137" s="489" t="s">
        <v>133</v>
      </c>
      <c r="D137" s="490"/>
      <c r="E137" s="486" t="s">
        <v>149</v>
      </c>
      <c r="F137" s="487"/>
      <c r="G137" s="487"/>
      <c r="H137" s="487"/>
      <c r="I137" s="487"/>
      <c r="J137" s="487"/>
      <c r="K137" s="487"/>
      <c r="L137" s="487"/>
      <c r="M137" s="487"/>
      <c r="N137" s="488"/>
      <c r="O137" s="193"/>
      <c r="P137" s="193"/>
      <c r="Q137" s="193"/>
      <c r="R137" s="193"/>
      <c r="S137" s="193"/>
      <c r="T137" s="193"/>
      <c r="U137" s="193"/>
      <c r="V137" s="193"/>
      <c r="W137" s="193"/>
      <c r="X137" s="193"/>
      <c r="Y137" s="193"/>
      <c r="Z137" s="193"/>
      <c r="AA137" s="193"/>
      <c r="AB137" s="193"/>
      <c r="AC137" s="193"/>
      <c r="AD137" s="193"/>
      <c r="AE137" s="193"/>
      <c r="AF137" s="193"/>
      <c r="AG137" s="193"/>
      <c r="AH137" s="193"/>
      <c r="AI137" s="193"/>
      <c r="AJ137" s="193"/>
      <c r="AK137" s="193"/>
      <c r="AL137" s="193"/>
      <c r="AM137" s="193"/>
      <c r="AN137" s="193"/>
      <c r="AO137" s="193"/>
      <c r="AP137" s="193"/>
      <c r="AQ137" s="193"/>
      <c r="AR137" s="193"/>
      <c r="AS137" s="193"/>
      <c r="AT137" s="193"/>
      <c r="AU137" s="193"/>
      <c r="AV137" s="3"/>
      <c r="AW137" s="3"/>
      <c r="AY137" s="83"/>
      <c r="AZ137" s="84"/>
    </row>
    <row r="138" spans="1:52" ht="23.25" customHeight="1" x14ac:dyDescent="0.25">
      <c r="A138" s="1"/>
      <c r="B138" s="131"/>
      <c r="C138" s="480" t="s">
        <v>150</v>
      </c>
      <c r="D138" s="481"/>
      <c r="E138" s="484" t="s">
        <v>151</v>
      </c>
      <c r="F138" s="484"/>
      <c r="G138" s="484"/>
      <c r="H138" s="484"/>
      <c r="I138" s="484"/>
      <c r="J138" s="484"/>
      <c r="K138" s="484"/>
      <c r="L138" s="484"/>
      <c r="M138" s="484"/>
      <c r="N138" s="485"/>
      <c r="O138" s="193"/>
      <c r="P138" s="193"/>
      <c r="Q138" s="193"/>
      <c r="R138" s="193"/>
      <c r="S138" s="193"/>
      <c r="T138" s="193"/>
      <c r="U138" s="193"/>
      <c r="V138" s="193"/>
      <c r="W138" s="193"/>
      <c r="X138" s="193"/>
      <c r="Y138" s="193"/>
      <c r="Z138" s="193"/>
      <c r="AA138" s="193"/>
      <c r="AB138" s="193"/>
      <c r="AC138" s="193"/>
      <c r="AD138" s="193"/>
      <c r="AE138" s="193"/>
      <c r="AF138" s="193"/>
      <c r="AG138" s="193"/>
      <c r="AH138" s="193"/>
      <c r="AI138" s="193"/>
      <c r="AJ138" s="193"/>
      <c r="AK138" s="193"/>
      <c r="AL138" s="193"/>
      <c r="AM138" s="193"/>
      <c r="AN138" s="193"/>
      <c r="AO138" s="193"/>
      <c r="AP138" s="193"/>
      <c r="AQ138" s="193"/>
      <c r="AR138" s="193"/>
      <c r="AS138" s="193"/>
      <c r="AT138" s="193"/>
      <c r="AU138" s="193"/>
      <c r="AV138" s="3"/>
      <c r="AW138" s="3"/>
      <c r="AY138" s="83"/>
      <c r="AZ138" s="84"/>
    </row>
    <row r="139" spans="1:52" ht="62.25" customHeight="1" thickBot="1" x14ac:dyDescent="0.3">
      <c r="A139" s="1"/>
      <c r="B139" s="131"/>
      <c r="C139" s="482" t="s">
        <v>152</v>
      </c>
      <c r="D139" s="483"/>
      <c r="E139" s="474" t="s">
        <v>153</v>
      </c>
      <c r="F139" s="474"/>
      <c r="G139" s="474"/>
      <c r="H139" s="474"/>
      <c r="I139" s="474"/>
      <c r="J139" s="474"/>
      <c r="K139" s="474"/>
      <c r="L139" s="474"/>
      <c r="M139" s="474"/>
      <c r="N139" s="475"/>
      <c r="O139" s="193"/>
      <c r="P139" s="193"/>
      <c r="Q139" s="193"/>
      <c r="R139" s="193"/>
      <c r="S139" s="193"/>
      <c r="T139" s="193"/>
      <c r="U139" s="193"/>
      <c r="V139" s="193"/>
      <c r="W139" s="193"/>
      <c r="X139" s="193"/>
      <c r="Y139" s="193"/>
      <c r="Z139" s="193"/>
      <c r="AA139" s="193"/>
      <c r="AB139" s="193"/>
      <c r="AC139" s="193"/>
      <c r="AD139" s="193"/>
      <c r="AE139" s="193"/>
      <c r="AF139" s="193"/>
      <c r="AG139" s="193"/>
      <c r="AH139" s="193"/>
      <c r="AI139" s="193"/>
      <c r="AJ139" s="193"/>
      <c r="AK139" s="193"/>
      <c r="AL139" s="193"/>
      <c r="AM139" s="193"/>
      <c r="AN139" s="193"/>
      <c r="AO139" s="193"/>
      <c r="AP139" s="193"/>
      <c r="AQ139" s="193"/>
      <c r="AR139" s="193"/>
      <c r="AS139" s="193"/>
      <c r="AT139" s="193"/>
      <c r="AU139" s="193"/>
      <c r="AV139" s="3"/>
      <c r="AW139" s="3"/>
      <c r="AY139" s="83"/>
      <c r="AZ139" s="84"/>
    </row>
    <row r="140" spans="1:52" ht="15.6" thickBot="1" x14ac:dyDescent="0.3">
      <c r="A140" s="1"/>
      <c r="B140" s="131"/>
      <c r="C140" s="193"/>
      <c r="D140" s="193"/>
      <c r="E140" s="193"/>
      <c r="F140" s="193"/>
      <c r="G140" s="193"/>
      <c r="H140" s="193"/>
      <c r="I140" s="193"/>
      <c r="J140" s="193"/>
      <c r="K140" s="193"/>
      <c r="L140" s="193"/>
      <c r="M140" s="193"/>
      <c r="N140" s="193"/>
      <c r="O140" s="193"/>
      <c r="P140" s="193"/>
      <c r="Q140" s="193"/>
      <c r="R140" s="193"/>
      <c r="S140" s="193"/>
      <c r="T140" s="193"/>
      <c r="U140" s="193"/>
      <c r="V140" s="193"/>
      <c r="W140" s="193"/>
      <c r="X140" s="193"/>
      <c r="Y140" s="193"/>
      <c r="Z140" s="193"/>
      <c r="AA140" s="193"/>
      <c r="AB140" s="193"/>
      <c r="AC140" s="193"/>
      <c r="AD140" s="193"/>
      <c r="AE140" s="193"/>
      <c r="AF140" s="193"/>
      <c r="AG140" s="193"/>
      <c r="AH140" s="193"/>
      <c r="AI140" s="193"/>
      <c r="AJ140" s="193"/>
      <c r="AK140" s="193"/>
      <c r="AL140" s="193"/>
      <c r="AM140" s="193"/>
      <c r="AN140" s="193"/>
      <c r="AO140" s="193"/>
      <c r="AP140" s="193"/>
      <c r="AQ140" s="193"/>
      <c r="AR140" s="193"/>
      <c r="AS140" s="193"/>
      <c r="AT140" s="193"/>
      <c r="AU140" s="193"/>
      <c r="AV140" s="3"/>
      <c r="AW140" s="3"/>
      <c r="AY140" s="83"/>
      <c r="AZ140" s="84"/>
    </row>
    <row r="141" spans="1:52" ht="30.75" customHeight="1" thickBot="1" x14ac:dyDescent="0.3">
      <c r="A141" s="1"/>
      <c r="B141" s="131"/>
      <c r="C141" s="278" t="s">
        <v>154</v>
      </c>
      <c r="D141" s="284"/>
      <c r="E141" s="280" t="s">
        <v>155</v>
      </c>
      <c r="F141" s="284"/>
      <c r="G141" s="449" t="s">
        <v>156</v>
      </c>
      <c r="H141" s="449"/>
      <c r="I141" s="449"/>
      <c r="J141" s="449"/>
      <c r="K141" s="449"/>
      <c r="L141" s="283"/>
      <c r="M141" s="445" t="s">
        <v>157</v>
      </c>
      <c r="N141" s="445"/>
      <c r="O141" s="445"/>
      <c r="P141" s="445"/>
      <c r="Q141" s="445"/>
      <c r="R141" s="445"/>
      <c r="S141" s="315"/>
      <c r="T141" s="315"/>
      <c r="U141" s="315"/>
      <c r="V141" s="315"/>
      <c r="W141" s="315"/>
      <c r="X141" s="315"/>
      <c r="Y141" s="315"/>
      <c r="Z141" s="315"/>
      <c r="AA141" s="315"/>
      <c r="AB141" s="315"/>
      <c r="AC141" s="315"/>
      <c r="AD141" s="315"/>
      <c r="AE141" s="315"/>
      <c r="AF141" s="315"/>
      <c r="AG141" s="315"/>
      <c r="AH141" s="315"/>
      <c r="AI141" s="315"/>
      <c r="AJ141" s="315"/>
      <c r="AM141" s="193"/>
      <c r="AN141" s="193"/>
      <c r="AO141" s="193"/>
      <c r="AP141" s="193"/>
      <c r="AQ141" s="193"/>
      <c r="AR141" s="193"/>
      <c r="AS141" s="193"/>
      <c r="AT141" s="193"/>
      <c r="AU141" s="193"/>
      <c r="AV141" s="3"/>
      <c r="AW141" s="3"/>
      <c r="AY141" s="83"/>
      <c r="AZ141" s="84"/>
    </row>
    <row r="142" spans="1:52" ht="15" customHeight="1" x14ac:dyDescent="0.25">
      <c r="A142" s="1"/>
      <c r="B142" s="131"/>
      <c r="C142" s="467" t="s">
        <v>158</v>
      </c>
      <c r="D142" s="279"/>
      <c r="E142" s="464" t="s">
        <v>159</v>
      </c>
      <c r="F142" s="279"/>
      <c r="G142" s="450" t="s">
        <v>160</v>
      </c>
      <c r="H142" s="451"/>
      <c r="I142" s="451"/>
      <c r="J142" s="451"/>
      <c r="K142" s="452"/>
      <c r="L142" s="317"/>
      <c r="M142" s="439" t="s">
        <v>161</v>
      </c>
      <c r="N142" s="440"/>
      <c r="O142" s="440"/>
      <c r="P142" s="440"/>
      <c r="Q142" s="440"/>
      <c r="R142" s="441"/>
      <c r="S142" s="299"/>
      <c r="T142" s="299"/>
      <c r="U142" s="299"/>
      <c r="V142" s="299"/>
      <c r="W142" s="299"/>
      <c r="X142" s="299"/>
      <c r="Y142" s="299"/>
      <c r="Z142" s="299"/>
      <c r="AA142" s="299"/>
      <c r="AB142" s="299"/>
      <c r="AC142" s="299"/>
      <c r="AD142" s="299"/>
      <c r="AE142" s="299"/>
      <c r="AF142" s="299"/>
      <c r="AG142" s="299"/>
      <c r="AH142" s="299"/>
      <c r="AI142" s="299"/>
      <c r="AJ142" s="299"/>
      <c r="AM142" s="193"/>
      <c r="AN142" s="193"/>
      <c r="AO142" s="193"/>
      <c r="AP142" s="193"/>
      <c r="AQ142" s="193"/>
      <c r="AR142" s="193"/>
      <c r="AS142" s="193"/>
      <c r="AT142" s="193"/>
      <c r="AU142" s="193"/>
      <c r="AV142" s="3"/>
      <c r="AW142" s="3"/>
      <c r="AY142" s="83"/>
      <c r="AZ142" s="84"/>
    </row>
    <row r="143" spans="1:52" ht="15" customHeight="1" x14ac:dyDescent="0.25">
      <c r="A143" s="1"/>
      <c r="B143" s="131"/>
      <c r="C143" s="462"/>
      <c r="D143" s="279"/>
      <c r="E143" s="465"/>
      <c r="F143" s="279"/>
      <c r="G143" s="446" t="s">
        <v>162</v>
      </c>
      <c r="H143" s="447"/>
      <c r="I143" s="447"/>
      <c r="J143" s="447"/>
      <c r="K143" s="448"/>
      <c r="L143" s="317"/>
      <c r="M143" s="442"/>
      <c r="N143" s="443"/>
      <c r="O143" s="443"/>
      <c r="P143" s="443"/>
      <c r="Q143" s="443"/>
      <c r="R143" s="444"/>
      <c r="S143" s="299"/>
      <c r="T143" s="299"/>
      <c r="U143" s="299"/>
      <c r="V143" s="299"/>
      <c r="W143" s="299"/>
      <c r="X143" s="299"/>
      <c r="Y143" s="299"/>
      <c r="Z143" s="299"/>
      <c r="AA143" s="299"/>
      <c r="AB143" s="299"/>
      <c r="AC143" s="299"/>
      <c r="AD143" s="299"/>
      <c r="AE143" s="299"/>
      <c r="AF143" s="299"/>
      <c r="AG143" s="299"/>
      <c r="AH143" s="299"/>
      <c r="AI143" s="299"/>
      <c r="AJ143" s="299"/>
      <c r="AM143" s="193"/>
      <c r="AN143" s="193"/>
      <c r="AO143" s="193"/>
      <c r="AP143" s="193"/>
      <c r="AQ143" s="193"/>
      <c r="AR143" s="193"/>
      <c r="AS143" s="193"/>
      <c r="AT143" s="193"/>
      <c r="AU143" s="193"/>
      <c r="AV143" s="3"/>
      <c r="AW143" s="3"/>
      <c r="AY143" s="36"/>
      <c r="AZ143" s="33"/>
    </row>
    <row r="144" spans="1:52" ht="15.6" thickBot="1" x14ac:dyDescent="0.3">
      <c r="A144" s="1"/>
      <c r="B144" s="131"/>
      <c r="C144" s="462"/>
      <c r="D144" s="279"/>
      <c r="E144" s="469"/>
      <c r="F144" s="279"/>
      <c r="G144" s="446" t="s">
        <v>163</v>
      </c>
      <c r="H144" s="447"/>
      <c r="I144" s="447"/>
      <c r="J144" s="447"/>
      <c r="K144" s="448"/>
      <c r="L144" s="317"/>
      <c r="M144" s="442"/>
      <c r="N144" s="443"/>
      <c r="O144" s="443"/>
      <c r="P144" s="443"/>
      <c r="Q144" s="443"/>
      <c r="R144" s="444"/>
      <c r="S144" s="299"/>
      <c r="T144" s="299"/>
      <c r="U144" s="299"/>
      <c r="V144" s="299"/>
      <c r="W144" s="299"/>
      <c r="X144" s="299"/>
      <c r="Y144" s="299"/>
      <c r="Z144" s="299"/>
      <c r="AA144" s="299"/>
      <c r="AB144" s="299"/>
      <c r="AC144" s="299"/>
      <c r="AD144" s="299"/>
      <c r="AE144" s="299"/>
      <c r="AF144" s="299"/>
      <c r="AG144" s="299"/>
      <c r="AH144" s="299"/>
      <c r="AI144" s="299"/>
      <c r="AJ144" s="299"/>
      <c r="AM144" s="193"/>
      <c r="AN144" s="193"/>
      <c r="AO144" s="193"/>
      <c r="AP144" s="193"/>
      <c r="AQ144" s="193"/>
      <c r="AR144" s="193"/>
      <c r="AS144" s="193"/>
      <c r="AT144" s="193"/>
      <c r="AU144" s="193"/>
      <c r="AV144" s="3"/>
      <c r="AW144" s="3"/>
      <c r="AY144" s="36"/>
      <c r="AZ144" s="33"/>
    </row>
    <row r="145" spans="1:52" ht="15.6" thickBot="1" x14ac:dyDescent="0.3">
      <c r="A145" s="1"/>
      <c r="B145" s="131"/>
      <c r="C145" s="462"/>
      <c r="D145" s="279"/>
      <c r="E145" s="319" t="s">
        <v>164</v>
      </c>
      <c r="F145" s="279"/>
      <c r="G145" s="446" t="s">
        <v>165</v>
      </c>
      <c r="H145" s="447"/>
      <c r="I145" s="447"/>
      <c r="J145" s="447"/>
      <c r="K145" s="448"/>
      <c r="L145" s="317"/>
      <c r="M145" s="442"/>
      <c r="N145" s="443"/>
      <c r="O145" s="443"/>
      <c r="P145" s="443"/>
      <c r="Q145" s="443"/>
      <c r="R145" s="444"/>
      <c r="S145" s="299"/>
      <c r="T145" s="299"/>
      <c r="U145" s="299"/>
      <c r="V145" s="299"/>
      <c r="W145" s="299"/>
      <c r="X145" s="299"/>
      <c r="Y145" s="299"/>
      <c r="Z145" s="299"/>
      <c r="AA145" s="299"/>
      <c r="AB145" s="299"/>
      <c r="AC145" s="299"/>
      <c r="AD145" s="299"/>
      <c r="AE145" s="299"/>
      <c r="AF145" s="299"/>
      <c r="AG145" s="299"/>
      <c r="AH145" s="299"/>
      <c r="AI145" s="299"/>
      <c r="AJ145" s="299"/>
      <c r="AM145" s="193"/>
      <c r="AN145" s="193"/>
      <c r="AO145" s="193"/>
      <c r="AP145" s="193"/>
      <c r="AQ145" s="193"/>
      <c r="AR145" s="193"/>
      <c r="AS145" s="193"/>
      <c r="AT145" s="193"/>
      <c r="AU145" s="193"/>
      <c r="AV145" s="3"/>
      <c r="AW145" s="3"/>
      <c r="AY145" s="36"/>
      <c r="AZ145" s="33"/>
    </row>
    <row r="146" spans="1:52" ht="15.6" thickBot="1" x14ac:dyDescent="0.3">
      <c r="A146" s="1"/>
      <c r="B146" s="131"/>
      <c r="C146" s="462"/>
      <c r="D146" s="279"/>
      <c r="E146" s="319" t="s">
        <v>166</v>
      </c>
      <c r="F146" s="279"/>
      <c r="G146" s="446" t="s">
        <v>167</v>
      </c>
      <c r="H146" s="447"/>
      <c r="I146" s="447"/>
      <c r="J146" s="447"/>
      <c r="K146" s="448"/>
      <c r="L146" s="317"/>
      <c r="M146" s="442"/>
      <c r="N146" s="443"/>
      <c r="O146" s="443"/>
      <c r="P146" s="443"/>
      <c r="Q146" s="443"/>
      <c r="R146" s="444"/>
      <c r="S146" s="299"/>
      <c r="T146" s="299"/>
      <c r="U146" s="299"/>
      <c r="V146" s="299"/>
      <c r="W146" s="299"/>
      <c r="X146" s="299"/>
      <c r="Y146" s="299"/>
      <c r="Z146" s="299"/>
      <c r="AA146" s="299"/>
      <c r="AB146" s="299"/>
      <c r="AC146" s="299"/>
      <c r="AD146" s="299"/>
      <c r="AE146" s="299"/>
      <c r="AF146" s="299"/>
      <c r="AG146" s="299"/>
      <c r="AH146" s="299"/>
      <c r="AI146" s="299"/>
      <c r="AJ146" s="299"/>
      <c r="AM146" s="193"/>
      <c r="AN146" s="193"/>
      <c r="AO146" s="193"/>
      <c r="AP146" s="193"/>
      <c r="AQ146" s="193"/>
      <c r="AR146" s="193"/>
      <c r="AS146" s="193"/>
      <c r="AT146" s="193"/>
      <c r="AU146" s="193"/>
      <c r="AV146" s="3"/>
      <c r="AW146" s="3"/>
      <c r="AY146" s="36"/>
      <c r="AZ146" s="33"/>
    </row>
    <row r="147" spans="1:52" ht="15.6" thickBot="1" x14ac:dyDescent="0.3">
      <c r="A147" s="1"/>
      <c r="B147" s="131"/>
      <c r="C147" s="462"/>
      <c r="D147" s="279"/>
      <c r="E147" s="319"/>
      <c r="F147" s="279"/>
      <c r="G147" s="446" t="s">
        <v>168</v>
      </c>
      <c r="H147" s="447"/>
      <c r="I147" s="447"/>
      <c r="J147" s="447"/>
      <c r="K147" s="448"/>
      <c r="L147" s="317"/>
      <c r="M147" s="442"/>
      <c r="N147" s="443"/>
      <c r="O147" s="443"/>
      <c r="P147" s="443"/>
      <c r="Q147" s="443"/>
      <c r="R147" s="444"/>
      <c r="S147" s="299"/>
      <c r="T147" s="299"/>
      <c r="U147" s="299"/>
      <c r="V147" s="299"/>
      <c r="W147" s="299"/>
      <c r="X147" s="299"/>
      <c r="Y147" s="299"/>
      <c r="Z147" s="299"/>
      <c r="AA147" s="299"/>
      <c r="AB147" s="299"/>
      <c r="AC147" s="299"/>
      <c r="AD147" s="299"/>
      <c r="AE147" s="299"/>
      <c r="AF147" s="299"/>
      <c r="AG147" s="299"/>
      <c r="AH147" s="299"/>
      <c r="AI147" s="299"/>
      <c r="AJ147" s="299"/>
      <c r="AM147" s="193"/>
      <c r="AN147" s="193"/>
      <c r="AO147" s="193"/>
      <c r="AP147" s="193"/>
      <c r="AQ147" s="193"/>
      <c r="AR147" s="193"/>
      <c r="AS147" s="193"/>
      <c r="AT147" s="193"/>
      <c r="AU147" s="193"/>
      <c r="AV147" s="3"/>
      <c r="AW147" s="3"/>
      <c r="AY147" s="36"/>
      <c r="AZ147" s="33"/>
    </row>
    <row r="148" spans="1:52" ht="15.6" thickBot="1" x14ac:dyDescent="0.3">
      <c r="A148" s="1"/>
      <c r="B148" s="131"/>
      <c r="C148" s="462"/>
      <c r="D148" s="279"/>
      <c r="E148" s="319"/>
      <c r="F148" s="279"/>
      <c r="G148" s="446" t="s">
        <v>169</v>
      </c>
      <c r="H148" s="447"/>
      <c r="I148" s="447"/>
      <c r="J148" s="447"/>
      <c r="K148" s="448"/>
      <c r="L148" s="317"/>
      <c r="M148" s="442"/>
      <c r="N148" s="443"/>
      <c r="O148" s="443"/>
      <c r="P148" s="443"/>
      <c r="Q148" s="443"/>
      <c r="R148" s="444"/>
      <c r="S148" s="299"/>
      <c r="T148" s="299"/>
      <c r="U148" s="299"/>
      <c r="V148" s="299"/>
      <c r="W148" s="299"/>
      <c r="X148" s="299"/>
      <c r="Y148" s="299"/>
      <c r="Z148" s="299"/>
      <c r="AA148" s="299"/>
      <c r="AB148" s="299"/>
      <c r="AC148" s="299"/>
      <c r="AD148" s="299"/>
      <c r="AE148" s="299"/>
      <c r="AF148" s="299"/>
      <c r="AG148" s="299"/>
      <c r="AH148" s="299"/>
      <c r="AI148" s="299"/>
      <c r="AJ148" s="299"/>
      <c r="AM148" s="193"/>
      <c r="AN148" s="193"/>
      <c r="AO148" s="193"/>
      <c r="AP148" s="193"/>
      <c r="AQ148" s="193"/>
      <c r="AR148" s="193"/>
      <c r="AS148" s="193"/>
      <c r="AT148" s="193"/>
      <c r="AU148" s="193"/>
      <c r="AV148" s="3"/>
      <c r="AW148" s="3"/>
      <c r="AY148" s="36"/>
      <c r="AZ148" s="33"/>
    </row>
    <row r="149" spans="1:52" ht="15.6" thickBot="1" x14ac:dyDescent="0.3">
      <c r="A149" s="1"/>
      <c r="B149" s="131"/>
      <c r="C149" s="468"/>
      <c r="D149" s="279"/>
      <c r="E149" s="318"/>
      <c r="F149" s="279"/>
      <c r="G149" s="453" t="s">
        <v>170</v>
      </c>
      <c r="H149" s="454"/>
      <c r="I149" s="454"/>
      <c r="J149" s="454"/>
      <c r="K149" s="455"/>
      <c r="L149" s="316"/>
      <c r="M149" s="436"/>
      <c r="N149" s="437"/>
      <c r="O149" s="437"/>
      <c r="P149" s="437"/>
      <c r="Q149" s="437"/>
      <c r="R149" s="438"/>
      <c r="S149" s="299"/>
      <c r="T149" s="299"/>
      <c r="U149" s="299"/>
      <c r="V149" s="299"/>
      <c r="W149" s="299"/>
      <c r="X149" s="299"/>
      <c r="Y149" s="299"/>
      <c r="Z149" s="299"/>
      <c r="AA149" s="299"/>
      <c r="AB149" s="299"/>
      <c r="AC149" s="299"/>
      <c r="AD149" s="299"/>
      <c r="AE149" s="299"/>
      <c r="AF149" s="299"/>
      <c r="AG149" s="299"/>
      <c r="AH149" s="299"/>
      <c r="AI149" s="299"/>
      <c r="AJ149" s="299"/>
      <c r="AM149" s="193"/>
      <c r="AN149" s="193"/>
      <c r="AO149" s="193"/>
      <c r="AP149" s="193"/>
      <c r="AQ149" s="193"/>
      <c r="AR149" s="193"/>
      <c r="AS149" s="193"/>
      <c r="AT149" s="193"/>
      <c r="AU149" s="193"/>
      <c r="AV149" s="3"/>
      <c r="AW149" s="3"/>
      <c r="AY149" s="36"/>
      <c r="AZ149" s="33"/>
    </row>
    <row r="150" spans="1:52" ht="15" customHeight="1" x14ac:dyDescent="0.25">
      <c r="A150" s="1"/>
      <c r="B150" s="131"/>
      <c r="C150" s="467" t="s">
        <v>171</v>
      </c>
      <c r="D150" s="279"/>
      <c r="E150" s="464" t="s">
        <v>172</v>
      </c>
      <c r="F150" s="279"/>
      <c r="G150" s="450" t="s">
        <v>173</v>
      </c>
      <c r="H150" s="451"/>
      <c r="I150" s="451"/>
      <c r="J150" s="451"/>
      <c r="K150" s="452"/>
      <c r="L150" s="317"/>
      <c r="M150" s="439" t="s">
        <v>174</v>
      </c>
      <c r="N150" s="440"/>
      <c r="O150" s="440"/>
      <c r="P150" s="440"/>
      <c r="Q150" s="440"/>
      <c r="R150" s="441"/>
      <c r="S150" s="299"/>
      <c r="T150" s="299"/>
      <c r="U150" s="299"/>
      <c r="V150" s="299"/>
      <c r="W150" s="299"/>
      <c r="X150" s="299"/>
      <c r="Y150" s="299"/>
      <c r="Z150" s="299"/>
      <c r="AA150" s="299"/>
      <c r="AB150" s="299"/>
      <c r="AC150" s="299"/>
      <c r="AD150" s="299"/>
      <c r="AE150" s="299"/>
      <c r="AF150" s="299"/>
      <c r="AG150" s="299"/>
      <c r="AH150" s="299"/>
      <c r="AI150" s="299"/>
      <c r="AJ150" s="299"/>
      <c r="AM150" s="193"/>
      <c r="AN150" s="193"/>
      <c r="AO150" s="193"/>
      <c r="AP150" s="193"/>
      <c r="AQ150" s="193"/>
      <c r="AR150" s="193"/>
      <c r="AS150" s="193"/>
      <c r="AT150" s="193"/>
      <c r="AU150" s="193"/>
      <c r="AV150" s="3"/>
      <c r="AW150" s="3"/>
      <c r="AY150" s="83"/>
      <c r="AZ150" s="84"/>
    </row>
    <row r="151" spans="1:52" ht="15.6" thickBot="1" x14ac:dyDescent="0.3">
      <c r="A151" s="1"/>
      <c r="B151" s="131"/>
      <c r="C151" s="462"/>
      <c r="D151" s="279"/>
      <c r="E151" s="469"/>
      <c r="F151" s="279"/>
      <c r="G151" s="446"/>
      <c r="H151" s="447"/>
      <c r="I151" s="447"/>
      <c r="J151" s="447"/>
      <c r="K151" s="448"/>
      <c r="L151" s="317"/>
      <c r="M151" s="442"/>
      <c r="N151" s="443"/>
      <c r="O151" s="443"/>
      <c r="P151" s="443"/>
      <c r="Q151" s="443"/>
      <c r="R151" s="444"/>
      <c r="S151" s="299"/>
      <c r="T151" s="299"/>
      <c r="U151" s="299"/>
      <c r="V151" s="299"/>
      <c r="W151" s="299"/>
      <c r="X151" s="299"/>
      <c r="Y151" s="299"/>
      <c r="Z151" s="299"/>
      <c r="AA151" s="299"/>
      <c r="AB151" s="299"/>
      <c r="AC151" s="299"/>
      <c r="AD151" s="299"/>
      <c r="AE151" s="299"/>
      <c r="AF151" s="299"/>
      <c r="AG151" s="299"/>
      <c r="AH151" s="299"/>
      <c r="AI151" s="299"/>
      <c r="AJ151" s="299"/>
      <c r="AM151" s="193"/>
      <c r="AN151" s="193"/>
      <c r="AO151" s="193"/>
      <c r="AP151" s="193"/>
      <c r="AQ151" s="193"/>
      <c r="AR151" s="193"/>
      <c r="AS151" s="193"/>
      <c r="AT151" s="193"/>
      <c r="AU151" s="193"/>
      <c r="AV151" s="3"/>
      <c r="AW151" s="3"/>
      <c r="AY151" s="83"/>
      <c r="AZ151" s="84"/>
    </row>
    <row r="152" spans="1:52" ht="15.6" thickBot="1" x14ac:dyDescent="0.3">
      <c r="A152" s="1"/>
      <c r="B152" s="131"/>
      <c r="C152" s="462"/>
      <c r="D152" s="279"/>
      <c r="E152" s="319" t="s">
        <v>175</v>
      </c>
      <c r="F152" s="279"/>
      <c r="G152" s="446"/>
      <c r="H152" s="447"/>
      <c r="I152" s="447"/>
      <c r="J152" s="447"/>
      <c r="K152" s="448"/>
      <c r="L152" s="317"/>
      <c r="M152" s="442"/>
      <c r="N152" s="443"/>
      <c r="O152" s="443"/>
      <c r="P152" s="443"/>
      <c r="Q152" s="443"/>
      <c r="R152" s="444"/>
      <c r="S152" s="299"/>
      <c r="T152" s="299"/>
      <c r="U152" s="299"/>
      <c r="V152" s="299"/>
      <c r="W152" s="299"/>
      <c r="X152" s="299"/>
      <c r="Y152" s="299"/>
      <c r="Z152" s="299"/>
      <c r="AA152" s="299"/>
      <c r="AB152" s="299"/>
      <c r="AC152" s="299"/>
      <c r="AD152" s="299"/>
      <c r="AE152" s="299"/>
      <c r="AF152" s="299"/>
      <c r="AG152" s="299"/>
      <c r="AH152" s="299"/>
      <c r="AI152" s="299"/>
      <c r="AJ152" s="299"/>
      <c r="AM152" s="193"/>
      <c r="AN152" s="193"/>
      <c r="AO152" s="193"/>
      <c r="AP152" s="193"/>
      <c r="AQ152" s="193"/>
      <c r="AR152" s="193"/>
      <c r="AS152" s="193"/>
      <c r="AT152" s="193"/>
      <c r="AU152" s="193"/>
      <c r="AV152" s="3"/>
      <c r="AW152" s="3"/>
      <c r="AY152" s="83"/>
      <c r="AZ152" s="84"/>
    </row>
    <row r="153" spans="1:52" ht="48.75" customHeight="1" thickBot="1" x14ac:dyDescent="0.3">
      <c r="A153" s="1"/>
      <c r="B153" s="131"/>
      <c r="C153" s="462"/>
      <c r="D153" s="279"/>
      <c r="E153" s="319" t="s">
        <v>176</v>
      </c>
      <c r="F153" s="279"/>
      <c r="G153" s="446" t="s">
        <v>177</v>
      </c>
      <c r="H153" s="447"/>
      <c r="I153" s="447"/>
      <c r="J153" s="447"/>
      <c r="K153" s="448"/>
      <c r="L153" s="317"/>
      <c r="M153" s="442" t="s">
        <v>178</v>
      </c>
      <c r="N153" s="443"/>
      <c r="O153" s="443"/>
      <c r="P153" s="443"/>
      <c r="Q153" s="443"/>
      <c r="R153" s="444"/>
      <c r="S153" s="299"/>
      <c r="T153" s="299"/>
      <c r="U153" s="299"/>
      <c r="V153" s="299"/>
      <c r="W153" s="299"/>
      <c r="X153" s="299"/>
      <c r="Y153" s="299"/>
      <c r="Z153" s="299"/>
      <c r="AA153" s="299"/>
      <c r="AB153" s="299"/>
      <c r="AC153" s="299"/>
      <c r="AD153" s="299"/>
      <c r="AE153" s="299"/>
      <c r="AF153" s="299"/>
      <c r="AG153" s="299"/>
      <c r="AH153" s="299"/>
      <c r="AI153" s="299"/>
      <c r="AJ153" s="299"/>
      <c r="AM153" s="193"/>
      <c r="AN153" s="193"/>
      <c r="AO153" s="193"/>
      <c r="AP153" s="193"/>
      <c r="AQ153" s="193"/>
      <c r="AR153" s="193"/>
      <c r="AS153" s="193"/>
      <c r="AT153" s="193"/>
      <c r="AU153" s="193"/>
      <c r="AV153" s="3"/>
      <c r="AW153" s="3"/>
      <c r="AY153" s="83"/>
      <c r="AZ153" s="84"/>
    </row>
    <row r="154" spans="1:52" ht="15.75" customHeight="1" thickBot="1" x14ac:dyDescent="0.3">
      <c r="A154" s="1"/>
      <c r="B154" s="131"/>
      <c r="C154" s="462"/>
      <c r="D154" s="279"/>
      <c r="E154" s="319" t="s">
        <v>179</v>
      </c>
      <c r="F154" s="279"/>
      <c r="G154" s="446" t="s">
        <v>180</v>
      </c>
      <c r="H154" s="447"/>
      <c r="I154" s="447"/>
      <c r="J154" s="447"/>
      <c r="K154" s="448"/>
      <c r="L154" s="317"/>
      <c r="M154" s="442"/>
      <c r="N154" s="443"/>
      <c r="O154" s="443"/>
      <c r="P154" s="443"/>
      <c r="Q154" s="443"/>
      <c r="R154" s="444"/>
      <c r="S154" s="299"/>
      <c r="T154" s="299"/>
      <c r="U154" s="299"/>
      <c r="V154" s="299"/>
      <c r="W154" s="299"/>
      <c r="X154" s="299"/>
      <c r="Y154" s="299"/>
      <c r="Z154" s="299"/>
      <c r="AA154" s="299"/>
      <c r="AB154" s="299"/>
      <c r="AC154" s="299"/>
      <c r="AD154" s="299"/>
      <c r="AE154" s="299"/>
      <c r="AF154" s="299"/>
      <c r="AG154" s="299"/>
      <c r="AH154" s="299"/>
      <c r="AI154" s="299"/>
      <c r="AJ154" s="299"/>
      <c r="AM154" s="193"/>
      <c r="AN154" s="193"/>
      <c r="AO154" s="193"/>
      <c r="AP154" s="193"/>
      <c r="AQ154" s="193"/>
      <c r="AR154" s="193"/>
      <c r="AS154" s="193"/>
      <c r="AT154" s="193"/>
      <c r="AU154" s="193"/>
      <c r="AV154" s="3"/>
      <c r="AW154" s="3"/>
      <c r="AY154" s="83"/>
      <c r="AZ154" s="84"/>
    </row>
    <row r="155" spans="1:52" ht="15.6" thickBot="1" x14ac:dyDescent="0.3">
      <c r="A155" s="1"/>
      <c r="B155" s="131"/>
      <c r="C155" s="462"/>
      <c r="D155" s="279"/>
      <c r="E155" s="319"/>
      <c r="F155" s="279"/>
      <c r="G155" s="446" t="s">
        <v>181</v>
      </c>
      <c r="H155" s="447"/>
      <c r="I155" s="447"/>
      <c r="J155" s="447"/>
      <c r="K155" s="448"/>
      <c r="L155" s="317"/>
      <c r="M155" s="442"/>
      <c r="N155" s="443"/>
      <c r="O155" s="443"/>
      <c r="P155" s="443"/>
      <c r="Q155" s="443"/>
      <c r="R155" s="444"/>
      <c r="S155" s="299"/>
      <c r="T155" s="299"/>
      <c r="U155" s="299"/>
      <c r="V155" s="299"/>
      <c r="W155" s="299"/>
      <c r="X155" s="299"/>
      <c r="Y155" s="299"/>
      <c r="Z155" s="299"/>
      <c r="AA155" s="299"/>
      <c r="AB155" s="299"/>
      <c r="AC155" s="299"/>
      <c r="AD155" s="299"/>
      <c r="AE155" s="299"/>
      <c r="AF155" s="299"/>
      <c r="AG155" s="299"/>
      <c r="AH155" s="299"/>
      <c r="AI155" s="299"/>
      <c r="AJ155" s="299"/>
      <c r="AM155" s="193"/>
      <c r="AN155" s="193"/>
      <c r="AO155" s="193"/>
      <c r="AP155" s="193"/>
      <c r="AQ155" s="193"/>
      <c r="AR155" s="193"/>
      <c r="AS155" s="193"/>
      <c r="AT155" s="193"/>
      <c r="AU155" s="193"/>
      <c r="AV155" s="3"/>
      <c r="AW155" s="3"/>
      <c r="AY155" s="83"/>
      <c r="AZ155" s="84"/>
    </row>
    <row r="156" spans="1:52" ht="15.75" customHeight="1" thickBot="1" x14ac:dyDescent="0.3">
      <c r="A156" s="1"/>
      <c r="B156" s="131"/>
      <c r="C156" s="462"/>
      <c r="D156" s="279"/>
      <c r="E156" s="319"/>
      <c r="F156" s="279"/>
      <c r="G156" s="446" t="s">
        <v>182</v>
      </c>
      <c r="H156" s="447"/>
      <c r="I156" s="447"/>
      <c r="J156" s="447"/>
      <c r="K156" s="448"/>
      <c r="L156" s="317"/>
      <c r="M156" s="442"/>
      <c r="N156" s="443"/>
      <c r="O156" s="443"/>
      <c r="P156" s="443"/>
      <c r="Q156" s="443"/>
      <c r="R156" s="444"/>
      <c r="S156" s="299"/>
      <c r="T156" s="299"/>
      <c r="U156" s="299"/>
      <c r="V156" s="299"/>
      <c r="W156" s="299"/>
      <c r="X156" s="299"/>
      <c r="Y156" s="299"/>
      <c r="Z156" s="299"/>
      <c r="AA156" s="299"/>
      <c r="AB156" s="299"/>
      <c r="AC156" s="299"/>
      <c r="AD156" s="299"/>
      <c r="AE156" s="299"/>
      <c r="AF156" s="299"/>
      <c r="AG156" s="299"/>
      <c r="AH156" s="299"/>
      <c r="AI156" s="299"/>
      <c r="AJ156" s="299"/>
      <c r="AM156" s="193"/>
      <c r="AN156" s="193"/>
      <c r="AO156" s="193"/>
      <c r="AP156" s="193"/>
      <c r="AQ156" s="193"/>
      <c r="AR156" s="193"/>
      <c r="AS156" s="193"/>
      <c r="AT156" s="193"/>
      <c r="AU156" s="193"/>
      <c r="AV156" s="3"/>
      <c r="AW156" s="3"/>
      <c r="AY156" s="83"/>
      <c r="AZ156" s="84"/>
    </row>
    <row r="157" spans="1:52" ht="15.6" thickBot="1" x14ac:dyDescent="0.3">
      <c r="A157" s="1"/>
      <c r="B157" s="131"/>
      <c r="C157" s="462"/>
      <c r="D157" s="279"/>
      <c r="E157" s="319"/>
      <c r="F157" s="279"/>
      <c r="G157" s="446" t="s">
        <v>183</v>
      </c>
      <c r="H157" s="447"/>
      <c r="I157" s="447"/>
      <c r="J157" s="447"/>
      <c r="K157" s="448"/>
      <c r="L157" s="317"/>
      <c r="M157" s="442"/>
      <c r="N157" s="443"/>
      <c r="O157" s="443"/>
      <c r="P157" s="443"/>
      <c r="Q157" s="443"/>
      <c r="R157" s="444"/>
      <c r="S157" s="299"/>
      <c r="T157" s="299"/>
      <c r="U157" s="299"/>
      <c r="V157" s="299"/>
      <c r="W157" s="299"/>
      <c r="X157" s="299"/>
      <c r="Y157" s="299"/>
      <c r="Z157" s="299"/>
      <c r="AA157" s="299"/>
      <c r="AB157" s="299"/>
      <c r="AC157" s="299"/>
      <c r="AD157" s="299"/>
      <c r="AE157" s="299"/>
      <c r="AF157" s="299"/>
      <c r="AG157" s="299"/>
      <c r="AH157" s="299"/>
      <c r="AI157" s="299"/>
      <c r="AJ157" s="299"/>
      <c r="AM157" s="193"/>
      <c r="AN157" s="193"/>
      <c r="AO157" s="193"/>
      <c r="AP157" s="193"/>
      <c r="AQ157" s="193"/>
      <c r="AR157" s="193"/>
      <c r="AS157" s="193"/>
      <c r="AT157" s="193"/>
      <c r="AU157" s="193"/>
      <c r="AV157" s="3"/>
      <c r="AW157" s="3"/>
      <c r="AY157" s="83"/>
      <c r="AZ157" s="84"/>
    </row>
    <row r="158" spans="1:52" ht="15.75" customHeight="1" thickBot="1" x14ac:dyDescent="0.3">
      <c r="A158" s="1"/>
      <c r="B158" s="131"/>
      <c r="C158" s="462"/>
      <c r="D158" s="279"/>
      <c r="E158" s="319"/>
      <c r="F158" s="279"/>
      <c r="G158" s="446" t="s">
        <v>184</v>
      </c>
      <c r="H158" s="447"/>
      <c r="I158" s="447"/>
      <c r="J158" s="447"/>
      <c r="K158" s="448"/>
      <c r="L158" s="317"/>
      <c r="M158" s="442"/>
      <c r="N158" s="443"/>
      <c r="O158" s="443"/>
      <c r="P158" s="443"/>
      <c r="Q158" s="443"/>
      <c r="R158" s="444"/>
      <c r="S158" s="299"/>
      <c r="T158" s="299"/>
      <c r="U158" s="299"/>
      <c r="V158" s="299"/>
      <c r="W158" s="299"/>
      <c r="X158" s="299"/>
      <c r="Y158" s="299"/>
      <c r="Z158" s="299"/>
      <c r="AA158" s="299"/>
      <c r="AB158" s="299"/>
      <c r="AC158" s="299"/>
      <c r="AD158" s="299"/>
      <c r="AE158" s="299"/>
      <c r="AF158" s="299"/>
      <c r="AG158" s="299"/>
      <c r="AH158" s="299"/>
      <c r="AI158" s="299"/>
      <c r="AJ158" s="299"/>
      <c r="AM158" s="193"/>
      <c r="AN158" s="193"/>
      <c r="AO158" s="193"/>
      <c r="AP158" s="193"/>
      <c r="AQ158" s="193"/>
      <c r="AR158" s="193"/>
      <c r="AS158" s="3"/>
      <c r="AT158" s="3"/>
      <c r="AU158" s="3"/>
      <c r="AV158" s="3"/>
      <c r="AW158" s="3"/>
      <c r="AY158" s="83"/>
      <c r="AZ158" s="84"/>
    </row>
    <row r="159" spans="1:52" ht="15.75" customHeight="1" thickBot="1" x14ac:dyDescent="0.3">
      <c r="A159" s="1"/>
      <c r="B159" s="131"/>
      <c r="C159" s="463"/>
      <c r="D159" s="279"/>
      <c r="E159" s="282"/>
      <c r="F159" s="279"/>
      <c r="G159" s="453" t="s">
        <v>185</v>
      </c>
      <c r="H159" s="454"/>
      <c r="I159" s="454"/>
      <c r="J159" s="454"/>
      <c r="K159" s="455"/>
      <c r="L159" s="317"/>
      <c r="M159" s="436"/>
      <c r="N159" s="437"/>
      <c r="O159" s="437"/>
      <c r="P159" s="437"/>
      <c r="Q159" s="437"/>
      <c r="R159" s="438"/>
      <c r="S159" s="299"/>
      <c r="T159" s="299"/>
      <c r="U159" s="299"/>
      <c r="V159" s="299"/>
      <c r="W159" s="299"/>
      <c r="X159" s="299"/>
      <c r="Y159" s="299"/>
      <c r="Z159" s="299"/>
      <c r="AA159" s="299"/>
      <c r="AB159" s="299"/>
      <c r="AC159" s="299"/>
      <c r="AD159" s="299"/>
      <c r="AE159" s="299"/>
      <c r="AF159" s="299"/>
      <c r="AG159" s="299"/>
      <c r="AH159" s="299"/>
      <c r="AI159" s="299"/>
      <c r="AJ159" s="299"/>
      <c r="AM159" s="193"/>
      <c r="AN159" s="193"/>
      <c r="AO159" s="193"/>
      <c r="AP159" s="193"/>
      <c r="AQ159" s="193"/>
      <c r="AR159" s="193"/>
      <c r="AS159" s="193"/>
      <c r="AT159" s="193"/>
      <c r="AU159" s="193"/>
      <c r="AV159" s="193"/>
      <c r="AW159" s="193"/>
      <c r="AX159" s="131"/>
      <c r="AY159" s="83"/>
      <c r="AZ159" s="84"/>
    </row>
    <row r="160" spans="1:52" ht="32.25" customHeight="1" thickBot="1" x14ac:dyDescent="0.3">
      <c r="A160" s="1"/>
      <c r="B160" s="131"/>
      <c r="C160" s="470" t="s">
        <v>186</v>
      </c>
      <c r="D160" s="279"/>
      <c r="E160" s="319" t="s">
        <v>187</v>
      </c>
      <c r="F160" s="279"/>
      <c r="G160" s="439" t="s">
        <v>188</v>
      </c>
      <c r="H160" s="440"/>
      <c r="I160" s="440"/>
      <c r="J160" s="440"/>
      <c r="K160" s="441"/>
      <c r="L160" s="317"/>
      <c r="M160" s="439" t="s">
        <v>189</v>
      </c>
      <c r="N160" s="440"/>
      <c r="O160" s="440"/>
      <c r="P160" s="440"/>
      <c r="Q160" s="440"/>
      <c r="R160" s="441"/>
      <c r="S160" s="299"/>
      <c r="T160" s="299"/>
      <c r="U160" s="299"/>
      <c r="V160" s="299"/>
      <c r="W160" s="299"/>
      <c r="X160" s="299"/>
      <c r="Y160" s="299"/>
      <c r="Z160" s="299"/>
      <c r="AA160" s="299"/>
      <c r="AB160" s="299"/>
      <c r="AC160" s="299"/>
      <c r="AD160" s="299"/>
      <c r="AE160" s="299"/>
      <c r="AF160" s="299"/>
      <c r="AG160" s="299"/>
      <c r="AH160" s="299"/>
      <c r="AI160" s="299"/>
      <c r="AJ160" s="299"/>
      <c r="AM160" s="193"/>
      <c r="AN160" s="193"/>
      <c r="AO160" s="193"/>
      <c r="AP160" s="193"/>
      <c r="AQ160" s="193"/>
      <c r="AR160" s="193"/>
      <c r="AS160" s="193"/>
      <c r="AT160" s="193"/>
      <c r="AU160" s="193"/>
      <c r="AV160" s="193"/>
      <c r="AW160" s="193"/>
      <c r="AX160" s="131"/>
      <c r="AY160" s="36"/>
      <c r="AZ160" s="33"/>
    </row>
    <row r="161" spans="1:53" ht="15.6" thickBot="1" x14ac:dyDescent="0.3">
      <c r="A161" s="1"/>
      <c r="B161" s="131"/>
      <c r="C161" s="462"/>
      <c r="D161" s="279"/>
      <c r="E161" s="319" t="s">
        <v>190</v>
      </c>
      <c r="F161" s="279"/>
      <c r="G161" s="442"/>
      <c r="H161" s="443"/>
      <c r="I161" s="443"/>
      <c r="J161" s="443"/>
      <c r="K161" s="444"/>
      <c r="L161" s="317"/>
      <c r="M161" s="442"/>
      <c r="N161" s="443"/>
      <c r="O161" s="443"/>
      <c r="P161" s="443"/>
      <c r="Q161" s="443"/>
      <c r="R161" s="444"/>
      <c r="S161" s="299"/>
      <c r="T161" s="299"/>
      <c r="U161" s="299"/>
      <c r="V161" s="299"/>
      <c r="W161" s="299"/>
      <c r="X161" s="299"/>
      <c r="Y161" s="299"/>
      <c r="Z161" s="299"/>
      <c r="AA161" s="299"/>
      <c r="AB161" s="299"/>
      <c r="AC161" s="299"/>
      <c r="AD161" s="299"/>
      <c r="AE161" s="299"/>
      <c r="AF161" s="299"/>
      <c r="AG161" s="299"/>
      <c r="AH161" s="299"/>
      <c r="AI161" s="299"/>
      <c r="AJ161" s="299"/>
      <c r="AM161" s="193"/>
      <c r="AN161" s="193"/>
      <c r="AO161" s="193"/>
      <c r="AP161" s="193"/>
      <c r="AQ161" s="193"/>
      <c r="AR161" s="193"/>
      <c r="AS161" s="193"/>
      <c r="AT161" s="193"/>
      <c r="AU161" s="193"/>
      <c r="AV161" s="193"/>
      <c r="AW161" s="193"/>
      <c r="AX161" s="131"/>
      <c r="AY161" s="36"/>
      <c r="AZ161" s="33"/>
    </row>
    <row r="162" spans="1:53" ht="15.75" customHeight="1" thickBot="1" x14ac:dyDescent="0.3">
      <c r="A162" s="1"/>
      <c r="B162" s="131"/>
      <c r="C162" s="462"/>
      <c r="D162" s="279"/>
      <c r="E162" s="319"/>
      <c r="F162" s="279"/>
      <c r="G162" s="446" t="s">
        <v>191</v>
      </c>
      <c r="H162" s="447"/>
      <c r="I162" s="447"/>
      <c r="J162" s="447"/>
      <c r="K162" s="448"/>
      <c r="L162" s="317"/>
      <c r="M162" s="442"/>
      <c r="N162" s="443"/>
      <c r="O162" s="443"/>
      <c r="P162" s="443"/>
      <c r="Q162" s="443"/>
      <c r="R162" s="444"/>
      <c r="S162" s="299"/>
      <c r="T162" s="299"/>
      <c r="U162" s="299"/>
      <c r="V162" s="299"/>
      <c r="W162" s="299"/>
      <c r="X162" s="299"/>
      <c r="Y162" s="299"/>
      <c r="Z162" s="299"/>
      <c r="AA162" s="299"/>
      <c r="AB162" s="299"/>
      <c r="AC162" s="299"/>
      <c r="AD162" s="299"/>
      <c r="AE162" s="299"/>
      <c r="AF162" s="299"/>
      <c r="AG162" s="299"/>
      <c r="AH162" s="299"/>
      <c r="AI162" s="299"/>
      <c r="AJ162" s="299"/>
      <c r="AM162" s="193"/>
      <c r="AN162" s="193"/>
      <c r="AO162" s="193"/>
      <c r="AP162" s="193"/>
      <c r="AQ162" s="193"/>
      <c r="AR162" s="193"/>
      <c r="AS162" s="193"/>
      <c r="AT162" s="193"/>
      <c r="AU162" s="193"/>
      <c r="AV162" s="193"/>
      <c r="AW162" s="193"/>
      <c r="AX162" s="131"/>
      <c r="AY162" s="36"/>
      <c r="AZ162" s="33"/>
    </row>
    <row r="163" spans="1:53" ht="15.75" customHeight="1" thickBot="1" x14ac:dyDescent="0.3">
      <c r="A163" s="1"/>
      <c r="B163" s="131"/>
      <c r="C163" s="462"/>
      <c r="D163" s="279"/>
      <c r="E163" s="319"/>
      <c r="F163" s="279"/>
      <c r="G163" s="446" t="s">
        <v>192</v>
      </c>
      <c r="H163" s="447"/>
      <c r="I163" s="447"/>
      <c r="J163" s="447"/>
      <c r="K163" s="448"/>
      <c r="L163" s="317"/>
      <c r="M163" s="442"/>
      <c r="N163" s="443"/>
      <c r="O163" s="443"/>
      <c r="P163" s="443"/>
      <c r="Q163" s="443"/>
      <c r="R163" s="444"/>
      <c r="S163" s="299"/>
      <c r="T163" s="299"/>
      <c r="U163" s="299"/>
      <c r="V163" s="299"/>
      <c r="W163" s="299"/>
      <c r="X163" s="299"/>
      <c r="Y163" s="299"/>
      <c r="Z163" s="299"/>
      <c r="AA163" s="299"/>
      <c r="AB163" s="299"/>
      <c r="AC163" s="299"/>
      <c r="AD163" s="299"/>
      <c r="AE163" s="299"/>
      <c r="AF163" s="299"/>
      <c r="AG163" s="299"/>
      <c r="AH163" s="299"/>
      <c r="AI163" s="299"/>
      <c r="AJ163" s="299"/>
      <c r="AM163" s="193"/>
      <c r="AN163" s="193"/>
      <c r="AO163" s="193"/>
      <c r="AP163" s="193"/>
      <c r="AQ163" s="193"/>
      <c r="AR163" s="193"/>
      <c r="AS163" s="193"/>
      <c r="AT163" s="193"/>
      <c r="AU163" s="193"/>
      <c r="AV163" s="193"/>
      <c r="AW163" s="193"/>
      <c r="AX163" s="131"/>
      <c r="AY163" s="83"/>
      <c r="AZ163" s="84"/>
    </row>
    <row r="164" spans="1:53" ht="66" customHeight="1" thickBot="1" x14ac:dyDescent="0.3">
      <c r="A164" s="1"/>
      <c r="B164" s="131"/>
      <c r="C164" s="462"/>
      <c r="D164" s="279"/>
      <c r="E164" s="319"/>
      <c r="F164" s="279"/>
      <c r="G164" s="446" t="s">
        <v>193</v>
      </c>
      <c r="H164" s="447"/>
      <c r="I164" s="447"/>
      <c r="J164" s="447"/>
      <c r="K164" s="448"/>
      <c r="L164" s="317"/>
      <c r="M164" s="442" t="s">
        <v>194</v>
      </c>
      <c r="N164" s="443"/>
      <c r="O164" s="443"/>
      <c r="P164" s="443"/>
      <c r="Q164" s="443"/>
      <c r="R164" s="444"/>
      <c r="S164" s="299"/>
      <c r="T164" s="299"/>
      <c r="U164" s="299"/>
      <c r="V164" s="299"/>
      <c r="W164" s="299"/>
      <c r="X164" s="299"/>
      <c r="Y164" s="299"/>
      <c r="Z164" s="299"/>
      <c r="AA164" s="299"/>
      <c r="AB164" s="299"/>
      <c r="AC164" s="299"/>
      <c r="AD164" s="299"/>
      <c r="AE164" s="299"/>
      <c r="AF164" s="299"/>
      <c r="AG164" s="299"/>
      <c r="AH164" s="299"/>
      <c r="AI164" s="299"/>
      <c r="AJ164" s="299"/>
      <c r="AM164" s="193"/>
      <c r="AN164" s="193"/>
      <c r="AO164" s="193"/>
      <c r="AP164" s="193"/>
      <c r="AQ164" s="193"/>
      <c r="AR164" s="193"/>
      <c r="AS164" s="193"/>
      <c r="AT164" s="193"/>
      <c r="AU164" s="193"/>
      <c r="AV164" s="193"/>
      <c r="AW164" s="193"/>
      <c r="AX164" s="131"/>
      <c r="AY164" s="83"/>
      <c r="AZ164" s="84"/>
    </row>
    <row r="165" spans="1:53" ht="15.75" customHeight="1" thickBot="1" x14ac:dyDescent="0.3">
      <c r="A165" s="1"/>
      <c r="B165" s="131"/>
      <c r="C165" s="462"/>
      <c r="D165" s="279"/>
      <c r="E165" s="319"/>
      <c r="F165" s="279"/>
      <c r="G165" s="446" t="s">
        <v>195</v>
      </c>
      <c r="H165" s="447"/>
      <c r="I165" s="447"/>
      <c r="J165" s="447"/>
      <c r="K165" s="448"/>
      <c r="L165" s="317"/>
      <c r="M165" s="442"/>
      <c r="N165" s="443"/>
      <c r="O165" s="443"/>
      <c r="P165" s="443"/>
      <c r="Q165" s="443"/>
      <c r="R165" s="444"/>
      <c r="S165" s="299"/>
      <c r="T165" s="299"/>
      <c r="U165" s="299"/>
      <c r="V165" s="299"/>
      <c r="W165" s="299"/>
      <c r="X165" s="299"/>
      <c r="Y165" s="299"/>
      <c r="Z165" s="299"/>
      <c r="AA165" s="299"/>
      <c r="AB165" s="299"/>
      <c r="AC165" s="299"/>
      <c r="AD165" s="299"/>
      <c r="AE165" s="299"/>
      <c r="AF165" s="299"/>
      <c r="AG165" s="299"/>
      <c r="AH165" s="299"/>
      <c r="AI165" s="299"/>
      <c r="AJ165" s="299"/>
      <c r="AM165" s="131"/>
      <c r="AN165" s="131"/>
      <c r="AO165" s="131"/>
      <c r="AP165" s="131"/>
      <c r="AQ165" s="131"/>
      <c r="AR165" s="131"/>
      <c r="AS165" s="131"/>
      <c r="AT165" s="131"/>
      <c r="AU165" s="131"/>
      <c r="AV165" s="131"/>
      <c r="AW165" s="131"/>
      <c r="AX165" s="131"/>
      <c r="AY165" s="83"/>
      <c r="AZ165" s="84"/>
    </row>
    <row r="166" spans="1:53" ht="15.75" customHeight="1" thickBot="1" x14ac:dyDescent="0.3">
      <c r="A166" s="1"/>
      <c r="B166" s="131"/>
      <c r="C166" s="462"/>
      <c r="D166" s="279"/>
      <c r="E166" s="319"/>
      <c r="F166" s="279"/>
      <c r="G166" s="446" t="s">
        <v>196</v>
      </c>
      <c r="H166" s="447"/>
      <c r="I166" s="447"/>
      <c r="J166" s="447"/>
      <c r="K166" s="448"/>
      <c r="L166" s="317"/>
      <c r="M166" s="442"/>
      <c r="N166" s="443"/>
      <c r="O166" s="443"/>
      <c r="P166" s="443"/>
      <c r="Q166" s="443"/>
      <c r="R166" s="444"/>
      <c r="S166" s="299"/>
      <c r="T166" s="299"/>
      <c r="U166" s="299"/>
      <c r="V166" s="299"/>
      <c r="W166" s="299"/>
      <c r="X166" s="299"/>
      <c r="Y166" s="299"/>
      <c r="Z166" s="299"/>
      <c r="AA166" s="299"/>
      <c r="AB166" s="299"/>
      <c r="AC166" s="299"/>
      <c r="AD166" s="299"/>
      <c r="AE166" s="299"/>
      <c r="AF166" s="299"/>
      <c r="AG166" s="299"/>
      <c r="AH166" s="299"/>
      <c r="AI166" s="299"/>
      <c r="AJ166" s="299"/>
      <c r="AM166" s="131"/>
      <c r="AN166" s="131"/>
      <c r="AO166" s="131"/>
      <c r="AP166" s="131"/>
      <c r="AQ166" s="131"/>
      <c r="AR166" s="131"/>
      <c r="AS166" s="131"/>
      <c r="AT166" s="131"/>
      <c r="AU166" s="131"/>
      <c r="AV166" s="131"/>
      <c r="AW166" s="131"/>
      <c r="AX166" s="131"/>
      <c r="AY166" s="83"/>
      <c r="AZ166" s="84"/>
    </row>
    <row r="167" spans="1:53" ht="15.75" customHeight="1" thickBot="1" x14ac:dyDescent="0.3">
      <c r="A167" s="1"/>
      <c r="C167" s="462"/>
      <c r="D167" s="279"/>
      <c r="E167" s="319"/>
      <c r="F167" s="279"/>
      <c r="G167" s="446" t="s">
        <v>197</v>
      </c>
      <c r="H167" s="447"/>
      <c r="I167" s="447"/>
      <c r="J167" s="447"/>
      <c r="K167" s="448"/>
      <c r="L167" s="317"/>
      <c r="M167" s="442"/>
      <c r="N167" s="443"/>
      <c r="O167" s="443"/>
      <c r="P167" s="443"/>
      <c r="Q167" s="443"/>
      <c r="R167" s="444"/>
      <c r="S167" s="299"/>
      <c r="T167" s="299"/>
      <c r="U167" s="299"/>
      <c r="V167" s="299"/>
      <c r="W167" s="299"/>
      <c r="X167" s="299"/>
      <c r="Y167" s="299"/>
      <c r="Z167" s="299"/>
      <c r="AA167" s="299"/>
      <c r="AB167" s="299"/>
      <c r="AC167" s="299"/>
      <c r="AD167" s="299"/>
      <c r="AE167" s="299"/>
      <c r="AF167" s="299"/>
      <c r="AG167" s="299"/>
      <c r="AH167" s="299"/>
      <c r="AI167" s="299"/>
      <c r="AJ167" s="299"/>
      <c r="AY167" s="83"/>
      <c r="AZ167" s="84"/>
    </row>
    <row r="168" spans="1:53" ht="15.75" customHeight="1" thickBot="1" x14ac:dyDescent="0.3">
      <c r="A168" s="1"/>
      <c r="C168" s="462"/>
      <c r="D168" s="279"/>
      <c r="E168" s="319"/>
      <c r="F168" s="279"/>
      <c r="G168" s="446" t="s">
        <v>198</v>
      </c>
      <c r="H168" s="447"/>
      <c r="I168" s="447"/>
      <c r="J168" s="447"/>
      <c r="K168" s="448"/>
      <c r="L168" s="317"/>
      <c r="M168" s="442"/>
      <c r="N168" s="443"/>
      <c r="O168" s="443"/>
      <c r="P168" s="443"/>
      <c r="Q168" s="443"/>
      <c r="R168" s="444"/>
      <c r="S168" s="299"/>
      <c r="T168" s="299"/>
      <c r="U168" s="299"/>
      <c r="V168" s="299"/>
      <c r="W168" s="299"/>
      <c r="X168" s="299"/>
      <c r="Y168" s="299"/>
      <c r="Z168" s="299"/>
      <c r="AA168" s="299"/>
      <c r="AB168" s="299"/>
      <c r="AC168" s="299"/>
      <c r="AD168" s="299"/>
      <c r="AE168" s="299"/>
      <c r="AF168" s="299"/>
      <c r="AG168" s="299"/>
      <c r="AH168" s="299"/>
      <c r="AI168" s="299"/>
      <c r="AJ168" s="299"/>
      <c r="AY168" s="83"/>
      <c r="AZ168" s="84"/>
    </row>
    <row r="169" spans="1:53" ht="15.75" customHeight="1" thickBot="1" x14ac:dyDescent="0.3">
      <c r="A169" s="1"/>
      <c r="C169" s="462"/>
      <c r="D169" s="279"/>
      <c r="E169" s="319"/>
      <c r="F169" s="279"/>
      <c r="G169" s="446" t="s">
        <v>199</v>
      </c>
      <c r="H169" s="447"/>
      <c r="I169" s="447"/>
      <c r="J169" s="447"/>
      <c r="K169" s="448"/>
      <c r="L169" s="317"/>
      <c r="M169" s="442"/>
      <c r="N169" s="443"/>
      <c r="O169" s="443"/>
      <c r="P169" s="443"/>
      <c r="Q169" s="443"/>
      <c r="R169" s="444"/>
      <c r="S169" s="299"/>
      <c r="T169" s="299"/>
      <c r="U169" s="299"/>
      <c r="V169" s="299"/>
      <c r="W169" s="299"/>
      <c r="X169" s="299"/>
      <c r="Y169" s="299"/>
      <c r="Z169" s="299"/>
      <c r="AA169" s="299"/>
      <c r="AB169" s="299"/>
      <c r="AC169" s="299"/>
      <c r="AD169" s="299"/>
      <c r="AE169" s="299"/>
      <c r="AF169" s="299"/>
      <c r="AG169" s="299"/>
      <c r="AH169" s="299"/>
      <c r="AI169" s="299"/>
      <c r="AJ169" s="299"/>
      <c r="AY169" s="83"/>
      <c r="AZ169" s="84"/>
    </row>
    <row r="170" spans="1:53" ht="15.75" customHeight="1" thickBot="1" x14ac:dyDescent="0.3">
      <c r="A170" s="1"/>
      <c r="C170" s="462"/>
      <c r="D170" s="279"/>
      <c r="E170" s="318"/>
      <c r="F170" s="279"/>
      <c r="G170" s="453" t="s">
        <v>200</v>
      </c>
      <c r="H170" s="454"/>
      <c r="I170" s="454"/>
      <c r="J170" s="454"/>
      <c r="K170" s="455"/>
      <c r="L170" s="317"/>
      <c r="M170" s="436"/>
      <c r="N170" s="437"/>
      <c r="O170" s="437"/>
      <c r="P170" s="437"/>
      <c r="Q170" s="437"/>
      <c r="R170" s="438"/>
      <c r="S170" s="299"/>
      <c r="T170" s="299"/>
      <c r="U170" s="299"/>
      <c r="V170" s="299"/>
      <c r="W170" s="299"/>
      <c r="X170" s="299"/>
      <c r="Y170" s="299"/>
      <c r="Z170" s="299"/>
      <c r="AA170" s="299"/>
      <c r="AB170" s="299"/>
      <c r="AC170" s="299"/>
      <c r="AD170" s="299"/>
      <c r="AE170" s="299"/>
      <c r="AF170" s="299"/>
      <c r="AG170" s="299"/>
      <c r="AH170" s="299"/>
      <c r="AI170" s="299"/>
      <c r="AJ170" s="299"/>
      <c r="AY170" s="83"/>
      <c r="AZ170" s="84"/>
    </row>
    <row r="171" spans="1:53" ht="28.5" customHeight="1" x14ac:dyDescent="0.25">
      <c r="A171" s="1"/>
      <c r="C171" s="467" t="s">
        <v>201</v>
      </c>
      <c r="D171" s="279"/>
      <c r="E171" s="324" t="s">
        <v>202</v>
      </c>
      <c r="F171" s="279"/>
      <c r="G171" s="450" t="s">
        <v>203</v>
      </c>
      <c r="H171" s="451"/>
      <c r="I171" s="451"/>
      <c r="J171" s="451"/>
      <c r="K171" s="452"/>
      <c r="L171" s="317"/>
      <c r="M171" s="439" t="s">
        <v>204</v>
      </c>
      <c r="N171" s="440"/>
      <c r="O171" s="440"/>
      <c r="P171" s="440"/>
      <c r="Q171" s="440"/>
      <c r="R171" s="441"/>
      <c r="S171" s="299"/>
      <c r="T171" s="299"/>
      <c r="U171" s="299"/>
      <c r="V171" s="299"/>
      <c r="W171" s="299"/>
      <c r="X171" s="299"/>
      <c r="Y171" s="299"/>
      <c r="Z171" s="299"/>
      <c r="AA171" s="299"/>
      <c r="AB171" s="299"/>
      <c r="AC171" s="299"/>
      <c r="AD171" s="299"/>
      <c r="AE171" s="299"/>
      <c r="AF171" s="299"/>
      <c r="AG171" s="299"/>
      <c r="AH171" s="299"/>
      <c r="AI171" s="299"/>
      <c r="AJ171" s="299"/>
      <c r="AY171" s="83"/>
      <c r="AZ171" s="84"/>
    </row>
    <row r="172" spans="1:53" ht="15" customHeight="1" x14ac:dyDescent="0.25">
      <c r="A172" s="1"/>
      <c r="C172" s="462"/>
      <c r="D172" s="279"/>
      <c r="E172" s="318" t="s">
        <v>205</v>
      </c>
      <c r="F172" s="279"/>
      <c r="G172" s="446" t="s">
        <v>206</v>
      </c>
      <c r="H172" s="447"/>
      <c r="I172" s="447"/>
      <c r="J172" s="447"/>
      <c r="K172" s="448"/>
      <c r="L172" s="317"/>
      <c r="M172" s="442"/>
      <c r="N172" s="443"/>
      <c r="O172" s="443"/>
      <c r="P172" s="443"/>
      <c r="Q172" s="443"/>
      <c r="R172" s="444"/>
      <c r="S172" s="299"/>
      <c r="T172" s="299"/>
      <c r="U172" s="299"/>
      <c r="V172" s="299"/>
      <c r="W172" s="299"/>
      <c r="X172" s="299"/>
      <c r="Y172" s="299"/>
      <c r="Z172" s="299"/>
      <c r="AA172" s="299"/>
      <c r="AB172" s="299"/>
      <c r="AC172" s="299"/>
      <c r="AD172" s="299"/>
      <c r="AE172" s="299"/>
      <c r="AF172" s="299"/>
      <c r="AG172" s="299"/>
      <c r="AH172" s="299"/>
      <c r="AI172" s="299"/>
      <c r="AJ172" s="299"/>
      <c r="AY172" s="83"/>
      <c r="AZ172" s="84"/>
    </row>
    <row r="173" spans="1:53" ht="15" customHeight="1" x14ac:dyDescent="0.25">
      <c r="A173" s="1"/>
      <c r="C173" s="462"/>
      <c r="D173" s="279"/>
      <c r="E173" s="318"/>
      <c r="F173" s="279"/>
      <c r="G173" s="446" t="s">
        <v>207</v>
      </c>
      <c r="H173" s="447"/>
      <c r="I173" s="447"/>
      <c r="J173" s="447"/>
      <c r="K173" s="448"/>
      <c r="L173" s="317"/>
      <c r="M173" s="442"/>
      <c r="N173" s="443"/>
      <c r="O173" s="443"/>
      <c r="P173" s="443"/>
      <c r="Q173" s="443"/>
      <c r="R173" s="444"/>
      <c r="S173" s="299"/>
      <c r="T173" s="299"/>
      <c r="U173" s="299"/>
      <c r="V173" s="299"/>
      <c r="W173" s="299"/>
      <c r="X173" s="299"/>
      <c r="Y173" s="299"/>
      <c r="Z173" s="299"/>
      <c r="AA173" s="299"/>
      <c r="AB173" s="299"/>
      <c r="AC173" s="299"/>
      <c r="AD173" s="299"/>
      <c r="AE173" s="299"/>
      <c r="AF173" s="299"/>
      <c r="AG173" s="299"/>
      <c r="AH173" s="299"/>
      <c r="AI173" s="299"/>
      <c r="AJ173" s="299"/>
      <c r="AY173" s="83"/>
      <c r="AZ173" s="84"/>
    </row>
    <row r="174" spans="1:53" ht="15" customHeight="1" x14ac:dyDescent="0.25">
      <c r="A174" s="1"/>
      <c r="C174" s="462"/>
      <c r="D174" s="279"/>
      <c r="E174" s="318"/>
      <c r="F174" s="279"/>
      <c r="G174" s="446" t="s">
        <v>208</v>
      </c>
      <c r="H174" s="447"/>
      <c r="I174" s="447"/>
      <c r="J174" s="447"/>
      <c r="K174" s="448"/>
      <c r="L174" s="317"/>
      <c r="M174" s="442"/>
      <c r="N174" s="443"/>
      <c r="O174" s="443"/>
      <c r="P174" s="443"/>
      <c r="Q174" s="443"/>
      <c r="R174" s="444"/>
      <c r="S174" s="299"/>
      <c r="T174" s="299"/>
      <c r="U174" s="299"/>
      <c r="V174" s="299"/>
      <c r="W174" s="299"/>
      <c r="X174" s="299"/>
      <c r="Y174" s="299"/>
      <c r="Z174" s="299"/>
      <c r="AA174" s="299"/>
      <c r="AB174" s="299"/>
      <c r="AC174" s="299"/>
      <c r="AD174" s="299"/>
      <c r="AE174" s="299"/>
      <c r="AF174" s="299"/>
      <c r="AG174" s="299"/>
      <c r="AH174" s="299"/>
      <c r="AI174" s="299"/>
      <c r="AJ174" s="299"/>
      <c r="AY174" s="36"/>
      <c r="AZ174" s="33"/>
      <c r="BA174" s="33"/>
    </row>
    <row r="175" spans="1:53" s="33" customFormat="1" ht="15.75" customHeight="1" thickBot="1" x14ac:dyDescent="0.3">
      <c r="A175" s="36"/>
      <c r="B175"/>
      <c r="C175" s="462"/>
      <c r="D175" s="281"/>
      <c r="E175" s="319"/>
      <c r="F175" s="281"/>
      <c r="G175" s="446" t="s">
        <v>209</v>
      </c>
      <c r="H175" s="447"/>
      <c r="I175" s="447"/>
      <c r="J175" s="447"/>
      <c r="K175" s="448"/>
      <c r="L175" s="317"/>
      <c r="M175" s="442" t="s">
        <v>210</v>
      </c>
      <c r="N175" s="443"/>
      <c r="O175" s="443"/>
      <c r="P175" s="443"/>
      <c r="Q175" s="443"/>
      <c r="R175" s="444"/>
      <c r="S175" s="299"/>
      <c r="T175" s="299"/>
      <c r="U175" s="299"/>
      <c r="V175" s="299"/>
      <c r="W175" s="299"/>
      <c r="X175" s="299"/>
      <c r="Y175" s="299"/>
      <c r="Z175" s="299"/>
      <c r="AA175" s="299"/>
      <c r="AB175" s="299"/>
      <c r="AC175" s="299"/>
      <c r="AD175" s="299"/>
      <c r="AE175" s="299"/>
      <c r="AF175" s="299"/>
      <c r="AG175" s="299"/>
      <c r="AH175" s="299"/>
      <c r="AI175" s="299"/>
      <c r="AJ175" s="299"/>
      <c r="AM175"/>
      <c r="AN175"/>
      <c r="AO175"/>
      <c r="AP175"/>
      <c r="AQ175"/>
      <c r="AR175"/>
      <c r="AS175"/>
      <c r="AT175"/>
      <c r="AU175"/>
      <c r="AV175"/>
      <c r="AW175"/>
      <c r="AX175"/>
      <c r="AY175" s="62"/>
    </row>
    <row r="176" spans="1:53" s="33" customFormat="1" ht="15.6" thickBot="1" x14ac:dyDescent="0.3">
      <c r="A176" s="36"/>
      <c r="B176"/>
      <c r="C176" s="462"/>
      <c r="D176" s="281"/>
      <c r="E176" s="319"/>
      <c r="F176" s="281"/>
      <c r="G176" s="446" t="s">
        <v>211</v>
      </c>
      <c r="H176" s="447"/>
      <c r="I176" s="447"/>
      <c r="J176" s="447"/>
      <c r="K176" s="448"/>
      <c r="L176" s="317"/>
      <c r="M176" s="442"/>
      <c r="N176" s="443"/>
      <c r="O176" s="443"/>
      <c r="P176" s="443"/>
      <c r="Q176" s="443"/>
      <c r="R176" s="444"/>
      <c r="S176" s="299"/>
      <c r="T176" s="299"/>
      <c r="U176" s="299"/>
      <c r="V176" s="299"/>
      <c r="W176" s="299"/>
      <c r="X176" s="299"/>
      <c r="Y176" s="299"/>
      <c r="Z176" s="299"/>
      <c r="AA176" s="299"/>
      <c r="AB176" s="299"/>
      <c r="AC176" s="299"/>
      <c r="AD176" s="299"/>
      <c r="AE176" s="299"/>
      <c r="AF176" s="299"/>
      <c r="AG176" s="299"/>
      <c r="AH176" s="299"/>
      <c r="AI176" s="299"/>
      <c r="AJ176" s="299"/>
      <c r="AM176"/>
      <c r="AN176"/>
      <c r="AO176"/>
      <c r="AP176"/>
      <c r="AQ176"/>
      <c r="AR176"/>
      <c r="AS176"/>
      <c r="AT176"/>
      <c r="AU176"/>
      <c r="AV176"/>
      <c r="AW176"/>
      <c r="AX176"/>
      <c r="AY176" s="62"/>
    </row>
    <row r="177" spans="1:52" ht="15.75" customHeight="1" thickBot="1" x14ac:dyDescent="0.3">
      <c r="A177" s="1"/>
      <c r="C177" s="462"/>
      <c r="D177" s="279"/>
      <c r="E177" s="319"/>
      <c r="F177" s="279"/>
      <c r="G177" s="446" t="s">
        <v>212</v>
      </c>
      <c r="H177" s="447"/>
      <c r="I177" s="447"/>
      <c r="J177" s="447"/>
      <c r="K177" s="448"/>
      <c r="L177" s="317"/>
      <c r="M177" s="442"/>
      <c r="N177" s="443"/>
      <c r="O177" s="443"/>
      <c r="P177" s="443"/>
      <c r="Q177" s="443"/>
      <c r="R177" s="444"/>
      <c r="S177" s="299"/>
      <c r="T177" s="299"/>
      <c r="U177" s="299"/>
      <c r="V177" s="299"/>
      <c r="W177" s="299"/>
      <c r="X177" s="299"/>
      <c r="Y177" s="299"/>
      <c r="Z177" s="299"/>
      <c r="AA177" s="299"/>
      <c r="AB177" s="299"/>
      <c r="AC177" s="299"/>
      <c r="AD177" s="299"/>
      <c r="AE177" s="299"/>
      <c r="AF177" s="299"/>
      <c r="AG177" s="299"/>
      <c r="AH177" s="299"/>
      <c r="AI177" s="299"/>
      <c r="AJ177" s="299"/>
      <c r="AY177" s="36"/>
      <c r="AZ177" s="33"/>
    </row>
    <row r="178" spans="1:52" ht="15.75" customHeight="1" thickBot="1" x14ac:dyDescent="0.3">
      <c r="A178" s="1"/>
      <c r="C178" s="468"/>
      <c r="D178" s="279"/>
      <c r="E178" s="282"/>
      <c r="F178" s="279"/>
      <c r="G178" s="453" t="s">
        <v>213</v>
      </c>
      <c r="H178" s="454"/>
      <c r="I178" s="454"/>
      <c r="J178" s="454"/>
      <c r="K178" s="455"/>
      <c r="L178" s="317"/>
      <c r="M178" s="436"/>
      <c r="N178" s="437"/>
      <c r="O178" s="437"/>
      <c r="P178" s="437"/>
      <c r="Q178" s="437"/>
      <c r="R178" s="438"/>
      <c r="S178" s="299"/>
      <c r="T178" s="299"/>
      <c r="U178" s="299"/>
      <c r="V178" s="299"/>
      <c r="W178" s="299"/>
      <c r="X178" s="299"/>
      <c r="Y178" s="299"/>
      <c r="Z178" s="299"/>
      <c r="AA178" s="299"/>
      <c r="AB178" s="299"/>
      <c r="AC178" s="299"/>
      <c r="AD178" s="299"/>
      <c r="AE178" s="299"/>
      <c r="AF178" s="299"/>
      <c r="AG178" s="299"/>
      <c r="AH178" s="299"/>
      <c r="AI178" s="299"/>
      <c r="AJ178" s="299"/>
      <c r="AY178" s="36"/>
      <c r="AZ178" s="33"/>
    </row>
    <row r="179" spans="1:52" ht="15" customHeight="1" x14ac:dyDescent="0.25">
      <c r="A179" s="1"/>
      <c r="C179" s="462" t="s">
        <v>214</v>
      </c>
      <c r="D179" s="279"/>
      <c r="E179" s="464" t="s">
        <v>215</v>
      </c>
      <c r="F179" s="279"/>
      <c r="G179" s="450" t="s">
        <v>216</v>
      </c>
      <c r="H179" s="451"/>
      <c r="I179" s="451"/>
      <c r="J179" s="451"/>
      <c r="K179" s="452"/>
      <c r="L179" s="317"/>
      <c r="M179" s="439" t="s">
        <v>217</v>
      </c>
      <c r="N179" s="440"/>
      <c r="O179" s="440"/>
      <c r="P179" s="440"/>
      <c r="Q179" s="440"/>
      <c r="R179" s="441"/>
      <c r="S179" s="299"/>
      <c r="T179" s="299"/>
      <c r="U179" s="299"/>
      <c r="V179" s="299"/>
      <c r="W179" s="299"/>
      <c r="X179" s="299"/>
      <c r="Y179" s="299"/>
      <c r="Z179" s="299"/>
      <c r="AA179" s="299"/>
      <c r="AB179" s="299"/>
      <c r="AC179" s="299"/>
      <c r="AD179" s="299"/>
      <c r="AE179" s="299"/>
      <c r="AF179" s="299"/>
      <c r="AG179" s="299"/>
      <c r="AH179" s="299"/>
      <c r="AI179" s="299"/>
      <c r="AJ179" s="299"/>
      <c r="AY179" s="83"/>
      <c r="AZ179" s="84"/>
    </row>
    <row r="180" spans="1:52" ht="15" customHeight="1" x14ac:dyDescent="0.25">
      <c r="A180" s="1"/>
      <c r="C180" s="462"/>
      <c r="D180" s="279"/>
      <c r="E180" s="465"/>
      <c r="F180" s="279"/>
      <c r="G180" s="446" t="s">
        <v>218</v>
      </c>
      <c r="H180" s="447"/>
      <c r="I180" s="447"/>
      <c r="J180" s="447"/>
      <c r="K180" s="448"/>
      <c r="L180" s="317"/>
      <c r="M180" s="442"/>
      <c r="N180" s="443"/>
      <c r="O180" s="443"/>
      <c r="P180" s="443"/>
      <c r="Q180" s="443"/>
      <c r="R180" s="444"/>
      <c r="S180" s="299"/>
      <c r="T180" s="299"/>
      <c r="U180" s="299"/>
      <c r="V180" s="299"/>
      <c r="W180" s="299"/>
      <c r="X180" s="299"/>
      <c r="Y180" s="299"/>
      <c r="Z180" s="299"/>
      <c r="AA180" s="299"/>
      <c r="AB180" s="299"/>
      <c r="AC180" s="299"/>
      <c r="AD180" s="299"/>
      <c r="AE180" s="299"/>
      <c r="AF180" s="299"/>
      <c r="AG180" s="299"/>
      <c r="AH180" s="299"/>
      <c r="AI180" s="299"/>
      <c r="AJ180" s="299"/>
      <c r="AY180" s="83"/>
      <c r="AZ180" s="84"/>
    </row>
    <row r="181" spans="1:52" x14ac:dyDescent="0.25">
      <c r="A181" s="1"/>
      <c r="C181" s="462"/>
      <c r="D181" s="279"/>
      <c r="E181" s="465"/>
      <c r="F181" s="279"/>
      <c r="G181" s="446"/>
      <c r="H181" s="447"/>
      <c r="I181" s="447"/>
      <c r="J181" s="447"/>
      <c r="K181" s="448"/>
      <c r="L181" s="317"/>
      <c r="M181" s="442"/>
      <c r="N181" s="443"/>
      <c r="O181" s="443"/>
      <c r="P181" s="443"/>
      <c r="Q181" s="443"/>
      <c r="R181" s="444"/>
      <c r="S181" s="299"/>
      <c r="T181" s="299"/>
      <c r="U181" s="299"/>
      <c r="V181" s="299"/>
      <c r="W181" s="299"/>
      <c r="X181" s="299"/>
      <c r="Y181" s="299"/>
      <c r="Z181" s="299"/>
      <c r="AA181" s="299"/>
      <c r="AB181" s="299"/>
      <c r="AC181" s="299"/>
      <c r="AD181" s="299"/>
      <c r="AE181" s="299"/>
      <c r="AF181" s="299"/>
      <c r="AG181" s="299"/>
      <c r="AH181" s="299"/>
      <c r="AI181" s="299"/>
      <c r="AJ181" s="299"/>
      <c r="AY181" s="83"/>
      <c r="AZ181" s="84"/>
    </row>
    <row r="182" spans="1:52" ht="138.75" customHeight="1" thickBot="1" x14ac:dyDescent="0.3">
      <c r="A182" s="1"/>
      <c r="C182" s="463"/>
      <c r="D182" s="279"/>
      <c r="E182" s="466"/>
      <c r="F182" s="279"/>
      <c r="G182" s="453"/>
      <c r="H182" s="454"/>
      <c r="I182" s="454"/>
      <c r="J182" s="454"/>
      <c r="K182" s="455"/>
      <c r="L182" s="317"/>
      <c r="M182" s="436" t="s">
        <v>219</v>
      </c>
      <c r="N182" s="437"/>
      <c r="O182" s="437"/>
      <c r="P182" s="437"/>
      <c r="Q182" s="437"/>
      <c r="R182" s="438"/>
      <c r="S182" s="299"/>
      <c r="T182" s="299"/>
      <c r="U182" s="299"/>
      <c r="V182" s="299"/>
      <c r="W182" s="299"/>
      <c r="X182" s="299"/>
      <c r="Y182" s="299"/>
      <c r="Z182" s="299"/>
      <c r="AA182" s="299"/>
      <c r="AB182" s="299"/>
      <c r="AC182" s="299"/>
      <c r="AD182" s="299"/>
      <c r="AE182" s="299"/>
      <c r="AF182" s="299"/>
      <c r="AG182" s="299"/>
      <c r="AH182" s="299"/>
      <c r="AI182" s="299"/>
      <c r="AJ182" s="299"/>
      <c r="AY182" s="83"/>
      <c r="AZ182" s="84"/>
    </row>
    <row r="183" spans="1:52" ht="23.4" customHeight="1" x14ac:dyDescent="0.25">
      <c r="A183" s="1"/>
      <c r="C183" s="275"/>
      <c r="H183" s="276"/>
      <c r="I183" s="276"/>
      <c r="J183" s="276"/>
      <c r="K183" s="276"/>
      <c r="L183" s="277"/>
      <c r="M183" s="277"/>
      <c r="AY183" s="83"/>
      <c r="AZ183" s="84"/>
    </row>
    <row r="184" spans="1:52" ht="23.4" customHeight="1" x14ac:dyDescent="0.25">
      <c r="A184" s="1"/>
      <c r="AY184" s="83"/>
      <c r="AZ184" s="84"/>
    </row>
    <row r="185" spans="1:52" ht="23.4" customHeight="1" x14ac:dyDescent="0.25">
      <c r="A185" s="1"/>
      <c r="AY185" s="83"/>
      <c r="AZ185" s="84"/>
    </row>
    <row r="186" spans="1:52" ht="23.4" customHeight="1" x14ac:dyDescent="0.25">
      <c r="A186" s="1"/>
      <c r="AY186" s="83"/>
      <c r="AZ186" s="84"/>
    </row>
    <row r="187" spans="1:52" ht="23.4" customHeight="1" x14ac:dyDescent="0.25">
      <c r="A187" s="1"/>
      <c r="AY187" s="83"/>
      <c r="AZ187" s="84"/>
    </row>
    <row r="188" spans="1:52" ht="23.4" customHeight="1" x14ac:dyDescent="0.25">
      <c r="A188" s="1"/>
      <c r="AY188" s="83"/>
      <c r="AZ188" s="84"/>
    </row>
    <row r="189" spans="1:52" ht="32.1" customHeight="1" x14ac:dyDescent="0.25">
      <c r="A189" s="1"/>
      <c r="AY189" s="36"/>
      <c r="AZ189" s="33"/>
    </row>
    <row r="190" spans="1:52" ht="23.4" customHeight="1" x14ac:dyDescent="0.25">
      <c r="A190" s="1"/>
      <c r="AY190" s="36"/>
      <c r="AZ190" s="33"/>
    </row>
    <row r="191" spans="1:52" ht="20.100000000000001" customHeight="1" x14ac:dyDescent="0.25">
      <c r="A191" s="1"/>
      <c r="AY191" s="36"/>
      <c r="AZ191" s="33"/>
    </row>
    <row r="192" spans="1:52" ht="23.4" customHeight="1" x14ac:dyDescent="0.25">
      <c r="A192" s="1"/>
      <c r="AY192" s="83"/>
      <c r="AZ192" s="84"/>
    </row>
    <row r="193" spans="1:52" ht="23.4" customHeight="1" x14ac:dyDescent="0.25">
      <c r="A193" s="1"/>
      <c r="AY193" s="83"/>
      <c r="AZ193" s="84"/>
    </row>
    <row r="194" spans="1:52" ht="23.4" customHeight="1" x14ac:dyDescent="0.25">
      <c r="A194" s="1"/>
      <c r="AY194" s="83"/>
      <c r="AZ194" s="84"/>
    </row>
    <row r="195" spans="1:52" ht="23.4" customHeight="1" x14ac:dyDescent="0.25">
      <c r="A195" s="1"/>
      <c r="AY195" s="83"/>
      <c r="AZ195" s="84"/>
    </row>
    <row r="196" spans="1:52" ht="23.4" customHeight="1" x14ac:dyDescent="0.25">
      <c r="A196" s="1"/>
      <c r="AY196" s="83"/>
      <c r="AZ196" s="84"/>
    </row>
    <row r="197" spans="1:52" ht="23.4" customHeight="1" x14ac:dyDescent="0.25">
      <c r="A197" s="1"/>
      <c r="AY197" s="83"/>
      <c r="AZ197" s="84"/>
    </row>
    <row r="198" spans="1:52" ht="23.4" customHeight="1" x14ac:dyDescent="0.25">
      <c r="A198" s="1"/>
      <c r="AY198" s="83"/>
      <c r="AZ198" s="84"/>
    </row>
    <row r="199" spans="1:52" ht="23.4" customHeight="1" x14ac:dyDescent="0.25">
      <c r="A199" s="1"/>
      <c r="AY199" s="83"/>
      <c r="AZ199" s="84"/>
    </row>
    <row r="200" spans="1:52" ht="24" customHeight="1" x14ac:dyDescent="0.25">
      <c r="A200" s="1"/>
      <c r="AY200" s="83"/>
      <c r="AZ200" s="84"/>
    </row>
    <row r="201" spans="1:52" ht="23.4" customHeight="1" x14ac:dyDescent="0.25">
      <c r="A201" s="1"/>
    </row>
    <row r="202" spans="1:52" x14ac:dyDescent="0.25">
      <c r="A202" s="1"/>
    </row>
    <row r="203" spans="1:52" ht="15.75" customHeight="1" x14ac:dyDescent="0.25">
      <c r="A203" s="1"/>
    </row>
    <row r="204" spans="1:52" ht="15.75" customHeight="1" x14ac:dyDescent="0.25">
      <c r="A204" s="1"/>
    </row>
    <row r="205" spans="1:52" ht="31.5" customHeight="1" x14ac:dyDescent="0.25">
      <c r="A205" s="1"/>
    </row>
    <row r="206" spans="1:52" ht="15.75" customHeight="1" x14ac:dyDescent="0.25">
      <c r="A206" s="1"/>
    </row>
    <row r="207" spans="1:52" ht="15.75" customHeight="1" x14ac:dyDescent="0.25">
      <c r="A207" s="1"/>
    </row>
    <row r="208" spans="1:52" ht="15.75" customHeight="1" x14ac:dyDescent="0.25">
      <c r="A208" s="131"/>
    </row>
    <row r="209" spans="1:1" ht="15.75" customHeight="1" x14ac:dyDescent="0.25">
      <c r="A209" s="131"/>
    </row>
    <row r="210" spans="1:1" x14ac:dyDescent="0.25">
      <c r="A210" s="131"/>
    </row>
    <row r="211" spans="1:1" ht="15" customHeight="1" x14ac:dyDescent="0.25">
      <c r="A211" s="131"/>
    </row>
    <row r="212" spans="1:1" ht="15" customHeight="1" x14ac:dyDescent="0.25">
      <c r="A212" s="131"/>
    </row>
    <row r="213" spans="1:1" ht="15" customHeight="1" x14ac:dyDescent="0.25">
      <c r="A213" s="131"/>
    </row>
    <row r="214" spans="1:1" ht="15" customHeight="1" x14ac:dyDescent="0.25">
      <c r="A214" s="131"/>
    </row>
    <row r="215" spans="1:1" ht="15" customHeight="1" x14ac:dyDescent="0.25">
      <c r="A215" s="131"/>
    </row>
    <row r="216" spans="1:1" ht="15" customHeight="1" x14ac:dyDescent="0.25">
      <c r="A216" s="131"/>
    </row>
    <row r="217" spans="1:1" ht="15" customHeight="1" x14ac:dyDescent="0.25">
      <c r="A217" s="131"/>
    </row>
    <row r="218" spans="1:1" ht="15" customHeight="1" x14ac:dyDescent="0.25">
      <c r="A218" s="131"/>
    </row>
    <row r="219" spans="1:1" ht="15" customHeight="1" x14ac:dyDescent="0.25">
      <c r="A219" s="131"/>
    </row>
    <row r="220" spans="1:1" ht="15" customHeight="1" x14ac:dyDescent="0.25">
      <c r="A220" s="131"/>
    </row>
    <row r="221" spans="1:1" ht="15" customHeight="1" x14ac:dyDescent="0.25">
      <c r="A221" s="131"/>
    </row>
    <row r="222" spans="1:1" ht="15" customHeight="1" x14ac:dyDescent="0.25">
      <c r="A222" s="131"/>
    </row>
    <row r="223" spans="1:1" ht="15" customHeight="1" x14ac:dyDescent="0.25">
      <c r="A223" s="131"/>
    </row>
    <row r="224" spans="1:1" ht="15" customHeight="1" x14ac:dyDescent="0.25">
      <c r="A224" s="131"/>
    </row>
    <row r="225" spans="1:1" x14ac:dyDescent="0.25">
      <c r="A225" s="131"/>
    </row>
    <row r="226" spans="1:1" ht="23.4" customHeight="1" x14ac:dyDescent="0.25">
      <c r="A226" s="131"/>
    </row>
    <row r="227" spans="1:1" ht="23.4" customHeight="1" x14ac:dyDescent="0.25">
      <c r="A227" s="131"/>
    </row>
    <row r="228" spans="1:1" ht="23.4" customHeight="1" x14ac:dyDescent="0.25">
      <c r="A228" s="131"/>
    </row>
    <row r="229" spans="1:1" ht="23.4" customHeight="1" x14ac:dyDescent="0.25"/>
    <row r="230" spans="1:1" ht="23.4" customHeight="1" x14ac:dyDescent="0.25"/>
    <row r="231" spans="1:1" ht="23.4" customHeight="1" x14ac:dyDescent="0.25"/>
    <row r="232" spans="1:1" ht="15" customHeight="1" x14ac:dyDescent="0.25"/>
    <row r="233" spans="1:1" ht="15" customHeight="1" x14ac:dyDescent="0.25"/>
    <row r="234" spans="1:1" ht="15" customHeight="1" x14ac:dyDescent="0.25"/>
    <row r="235" spans="1:1" ht="15" customHeight="1" x14ac:dyDescent="0.25"/>
    <row r="236" spans="1:1" ht="15" customHeight="1" x14ac:dyDescent="0.25"/>
    <row r="237" spans="1:1" ht="15" customHeight="1" x14ac:dyDescent="0.25"/>
    <row r="238" spans="1:1" ht="15" customHeight="1" x14ac:dyDescent="0.25"/>
    <row r="239" spans="1:1" ht="15" customHeight="1" x14ac:dyDescent="0.25"/>
    <row r="240" spans="1:1" ht="15" customHeight="1" x14ac:dyDescent="0.25"/>
    <row r="241" ht="15" customHeight="1" x14ac:dyDescent="0.25"/>
    <row r="242" ht="15" customHeight="1" x14ac:dyDescent="0.25"/>
    <row r="243" ht="15" customHeight="1" x14ac:dyDescent="0.25"/>
    <row r="244" ht="15" customHeight="1" x14ac:dyDescent="0.25"/>
    <row r="245" ht="31.5" customHeight="1" x14ac:dyDescent="0.25"/>
    <row r="246" ht="15" customHeight="1" x14ac:dyDescent="0.25"/>
    <row r="247" ht="15" customHeight="1" x14ac:dyDescent="0.25"/>
    <row r="248" ht="15" customHeight="1" x14ac:dyDescent="0.25"/>
    <row r="249" ht="31.5" customHeight="1" x14ac:dyDescent="0.25"/>
    <row r="250" ht="15" customHeight="1" x14ac:dyDescent="0.25"/>
    <row r="251" ht="15" customHeight="1" x14ac:dyDescent="0.25"/>
    <row r="252" ht="15" customHeight="1" x14ac:dyDescent="0.25"/>
  </sheetData>
  <sheetProtection insertRows="0"/>
  <mergeCells count="101">
    <mergeCell ref="C8:AM8"/>
    <mergeCell ref="C21:C22"/>
    <mergeCell ref="I21:I22"/>
    <mergeCell ref="K21:K22"/>
    <mergeCell ref="C125:D125"/>
    <mergeCell ref="G21:G22"/>
    <mergeCell ref="E21:E22"/>
    <mergeCell ref="Q21:S21"/>
    <mergeCell ref="E139:N139"/>
    <mergeCell ref="C131:D131"/>
    <mergeCell ref="C132:D132"/>
    <mergeCell ref="C133:D133"/>
    <mergeCell ref="C134:D134"/>
    <mergeCell ref="C135:D135"/>
    <mergeCell ref="C136:D136"/>
    <mergeCell ref="C138:D138"/>
    <mergeCell ref="C139:D139"/>
    <mergeCell ref="E133:N133"/>
    <mergeCell ref="E134:N134"/>
    <mergeCell ref="E135:N135"/>
    <mergeCell ref="E136:N136"/>
    <mergeCell ref="E138:N138"/>
    <mergeCell ref="E137:N137"/>
    <mergeCell ref="C137:D137"/>
    <mergeCell ref="E131:N131"/>
    <mergeCell ref="E132:N132"/>
    <mergeCell ref="C126:AC130"/>
    <mergeCell ref="C179:C182"/>
    <mergeCell ref="E179:E182"/>
    <mergeCell ref="C142:C149"/>
    <mergeCell ref="E142:E144"/>
    <mergeCell ref="C150:C159"/>
    <mergeCell ref="E150:E151"/>
    <mergeCell ref="G152:K152"/>
    <mergeCell ref="G153:K153"/>
    <mergeCell ref="G154:K154"/>
    <mergeCell ref="C160:C170"/>
    <mergeCell ref="C171:C178"/>
    <mergeCell ref="G147:K147"/>
    <mergeCell ref="G148:K148"/>
    <mergeCell ref="G149:K149"/>
    <mergeCell ref="G155:K155"/>
    <mergeCell ref="G156:K156"/>
    <mergeCell ref="G157:K157"/>
    <mergeCell ref="G158:K158"/>
    <mergeCell ref="G159:K159"/>
    <mergeCell ref="G150:K150"/>
    <mergeCell ref="G151:K151"/>
    <mergeCell ref="G182:K182"/>
    <mergeCell ref="G175:K175"/>
    <mergeCell ref="G176:K176"/>
    <mergeCell ref="G177:K177"/>
    <mergeCell ref="G178:K178"/>
    <mergeCell ref="G179:K179"/>
    <mergeCell ref="G170:K170"/>
    <mergeCell ref="G171:K171"/>
    <mergeCell ref="G172:K172"/>
    <mergeCell ref="G173:K173"/>
    <mergeCell ref="G174:K174"/>
    <mergeCell ref="M155:R155"/>
    <mergeCell ref="M156:R156"/>
    <mergeCell ref="G141:K141"/>
    <mergeCell ref="G180:K180"/>
    <mergeCell ref="G181:K181"/>
    <mergeCell ref="G165:K165"/>
    <mergeCell ref="G166:K166"/>
    <mergeCell ref="G167:K167"/>
    <mergeCell ref="G168:K168"/>
    <mergeCell ref="G169:K169"/>
    <mergeCell ref="G162:K162"/>
    <mergeCell ref="M153:R153"/>
    <mergeCell ref="M154:R154"/>
    <mergeCell ref="G163:K163"/>
    <mergeCell ref="G164:K164"/>
    <mergeCell ref="G142:K142"/>
    <mergeCell ref="G143:K143"/>
    <mergeCell ref="G144:K144"/>
    <mergeCell ref="D1:L1"/>
    <mergeCell ref="M182:R182"/>
    <mergeCell ref="M142:R149"/>
    <mergeCell ref="G160:K161"/>
    <mergeCell ref="M160:R163"/>
    <mergeCell ref="M175:R176"/>
    <mergeCell ref="M171:R174"/>
    <mergeCell ref="M150:R152"/>
    <mergeCell ref="M179:R181"/>
    <mergeCell ref="M177:R177"/>
    <mergeCell ref="M178:R178"/>
    <mergeCell ref="M167:R167"/>
    <mergeCell ref="M168:R168"/>
    <mergeCell ref="M169:R169"/>
    <mergeCell ref="M170:R170"/>
    <mergeCell ref="M164:R164"/>
    <mergeCell ref="M165:R165"/>
    <mergeCell ref="M166:R166"/>
    <mergeCell ref="M157:R157"/>
    <mergeCell ref="M158:R158"/>
    <mergeCell ref="M159:R159"/>
    <mergeCell ref="M141:R141"/>
    <mergeCell ref="G145:K145"/>
    <mergeCell ref="G146:K146"/>
  </mergeCells>
  <dataValidations count="5">
    <dataValidation type="list" allowBlank="1" showInputMessage="1" showErrorMessage="1" sqref="I23:I122" xr:uid="{AEE16C43-30E8-40AA-871B-70DC56A12671}">
      <formula1>nvq</formula1>
    </dataValidation>
    <dataValidation type="custom" allowBlank="1" showInputMessage="1" showErrorMessage="1" sqref="P23:P122 J23:J122 F23:F122 D23:D122 H23:H122 N23:N122 L23:L122" xr:uid="{6CAE9F5F-1872-493C-903E-51A5EC757348}">
      <formula1>""""""</formula1>
    </dataValidation>
    <dataValidation type="whole" allowBlank="1" showInputMessage="1" showErrorMessage="1" sqref="O23:O122" xr:uid="{6E9CD402-B0B3-4F27-B98C-E0C29A466608}">
      <formula1>7000</formula1>
      <formula2>500000</formula2>
    </dataValidation>
    <dataValidation type="list" allowBlank="1" showInputMessage="1" showErrorMessage="1" sqref="M23:M122" xr:uid="{65663276-36BA-4EEA-94FB-6D4B4857A72A}">
      <formula1>created_safeguarded</formula1>
    </dataValidation>
    <dataValidation type="whole" allowBlank="1" showInputMessage="1" showErrorMessage="1" sqref="Q23:AT122" xr:uid="{DCCF7585-F4B1-41FC-B500-47A54DF074FC}">
      <formula1>0</formula1>
      <formula2>5000</formula2>
    </dataValidation>
  </dataValidations>
  <hyperlinks>
    <hyperlink ref="C125:D125" location="Jobs!A1" display="Return to Top of Sheet" xr:uid="{9159E1A8-BFD6-46DE-B8AC-F4CD13E74824}"/>
  </hyperlinks>
  <pageMargins left="0.75000000000000011" right="0.75000000000000011" top="1" bottom="1" header="0.5" footer="0.5"/>
  <pageSetup paperSize="9" scale="36" fitToWidth="0"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B139"/>
  <sheetViews>
    <sheetView showGridLines="0" topLeftCell="A28" zoomScale="85" zoomScaleNormal="85" workbookViewId="0">
      <selection activeCell="B1" sqref="B1:P1"/>
    </sheetView>
  </sheetViews>
  <sheetFormatPr defaultColWidth="8.6328125" defaultRowHeight="15" x14ac:dyDescent="0.25"/>
  <cols>
    <col min="1" max="2" width="1.6328125" style="195" customWidth="1"/>
    <col min="3" max="3" width="31.54296875" style="195" customWidth="1"/>
    <col min="4" max="4" width="2" style="195" customWidth="1"/>
    <col min="5" max="5" width="6.6328125" style="195" customWidth="1"/>
    <col min="6" max="6" width="2.1796875" style="195" customWidth="1"/>
    <col min="7" max="7" width="50.6328125" style="195" customWidth="1"/>
    <col min="8" max="8" width="2.1796875" style="195" customWidth="1"/>
    <col min="9" max="9" width="6.6328125" style="195" customWidth="1"/>
    <col min="10" max="10" width="2.1796875" style="195" customWidth="1"/>
    <col min="11" max="11" width="49.6328125" style="195" customWidth="1"/>
    <col min="12" max="12" width="2.1796875" style="195" customWidth="1"/>
    <col min="13" max="13" width="9.6328125" style="195" customWidth="1"/>
    <col min="14" max="14" width="7.6328125" style="195" customWidth="1"/>
    <col min="15" max="21" width="8.6328125" style="195" customWidth="1"/>
    <col min="22" max="16384" width="8.6328125" style="195"/>
  </cols>
  <sheetData>
    <row r="1" spans="1:20" ht="21" x14ac:dyDescent="0.4">
      <c r="A1" s="194"/>
      <c r="B1" s="386"/>
      <c r="C1" s="386"/>
      <c r="D1" s="491" t="s">
        <v>21</v>
      </c>
      <c r="E1" s="492"/>
      <c r="F1" s="492"/>
      <c r="G1" s="492"/>
      <c r="H1" s="492"/>
      <c r="I1" s="492"/>
      <c r="J1" s="492"/>
      <c r="K1" s="492"/>
      <c r="L1" s="493"/>
      <c r="M1" s="386"/>
      <c r="N1" s="386"/>
      <c r="O1" s="386"/>
      <c r="P1" s="386"/>
    </row>
    <row r="2" spans="1:20" ht="10.5" customHeight="1" thickBot="1" x14ac:dyDescent="0.3">
      <c r="A2" s="194"/>
      <c r="B2" s="194"/>
      <c r="C2" s="194"/>
      <c r="D2" s="194"/>
      <c r="E2" s="194"/>
      <c r="F2" s="194"/>
      <c r="G2" s="194"/>
      <c r="H2" s="194"/>
      <c r="I2" s="194"/>
      <c r="K2" s="194"/>
      <c r="L2" s="194"/>
      <c r="M2" s="194"/>
    </row>
    <row r="3" spans="1:20" ht="20.100000000000001" customHeight="1" thickTop="1" x14ac:dyDescent="0.3">
      <c r="A3" s="194"/>
      <c r="B3" s="196"/>
      <c r="C3" s="218"/>
      <c r="D3" s="218"/>
      <c r="E3" s="218"/>
      <c r="F3" s="218"/>
      <c r="G3" s="218"/>
      <c r="H3" s="218"/>
      <c r="I3" s="218"/>
      <c r="J3" s="218"/>
      <c r="K3" s="219" t="s">
        <v>36</v>
      </c>
      <c r="L3" s="197"/>
      <c r="M3" s="194"/>
    </row>
    <row r="4" spans="1:20" s="199" customFormat="1" ht="42" customHeight="1" x14ac:dyDescent="0.4">
      <c r="A4" s="194"/>
      <c r="B4" s="198"/>
      <c r="C4" s="500" t="s">
        <v>220</v>
      </c>
      <c r="D4" s="500"/>
      <c r="E4" s="500"/>
      <c r="F4" s="500"/>
      <c r="G4" s="500"/>
      <c r="H4" s="500"/>
      <c r="I4" s="500"/>
      <c r="J4" s="217"/>
      <c r="K4" s="6" t="s">
        <v>37</v>
      </c>
      <c r="L4" s="103"/>
      <c r="M4" s="104"/>
      <c r="N4" s="105"/>
      <c r="O4" s="105"/>
      <c r="P4" s="105"/>
      <c r="Q4" s="105"/>
      <c r="R4" s="195"/>
      <c r="S4" s="195"/>
      <c r="T4" s="195"/>
    </row>
    <row r="5" spans="1:20" s="199" customFormat="1" ht="9.75" customHeight="1" x14ac:dyDescent="0.4">
      <c r="A5" s="200"/>
      <c r="B5" s="194"/>
      <c r="C5" s="106"/>
      <c r="D5" s="107"/>
      <c r="E5" s="104"/>
      <c r="F5" s="107"/>
      <c r="G5" s="104"/>
      <c r="H5" s="104"/>
      <c r="I5" s="104"/>
      <c r="J5" s="104"/>
      <c r="K5" s="104"/>
      <c r="L5" s="104"/>
      <c r="M5" s="108"/>
      <c r="N5" s="105"/>
      <c r="O5" s="105"/>
      <c r="P5" s="105"/>
      <c r="Q5" s="105"/>
      <c r="R5" s="195"/>
      <c r="S5" s="195"/>
      <c r="T5" s="195"/>
    </row>
    <row r="6" spans="1:20" s="199" customFormat="1" ht="15.6" customHeight="1" x14ac:dyDescent="0.3">
      <c r="A6" s="200"/>
      <c r="B6" s="140"/>
      <c r="C6" s="314" t="s">
        <v>221</v>
      </c>
      <c r="D6" s="107"/>
      <c r="E6" s="104"/>
      <c r="F6" s="107"/>
      <c r="G6" s="104"/>
      <c r="H6" s="104"/>
      <c r="I6" s="104"/>
      <c r="J6" s="104"/>
      <c r="K6" s="104"/>
      <c r="L6" s="104"/>
      <c r="M6" s="108"/>
      <c r="N6" s="105"/>
      <c r="O6" s="105"/>
      <c r="P6" s="105"/>
      <c r="Q6" s="105"/>
      <c r="R6" s="195"/>
      <c r="S6" s="195"/>
      <c r="T6" s="195"/>
    </row>
    <row r="7" spans="1:20" s="199" customFormat="1" ht="10.35" customHeight="1" x14ac:dyDescent="0.4">
      <c r="A7" s="200"/>
      <c r="B7" s="194"/>
      <c r="C7" s="106"/>
      <c r="D7" s="107"/>
      <c r="E7" s="104"/>
      <c r="F7" s="107"/>
      <c r="G7" s="104"/>
      <c r="H7" s="104"/>
      <c r="I7" s="104"/>
      <c r="J7" s="104"/>
      <c r="K7" s="104"/>
      <c r="L7" s="104"/>
      <c r="M7" s="108"/>
      <c r="N7" s="105"/>
      <c r="O7" s="105"/>
      <c r="P7" s="105"/>
      <c r="Q7" s="105"/>
      <c r="R7" s="195"/>
      <c r="S7" s="195"/>
      <c r="T7" s="195"/>
    </row>
    <row r="8" spans="1:20" s="199" customFormat="1" ht="21" customHeight="1" x14ac:dyDescent="0.25">
      <c r="A8" s="200"/>
      <c r="B8" s="194"/>
      <c r="C8" s="503" t="s">
        <v>222</v>
      </c>
      <c r="D8" s="504"/>
      <c r="E8" s="504"/>
      <c r="F8" s="504"/>
      <c r="G8" s="504"/>
      <c r="H8" s="504"/>
      <c r="I8" s="504"/>
      <c r="J8" s="504"/>
      <c r="K8" s="504"/>
      <c r="L8" s="104"/>
      <c r="M8" s="108"/>
      <c r="N8" s="105"/>
      <c r="O8" s="105"/>
      <c r="P8" s="105"/>
      <c r="Q8" s="105"/>
      <c r="R8" s="195"/>
      <c r="S8" s="195"/>
      <c r="T8" s="195"/>
    </row>
    <row r="9" spans="1:20" s="199" customFormat="1" ht="36.6" customHeight="1" x14ac:dyDescent="0.3">
      <c r="A9" s="200"/>
      <c r="B9" s="194"/>
      <c r="C9" s="426" t="s">
        <v>223</v>
      </c>
      <c r="D9" s="505"/>
      <c r="E9" s="505"/>
      <c r="F9" s="505"/>
      <c r="G9" s="505"/>
      <c r="H9" s="505"/>
      <c r="I9" s="505"/>
      <c r="J9" s="505"/>
      <c r="K9" s="505"/>
      <c r="L9" s="104"/>
      <c r="M9" s="108"/>
      <c r="N9" s="105"/>
      <c r="O9" s="105"/>
      <c r="P9" s="105"/>
      <c r="Q9" s="105"/>
      <c r="R9" s="195"/>
      <c r="S9" s="195"/>
      <c r="T9" s="195"/>
    </row>
    <row r="10" spans="1:20" s="199" customFormat="1" ht="10.35" customHeight="1" x14ac:dyDescent="0.4">
      <c r="A10" s="200"/>
      <c r="B10" s="194"/>
      <c r="C10" s="106"/>
      <c r="D10" s="107"/>
      <c r="E10" s="104"/>
      <c r="F10" s="107"/>
      <c r="G10" s="104"/>
      <c r="H10" s="104"/>
      <c r="I10" s="104"/>
      <c r="J10" s="104"/>
      <c r="K10" s="104"/>
      <c r="L10" s="104"/>
      <c r="M10" s="108"/>
      <c r="N10" s="105"/>
      <c r="O10" s="105"/>
      <c r="P10" s="105"/>
      <c r="Q10" s="105"/>
      <c r="R10" s="195"/>
      <c r="S10" s="195"/>
      <c r="T10" s="195"/>
    </row>
    <row r="11" spans="1:20" s="105" customFormat="1" ht="15.75" customHeight="1" thickBot="1" x14ac:dyDescent="0.35">
      <c r="A11" s="103"/>
      <c r="B11" s="110"/>
      <c r="C11" s="111" t="s">
        <v>224</v>
      </c>
      <c r="D11" s="112"/>
      <c r="E11" s="112"/>
      <c r="F11" s="112"/>
      <c r="G11" s="112"/>
      <c r="H11" s="112"/>
      <c r="I11" s="112"/>
      <c r="J11" s="112"/>
      <c r="K11" s="112"/>
      <c r="L11" s="104"/>
      <c r="M11" s="113"/>
    </row>
    <row r="12" spans="1:20" s="105" customFormat="1" ht="15.75" customHeight="1" thickTop="1" thickBot="1" x14ac:dyDescent="0.3">
      <c r="A12" s="103"/>
      <c r="B12" s="110"/>
      <c r="C12" s="501" t="s">
        <v>225</v>
      </c>
      <c r="D12" s="109"/>
      <c r="E12" s="502" t="s">
        <v>226</v>
      </c>
      <c r="F12" s="114"/>
      <c r="G12" s="109"/>
      <c r="H12" s="114"/>
      <c r="I12" s="502" t="s">
        <v>227</v>
      </c>
      <c r="J12" s="114"/>
      <c r="K12" s="114"/>
      <c r="L12" s="104"/>
      <c r="M12" s="113"/>
    </row>
    <row r="13" spans="1:20" s="105" customFormat="1" ht="15.75" customHeight="1" thickTop="1" thickBot="1" x14ac:dyDescent="0.3">
      <c r="A13" s="103"/>
      <c r="B13" s="110"/>
      <c r="C13" s="501"/>
      <c r="D13" s="109"/>
      <c r="E13" s="502"/>
      <c r="F13" s="114"/>
      <c r="G13" s="115" t="s">
        <v>228</v>
      </c>
      <c r="H13" s="114"/>
      <c r="I13" s="502"/>
      <c r="J13" s="114"/>
      <c r="K13" s="115" t="s">
        <v>229</v>
      </c>
      <c r="L13" s="116"/>
      <c r="M13" s="113"/>
    </row>
    <row r="14" spans="1:20" s="105" customFormat="1" ht="30" customHeight="1" x14ac:dyDescent="0.25">
      <c r="A14" s="103"/>
      <c r="B14" s="110"/>
      <c r="C14" s="79"/>
      <c r="D14" s="201"/>
      <c r="E14" s="79"/>
      <c r="F14" s="110"/>
      <c r="G14" s="79"/>
      <c r="H14" s="201"/>
      <c r="I14" s="79"/>
      <c r="J14" s="201"/>
      <c r="K14" s="79"/>
      <c r="L14" s="194"/>
      <c r="M14" s="113"/>
    </row>
    <row r="15" spans="1:20" s="105" customFormat="1" ht="29.4" customHeight="1" x14ac:dyDescent="0.25">
      <c r="A15" s="103"/>
      <c r="B15" s="110"/>
      <c r="C15" s="117"/>
      <c r="D15" s="201"/>
      <c r="E15" s="117"/>
      <c r="F15" s="110"/>
      <c r="G15" s="117"/>
      <c r="H15" s="201"/>
      <c r="I15" s="117"/>
      <c r="J15" s="201"/>
      <c r="K15" s="117"/>
      <c r="L15" s="194"/>
      <c r="M15" s="113"/>
    </row>
    <row r="16" spans="1:20" s="105" customFormat="1" ht="30" customHeight="1" x14ac:dyDescent="0.25">
      <c r="A16" s="103"/>
      <c r="B16" s="110"/>
      <c r="C16" s="117"/>
      <c r="D16" s="201"/>
      <c r="E16" s="117"/>
      <c r="F16" s="110"/>
      <c r="G16" s="117"/>
      <c r="H16" s="201"/>
      <c r="I16" s="117"/>
      <c r="J16" s="201"/>
      <c r="K16" s="117"/>
      <c r="L16" s="194"/>
      <c r="M16" s="113"/>
    </row>
    <row r="17" spans="1:28" s="105" customFormat="1" ht="30" customHeight="1" x14ac:dyDescent="0.25">
      <c r="A17" s="103"/>
      <c r="B17" s="110"/>
      <c r="C17" s="117"/>
      <c r="D17" s="201"/>
      <c r="E17" s="117"/>
      <c r="F17" s="110"/>
      <c r="G17" s="117"/>
      <c r="H17" s="201"/>
      <c r="I17" s="117"/>
      <c r="J17" s="201"/>
      <c r="K17" s="117"/>
      <c r="L17" s="194"/>
      <c r="M17" s="113"/>
    </row>
    <row r="18" spans="1:28" s="105" customFormat="1" ht="30" customHeight="1" x14ac:dyDescent="0.25">
      <c r="A18" s="103"/>
      <c r="B18" s="110"/>
      <c r="C18" s="117"/>
      <c r="D18" s="201"/>
      <c r="E18" s="143"/>
      <c r="F18" s="110"/>
      <c r="G18" s="117"/>
      <c r="H18" s="201"/>
      <c r="I18" s="143"/>
      <c r="J18" s="201"/>
      <c r="K18" s="117"/>
      <c r="L18" s="194"/>
      <c r="M18" s="113"/>
    </row>
    <row r="19" spans="1:28" s="105" customFormat="1" ht="30" customHeight="1" thickBot="1" x14ac:dyDescent="0.3">
      <c r="A19" s="103"/>
      <c r="B19" s="110"/>
      <c r="C19" s="118"/>
      <c r="D19" s="194"/>
      <c r="E19" s="118"/>
      <c r="F19" s="104"/>
      <c r="G19" s="118"/>
      <c r="H19" s="194"/>
      <c r="I19" s="118"/>
      <c r="J19" s="194"/>
      <c r="K19" s="118"/>
      <c r="L19" s="194"/>
      <c r="M19" s="113"/>
    </row>
    <row r="20" spans="1:28" s="105" customFormat="1" ht="15.75" customHeight="1" x14ac:dyDescent="0.25">
      <c r="A20" s="103"/>
      <c r="B20" s="110"/>
      <c r="C20" s="194"/>
      <c r="D20" s="194"/>
      <c r="E20" s="194"/>
      <c r="F20" s="194"/>
      <c r="G20" s="194"/>
      <c r="H20" s="194"/>
      <c r="I20" s="194"/>
      <c r="J20" s="194"/>
      <c r="K20" s="194"/>
      <c r="L20" s="116"/>
      <c r="M20" s="113"/>
    </row>
    <row r="21" spans="1:28" s="199" customFormat="1" ht="18" thickBot="1" x14ac:dyDescent="0.35">
      <c r="A21" s="194"/>
      <c r="B21" s="198"/>
      <c r="C21" s="111" t="s">
        <v>230</v>
      </c>
      <c r="D21" s="112"/>
      <c r="E21" s="112"/>
      <c r="F21" s="112"/>
      <c r="G21" s="112"/>
      <c r="H21" s="112"/>
      <c r="I21" s="112"/>
      <c r="J21" s="112"/>
      <c r="K21" s="112"/>
      <c r="L21" s="103"/>
      <c r="M21" s="104"/>
      <c r="N21" s="105"/>
      <c r="O21" s="195"/>
      <c r="P21" s="195"/>
      <c r="Q21" s="195"/>
      <c r="R21" s="195"/>
      <c r="S21" s="195"/>
      <c r="T21" s="195"/>
      <c r="U21" s="195"/>
      <c r="V21" s="195"/>
      <c r="W21" s="195"/>
      <c r="X21" s="195"/>
      <c r="Y21" s="195"/>
      <c r="Z21" s="195"/>
      <c r="AA21" s="195"/>
      <c r="AB21" s="195"/>
    </row>
    <row r="22" spans="1:28" ht="16.5" customHeight="1" thickTop="1" thickBot="1" x14ac:dyDescent="0.3">
      <c r="A22" s="194"/>
      <c r="B22" s="198"/>
      <c r="C22" s="501" t="s">
        <v>225</v>
      </c>
      <c r="D22" s="109"/>
      <c r="E22" s="502" t="s">
        <v>226</v>
      </c>
      <c r="F22" s="114"/>
      <c r="G22" s="109"/>
      <c r="H22" s="114"/>
      <c r="I22" s="502" t="s">
        <v>227</v>
      </c>
      <c r="J22" s="114"/>
      <c r="K22" s="114"/>
      <c r="L22" s="103"/>
      <c r="M22" s="104"/>
      <c r="N22" s="105"/>
    </row>
    <row r="23" spans="1:28" ht="16.2" thickTop="1" thickBot="1" x14ac:dyDescent="0.3">
      <c r="A23" s="194"/>
      <c r="B23" s="198"/>
      <c r="C23" s="501"/>
      <c r="D23" s="109"/>
      <c r="E23" s="502"/>
      <c r="F23" s="114"/>
      <c r="G23" s="115" t="s">
        <v>228</v>
      </c>
      <c r="H23" s="114"/>
      <c r="I23" s="502"/>
      <c r="J23" s="114"/>
      <c r="K23" s="115" t="s">
        <v>229</v>
      </c>
      <c r="L23" s="119"/>
      <c r="M23" s="120"/>
      <c r="N23" s="121"/>
    </row>
    <row r="24" spans="1:28" ht="30" customHeight="1" x14ac:dyDescent="0.25">
      <c r="A24" s="194"/>
      <c r="B24" s="198"/>
      <c r="C24" s="79"/>
      <c r="D24" s="201"/>
      <c r="E24" s="79"/>
      <c r="F24" s="110"/>
      <c r="G24" s="79"/>
      <c r="H24" s="201"/>
      <c r="I24" s="79"/>
      <c r="J24" s="201"/>
      <c r="K24" s="79"/>
      <c r="L24" s="119"/>
      <c r="M24" s="120"/>
      <c r="N24" s="121"/>
    </row>
    <row r="25" spans="1:28" ht="30" customHeight="1" x14ac:dyDescent="0.25">
      <c r="A25" s="194"/>
      <c r="B25" s="198"/>
      <c r="C25" s="117"/>
      <c r="D25" s="201"/>
      <c r="E25" s="117"/>
      <c r="F25" s="110"/>
      <c r="G25" s="117"/>
      <c r="H25" s="201"/>
      <c r="I25" s="117"/>
      <c r="J25" s="201"/>
      <c r="K25" s="117"/>
      <c r="L25" s="119"/>
      <c r="M25" s="120"/>
      <c r="N25" s="121"/>
    </row>
    <row r="26" spans="1:28" ht="30" customHeight="1" x14ac:dyDescent="0.25">
      <c r="A26" s="194"/>
      <c r="B26" s="198"/>
      <c r="C26" s="117"/>
      <c r="D26" s="201"/>
      <c r="E26" s="117"/>
      <c r="F26" s="110"/>
      <c r="G26" s="117"/>
      <c r="H26" s="201"/>
      <c r="I26" s="117"/>
      <c r="J26" s="201"/>
      <c r="K26" s="117"/>
      <c r="L26" s="119"/>
      <c r="M26" s="120"/>
      <c r="N26" s="121"/>
    </row>
    <row r="27" spans="1:28" ht="30" customHeight="1" x14ac:dyDescent="0.25">
      <c r="A27" s="194"/>
      <c r="B27" s="198"/>
      <c r="C27" s="117"/>
      <c r="D27" s="201"/>
      <c r="E27" s="117"/>
      <c r="F27" s="110"/>
      <c r="G27" s="117"/>
      <c r="H27" s="201"/>
      <c r="I27" s="117"/>
      <c r="J27" s="201"/>
      <c r="K27" s="117"/>
      <c r="L27" s="119"/>
      <c r="M27" s="120"/>
      <c r="N27" s="121"/>
    </row>
    <row r="28" spans="1:28" ht="30" customHeight="1" x14ac:dyDescent="0.25">
      <c r="A28" s="194"/>
      <c r="B28" s="198"/>
      <c r="C28" s="117"/>
      <c r="D28" s="201"/>
      <c r="E28" s="117"/>
      <c r="F28" s="110"/>
      <c r="G28" s="117"/>
      <c r="H28" s="201"/>
      <c r="I28" s="117"/>
      <c r="J28" s="201"/>
      <c r="K28" s="117"/>
      <c r="L28" s="119"/>
      <c r="M28" s="120"/>
      <c r="N28" s="121"/>
    </row>
    <row r="29" spans="1:28" ht="30" customHeight="1" thickBot="1" x14ac:dyDescent="0.3">
      <c r="A29" s="194"/>
      <c r="B29" s="198"/>
      <c r="C29" s="118"/>
      <c r="D29" s="194"/>
      <c r="E29" s="118"/>
      <c r="F29" s="104"/>
      <c r="G29" s="118"/>
      <c r="H29" s="194"/>
      <c r="I29" s="118"/>
      <c r="J29" s="194"/>
      <c r="K29" s="118"/>
      <c r="L29" s="119"/>
      <c r="M29" s="120"/>
      <c r="N29" s="121"/>
    </row>
    <row r="30" spans="1:28" ht="14.4" customHeight="1" thickBot="1" x14ac:dyDescent="0.35">
      <c r="A30" s="194"/>
      <c r="B30" s="202"/>
      <c r="C30" s="111"/>
      <c r="D30" s="112"/>
      <c r="E30" s="112"/>
      <c r="F30" s="112"/>
      <c r="G30" s="112"/>
      <c r="H30" s="112"/>
      <c r="I30" s="112"/>
      <c r="J30" s="112"/>
      <c r="K30" s="112"/>
      <c r="L30" s="122"/>
      <c r="M30" s="104"/>
      <c r="N30" s="105"/>
    </row>
    <row r="31" spans="1:28" ht="15.6" thickTop="1" x14ac:dyDescent="0.25">
      <c r="A31" s="194"/>
      <c r="B31" s="194"/>
      <c r="C31" s="194"/>
      <c r="D31" s="194"/>
      <c r="E31" s="194"/>
      <c r="F31" s="194"/>
      <c r="G31" s="194"/>
      <c r="H31" s="194"/>
      <c r="I31" s="194"/>
      <c r="J31" s="194"/>
      <c r="K31" s="194"/>
      <c r="L31" s="194"/>
      <c r="M31" s="194"/>
      <c r="N31" s="121"/>
    </row>
    <row r="32" spans="1:28" ht="17.399999999999999" x14ac:dyDescent="0.3">
      <c r="A32" s="140"/>
      <c r="B32" s="140"/>
      <c r="C32" s="216" t="s">
        <v>231</v>
      </c>
      <c r="D32" s="194"/>
      <c r="E32" s="194"/>
      <c r="F32" s="194"/>
      <c r="G32" s="194"/>
      <c r="H32" s="194"/>
      <c r="I32" s="194"/>
      <c r="J32" s="194"/>
      <c r="K32" s="194"/>
      <c r="L32" s="194"/>
      <c r="M32" s="194"/>
      <c r="N32" s="121"/>
    </row>
    <row r="33" spans="1:14" ht="15.6" customHeight="1" x14ac:dyDescent="0.25">
      <c r="A33" s="203"/>
      <c r="B33" s="203"/>
      <c r="C33" s="203"/>
      <c r="D33" s="203"/>
      <c r="E33" s="203"/>
      <c r="F33" s="203"/>
      <c r="G33" s="203"/>
      <c r="H33" s="203"/>
      <c r="I33" s="203"/>
      <c r="J33" s="203"/>
      <c r="K33" s="203"/>
      <c r="L33" s="203"/>
      <c r="M33" s="203"/>
      <c r="N33" s="121"/>
    </row>
    <row r="34" spans="1:14" ht="273" customHeight="1" x14ac:dyDescent="0.25">
      <c r="A34" s="203"/>
      <c r="C34" s="499" t="s">
        <v>232</v>
      </c>
      <c r="D34" s="499"/>
      <c r="E34" s="499"/>
      <c r="F34" s="499"/>
      <c r="G34" s="499"/>
      <c r="H34" s="499"/>
      <c r="I34" s="499"/>
      <c r="J34" s="499"/>
      <c r="K34" s="499"/>
      <c r="L34" s="285"/>
      <c r="M34" s="203"/>
      <c r="N34" s="121"/>
    </row>
    <row r="35" spans="1:14" ht="14.25" customHeight="1" x14ac:dyDescent="0.25">
      <c r="A35" s="203"/>
      <c r="C35" s="285"/>
      <c r="D35" s="285"/>
      <c r="E35" s="285"/>
      <c r="F35" s="285"/>
      <c r="G35" s="285"/>
      <c r="H35" s="285"/>
      <c r="I35" s="285"/>
      <c r="J35" s="285"/>
      <c r="K35" s="285"/>
      <c r="L35" s="285"/>
      <c r="M35" s="203"/>
      <c r="N35" s="121"/>
    </row>
    <row r="36" spans="1:14" ht="18.75" customHeight="1" x14ac:dyDescent="0.25">
      <c r="A36" s="203"/>
      <c r="B36" s="494" t="s">
        <v>233</v>
      </c>
      <c r="C36" s="494"/>
      <c r="D36" s="494"/>
      <c r="E36" s="494"/>
      <c r="F36" s="494" t="s">
        <v>234</v>
      </c>
      <c r="G36" s="494"/>
      <c r="H36" s="494"/>
    </row>
    <row r="37" spans="1:14" ht="141" customHeight="1" x14ac:dyDescent="0.25">
      <c r="A37" s="203"/>
      <c r="B37" s="388">
        <v>1</v>
      </c>
      <c r="C37" s="496" t="s">
        <v>235</v>
      </c>
      <c r="D37" s="497"/>
      <c r="E37" s="497"/>
      <c r="F37" s="389"/>
      <c r="G37" s="495"/>
      <c r="H37" s="495"/>
    </row>
    <row r="38" spans="1:14" ht="110.25" customHeight="1" x14ac:dyDescent="0.25">
      <c r="A38" s="203"/>
      <c r="B38" s="388">
        <v>2</v>
      </c>
      <c r="C38" s="496" t="s">
        <v>236</v>
      </c>
      <c r="D38" s="497"/>
      <c r="E38" s="497"/>
      <c r="F38" s="389"/>
      <c r="G38" s="496" t="s">
        <v>237</v>
      </c>
      <c r="H38" s="497"/>
    </row>
    <row r="39" spans="1:14" ht="157.5" customHeight="1" x14ac:dyDescent="0.25">
      <c r="A39" s="203"/>
      <c r="B39" s="388">
        <v>3</v>
      </c>
      <c r="C39" s="497" t="s">
        <v>238</v>
      </c>
      <c r="D39" s="497"/>
      <c r="E39" s="497"/>
      <c r="F39" s="390">
        <v>1</v>
      </c>
      <c r="G39" s="496" t="s">
        <v>239</v>
      </c>
      <c r="H39" s="497"/>
    </row>
    <row r="40" spans="1:14" ht="137.25" customHeight="1" x14ac:dyDescent="0.25">
      <c r="A40" s="203"/>
      <c r="B40" s="388">
        <v>4</v>
      </c>
      <c r="C40" s="496" t="s">
        <v>240</v>
      </c>
      <c r="D40" s="497"/>
      <c r="E40" s="497"/>
      <c r="F40" s="390">
        <v>2</v>
      </c>
      <c r="G40" s="496" t="s">
        <v>241</v>
      </c>
      <c r="H40" s="497"/>
    </row>
    <row r="41" spans="1:14" ht="244.5" customHeight="1" x14ac:dyDescent="0.25">
      <c r="A41" s="203"/>
      <c r="B41" s="388">
        <v>5</v>
      </c>
      <c r="C41" s="496" t="s">
        <v>242</v>
      </c>
      <c r="D41" s="497"/>
      <c r="E41" s="497"/>
      <c r="F41" s="390">
        <v>3</v>
      </c>
      <c r="G41" s="498" t="s">
        <v>243</v>
      </c>
      <c r="H41" s="495"/>
    </row>
    <row r="42" spans="1:14" ht="186.75" customHeight="1" x14ac:dyDescent="0.25">
      <c r="A42" s="203"/>
      <c r="B42" s="388">
        <v>6</v>
      </c>
      <c r="C42" s="496" t="s">
        <v>244</v>
      </c>
      <c r="D42" s="497"/>
      <c r="E42" s="497"/>
      <c r="F42" s="390">
        <v>4</v>
      </c>
      <c r="G42" s="498" t="s">
        <v>245</v>
      </c>
      <c r="H42" s="495"/>
    </row>
    <row r="43" spans="1:14" ht="138.75" customHeight="1" x14ac:dyDescent="0.25">
      <c r="A43" s="203"/>
      <c r="B43" s="388">
        <v>7</v>
      </c>
      <c r="C43" s="496" t="s">
        <v>246</v>
      </c>
      <c r="D43" s="497"/>
      <c r="E43" s="497"/>
      <c r="F43" s="390">
        <v>5</v>
      </c>
      <c r="G43" s="498" t="s">
        <v>247</v>
      </c>
      <c r="H43" s="495"/>
    </row>
    <row r="44" spans="1:14" ht="234" customHeight="1" x14ac:dyDescent="0.25">
      <c r="A44" s="203"/>
      <c r="B44" s="388">
        <v>8</v>
      </c>
      <c r="C44" s="496" t="s">
        <v>248</v>
      </c>
      <c r="D44" s="497"/>
      <c r="E44" s="497"/>
      <c r="F44" s="390">
        <v>6</v>
      </c>
      <c r="G44" s="498" t="s">
        <v>249</v>
      </c>
      <c r="H44" s="495"/>
    </row>
    <row r="45" spans="1:14" ht="224.25" customHeight="1" x14ac:dyDescent="0.25">
      <c r="A45" s="203"/>
      <c r="B45" s="388">
        <v>9</v>
      </c>
      <c r="C45" s="496" t="s">
        <v>250</v>
      </c>
      <c r="D45" s="497"/>
      <c r="E45" s="497"/>
      <c r="F45" s="390">
        <v>7</v>
      </c>
      <c r="G45" s="498" t="s">
        <v>251</v>
      </c>
      <c r="H45" s="495"/>
    </row>
    <row r="46" spans="1:14" ht="81" customHeight="1" x14ac:dyDescent="0.25">
      <c r="A46" s="203"/>
      <c r="B46" s="495"/>
      <c r="C46" s="495"/>
      <c r="D46" s="495"/>
      <c r="E46" s="495"/>
      <c r="F46" s="390">
        <v>8</v>
      </c>
      <c r="G46" s="498" t="s">
        <v>252</v>
      </c>
      <c r="H46" s="495"/>
    </row>
    <row r="47" spans="1:14" ht="201" customHeight="1" x14ac:dyDescent="0.25">
      <c r="A47" s="203"/>
      <c r="B47" s="495"/>
      <c r="C47" s="495"/>
      <c r="D47" s="495"/>
      <c r="E47" s="495"/>
      <c r="F47" s="390">
        <v>9</v>
      </c>
      <c r="G47" s="498" t="s">
        <v>253</v>
      </c>
      <c r="H47" s="495"/>
    </row>
    <row r="48" spans="1:14" ht="218.25" customHeight="1" x14ac:dyDescent="0.25">
      <c r="A48" s="203"/>
      <c r="B48" s="391">
        <v>10</v>
      </c>
      <c r="C48" s="496" t="s">
        <v>254</v>
      </c>
      <c r="D48" s="497"/>
      <c r="E48" s="497"/>
      <c r="F48" s="390">
        <v>10</v>
      </c>
      <c r="G48" s="498" t="s">
        <v>255</v>
      </c>
      <c r="H48" s="495"/>
    </row>
    <row r="49" spans="1:14" ht="15" customHeight="1" x14ac:dyDescent="0.25">
      <c r="A49" s="203"/>
      <c r="B49" s="203"/>
      <c r="C49" s="203"/>
      <c r="D49" s="203"/>
      <c r="E49" s="203"/>
      <c r="F49" s="121"/>
    </row>
    <row r="50" spans="1:14" x14ac:dyDescent="0.25">
      <c r="A50" s="203"/>
      <c r="B50" s="203"/>
      <c r="C50" s="203"/>
      <c r="D50" s="203"/>
      <c r="E50" s="203"/>
      <c r="F50" s="121"/>
    </row>
    <row r="51" spans="1:14" x14ac:dyDescent="0.25">
      <c r="A51" s="203"/>
      <c r="B51" s="203"/>
      <c r="C51" s="203"/>
      <c r="D51" s="203"/>
      <c r="E51" s="203"/>
      <c r="F51" s="203"/>
      <c r="G51" s="203"/>
      <c r="H51" s="203"/>
      <c r="I51" s="203"/>
      <c r="J51" s="203"/>
      <c r="K51" s="203"/>
      <c r="L51" s="203"/>
      <c r="M51" s="203"/>
      <c r="N51" s="121"/>
    </row>
    <row r="52" spans="1:14" x14ac:dyDescent="0.25">
      <c r="A52" s="203"/>
      <c r="B52" s="203"/>
      <c r="C52" s="203"/>
      <c r="D52" s="203"/>
      <c r="E52" s="203"/>
      <c r="F52" s="203"/>
      <c r="G52" s="203"/>
      <c r="H52" s="203"/>
      <c r="I52" s="203"/>
      <c r="J52" s="203"/>
      <c r="K52" s="203"/>
      <c r="L52" s="203"/>
      <c r="M52" s="203"/>
      <c r="N52" s="121"/>
    </row>
    <row r="53" spans="1:14" x14ac:dyDescent="0.25">
      <c r="A53" s="203"/>
      <c r="B53" s="203"/>
      <c r="C53" s="203"/>
      <c r="D53" s="203"/>
      <c r="E53" s="203"/>
      <c r="F53" s="203"/>
      <c r="G53" s="203"/>
      <c r="H53" s="203"/>
      <c r="I53" s="203"/>
      <c r="J53" s="203"/>
      <c r="K53" s="203"/>
      <c r="L53" s="203"/>
      <c r="M53" s="203"/>
      <c r="N53" s="121"/>
    </row>
    <row r="54" spans="1:14" x14ac:dyDescent="0.25">
      <c r="A54" s="203"/>
      <c r="B54" s="203"/>
      <c r="C54" s="203"/>
      <c r="D54" s="203"/>
      <c r="E54" s="203"/>
      <c r="F54" s="203"/>
      <c r="G54" s="203"/>
      <c r="H54" s="203"/>
      <c r="I54" s="203"/>
      <c r="J54" s="203"/>
      <c r="K54" s="203"/>
      <c r="L54" s="203"/>
      <c r="M54" s="203"/>
      <c r="N54" s="121"/>
    </row>
    <row r="55" spans="1:14" x14ac:dyDescent="0.25">
      <c r="A55" s="203"/>
      <c r="B55" s="203"/>
      <c r="C55" s="203"/>
      <c r="D55" s="203"/>
      <c r="E55" s="203"/>
      <c r="F55" s="203"/>
      <c r="G55" s="203"/>
      <c r="H55" s="203"/>
      <c r="I55" s="203"/>
      <c r="J55" s="203"/>
      <c r="K55" s="203"/>
      <c r="L55" s="203"/>
      <c r="M55" s="203"/>
      <c r="N55" s="121"/>
    </row>
    <row r="56" spans="1:14" x14ac:dyDescent="0.25">
      <c r="A56" s="203"/>
      <c r="B56" s="203"/>
      <c r="C56" s="203"/>
      <c r="D56" s="203"/>
      <c r="E56" s="203"/>
      <c r="F56" s="203"/>
      <c r="G56" s="203"/>
      <c r="H56" s="203"/>
      <c r="I56" s="203"/>
      <c r="J56" s="203"/>
      <c r="K56" s="203"/>
      <c r="L56" s="203"/>
      <c r="M56" s="203"/>
      <c r="N56" s="121"/>
    </row>
    <row r="57" spans="1:14" x14ac:dyDescent="0.25">
      <c r="A57" s="203"/>
      <c r="B57" s="203"/>
      <c r="C57" s="203"/>
      <c r="D57" s="203"/>
      <c r="E57" s="203"/>
      <c r="F57" s="203"/>
      <c r="G57" s="203"/>
      <c r="H57" s="203"/>
      <c r="I57" s="203"/>
      <c r="J57" s="203"/>
      <c r="K57" s="203"/>
      <c r="L57" s="203"/>
      <c r="M57" s="203"/>
      <c r="N57" s="121"/>
    </row>
    <row r="58" spans="1:14" x14ac:dyDescent="0.25">
      <c r="A58" s="203"/>
      <c r="B58" s="203"/>
      <c r="C58" s="203"/>
      <c r="D58" s="203"/>
      <c r="E58" s="203"/>
      <c r="F58" s="203"/>
      <c r="G58" s="203"/>
      <c r="H58" s="203"/>
      <c r="I58" s="203"/>
      <c r="J58" s="203"/>
      <c r="K58" s="203"/>
      <c r="L58" s="203"/>
      <c r="M58" s="203"/>
      <c r="N58" s="121"/>
    </row>
    <row r="59" spans="1:14" x14ac:dyDescent="0.25">
      <c r="A59" s="203"/>
      <c r="B59" s="203"/>
      <c r="C59" s="203"/>
      <c r="D59" s="203"/>
      <c r="E59" s="203"/>
      <c r="F59" s="203"/>
      <c r="G59" s="203"/>
      <c r="H59" s="203"/>
      <c r="I59" s="203"/>
      <c r="J59" s="203"/>
      <c r="K59" s="203"/>
      <c r="L59" s="203"/>
      <c r="M59" s="203"/>
      <c r="N59" s="121"/>
    </row>
    <row r="60" spans="1:14" x14ac:dyDescent="0.25">
      <c r="A60" s="203"/>
      <c r="B60" s="203"/>
      <c r="C60" s="203"/>
      <c r="D60" s="203"/>
      <c r="E60" s="203"/>
      <c r="F60" s="203"/>
      <c r="G60" s="203"/>
      <c r="H60" s="203"/>
      <c r="I60" s="203"/>
      <c r="J60" s="203"/>
      <c r="K60" s="203"/>
      <c r="L60" s="203"/>
      <c r="M60" s="203"/>
      <c r="N60" s="121"/>
    </row>
    <row r="61" spans="1:14" x14ac:dyDescent="0.25">
      <c r="A61" s="203"/>
      <c r="B61" s="203"/>
      <c r="C61" s="203"/>
      <c r="D61" s="203"/>
      <c r="E61" s="203"/>
      <c r="F61" s="203"/>
      <c r="G61" s="203"/>
      <c r="H61" s="203"/>
      <c r="I61" s="203"/>
      <c r="J61" s="203"/>
      <c r="K61" s="203"/>
      <c r="L61" s="203"/>
      <c r="M61" s="203"/>
      <c r="N61" s="121"/>
    </row>
    <row r="62" spans="1:14" x14ac:dyDescent="0.25">
      <c r="A62" s="203"/>
      <c r="B62" s="203"/>
      <c r="C62" s="203"/>
      <c r="D62" s="203"/>
      <c r="E62" s="203"/>
      <c r="F62" s="203"/>
      <c r="G62" s="203"/>
      <c r="H62" s="203"/>
      <c r="I62" s="203"/>
      <c r="J62" s="203"/>
      <c r="K62" s="203"/>
      <c r="L62" s="203"/>
      <c r="M62" s="203"/>
      <c r="N62" s="121"/>
    </row>
    <row r="63" spans="1:14" x14ac:dyDescent="0.25">
      <c r="A63" s="203"/>
      <c r="B63" s="203"/>
      <c r="C63" s="203"/>
      <c r="D63" s="203"/>
      <c r="E63" s="203"/>
      <c r="F63" s="203"/>
      <c r="G63" s="203"/>
      <c r="H63" s="203"/>
      <c r="I63" s="203"/>
      <c r="J63" s="203"/>
      <c r="K63" s="203"/>
      <c r="L63" s="203"/>
      <c r="M63" s="203"/>
      <c r="N63" s="121"/>
    </row>
    <row r="64" spans="1:14" x14ac:dyDescent="0.25">
      <c r="A64" s="203"/>
      <c r="B64" s="203"/>
      <c r="C64" s="203"/>
      <c r="D64" s="203"/>
      <c r="E64" s="203"/>
      <c r="F64" s="203"/>
      <c r="G64" s="203"/>
      <c r="H64" s="203"/>
      <c r="I64" s="203"/>
      <c r="J64" s="203"/>
      <c r="K64" s="203"/>
      <c r="L64" s="203"/>
      <c r="M64" s="203"/>
      <c r="N64" s="121"/>
    </row>
    <row r="65" spans="1:28" x14ac:dyDescent="0.25">
      <c r="A65" s="203"/>
      <c r="B65" s="203"/>
      <c r="C65" s="203"/>
      <c r="D65" s="203"/>
      <c r="E65" s="203"/>
      <c r="F65" s="203"/>
      <c r="G65" s="203"/>
      <c r="H65" s="203"/>
      <c r="I65" s="203"/>
      <c r="J65" s="203"/>
      <c r="K65" s="203"/>
      <c r="L65" s="203"/>
      <c r="M65" s="203"/>
      <c r="N65" s="121"/>
    </row>
    <row r="66" spans="1:28" ht="20.25" customHeight="1" x14ac:dyDescent="0.25">
      <c r="A66" s="203"/>
      <c r="B66" s="203"/>
      <c r="C66" s="203"/>
      <c r="D66" s="203"/>
      <c r="E66" s="203"/>
      <c r="F66" s="203"/>
      <c r="G66" s="203"/>
      <c r="H66" s="203"/>
      <c r="I66" s="203"/>
      <c r="J66" s="203"/>
      <c r="K66" s="203"/>
      <c r="L66" s="203"/>
      <c r="M66" s="203"/>
      <c r="N66" s="121"/>
    </row>
    <row r="67" spans="1:28" ht="11.25" customHeight="1" x14ac:dyDescent="0.25">
      <c r="A67" s="203"/>
      <c r="B67" s="203"/>
      <c r="C67" s="203"/>
      <c r="D67" s="203"/>
      <c r="E67" s="203"/>
      <c r="F67" s="203"/>
      <c r="G67" s="203"/>
      <c r="H67" s="203"/>
      <c r="I67" s="203"/>
      <c r="J67" s="203"/>
      <c r="K67" s="203"/>
      <c r="L67" s="203"/>
      <c r="M67" s="203"/>
      <c r="N67" s="121"/>
    </row>
    <row r="68" spans="1:28" x14ac:dyDescent="0.25">
      <c r="A68" s="203"/>
      <c r="B68" s="203"/>
      <c r="C68" s="203"/>
      <c r="D68" s="203"/>
      <c r="E68" s="203"/>
      <c r="F68" s="203"/>
      <c r="G68" s="203"/>
      <c r="H68" s="203"/>
      <c r="I68" s="203"/>
      <c r="J68" s="203"/>
      <c r="K68" s="203"/>
      <c r="L68" s="203"/>
      <c r="M68" s="203"/>
      <c r="N68" s="105"/>
    </row>
    <row r="69" spans="1:28" ht="40.5" customHeight="1" x14ac:dyDescent="0.25">
      <c r="A69" s="203"/>
      <c r="B69" s="203"/>
      <c r="C69" s="203"/>
      <c r="D69" s="203"/>
      <c r="E69" s="203"/>
      <c r="F69" s="203"/>
      <c r="G69" s="203"/>
      <c r="H69" s="203"/>
      <c r="I69" s="203"/>
      <c r="J69" s="203"/>
      <c r="K69" s="203"/>
      <c r="L69" s="203"/>
      <c r="M69" s="203"/>
      <c r="N69" s="105"/>
    </row>
    <row r="70" spans="1:28" x14ac:dyDescent="0.25">
      <c r="A70" s="203"/>
      <c r="B70" s="203"/>
      <c r="C70" s="203"/>
      <c r="D70" s="203"/>
      <c r="E70" s="203"/>
      <c r="F70" s="203"/>
      <c r="G70" s="203"/>
      <c r="H70" s="203"/>
      <c r="I70" s="203"/>
      <c r="J70" s="203"/>
      <c r="K70" s="203"/>
      <c r="L70" s="203"/>
      <c r="M70" s="203"/>
      <c r="N70" s="121"/>
    </row>
    <row r="71" spans="1:28" x14ac:dyDescent="0.25">
      <c r="A71" s="203"/>
      <c r="B71" s="203"/>
      <c r="C71" s="203"/>
      <c r="D71" s="203"/>
      <c r="E71" s="203"/>
      <c r="F71" s="203"/>
      <c r="G71" s="203"/>
      <c r="H71" s="203"/>
      <c r="I71" s="203"/>
      <c r="J71" s="203"/>
      <c r="K71" s="203"/>
      <c r="L71" s="203"/>
      <c r="M71" s="203"/>
      <c r="N71" s="105"/>
    </row>
    <row r="72" spans="1:28" x14ac:dyDescent="0.25">
      <c r="A72" s="203"/>
      <c r="B72" s="203"/>
      <c r="C72" s="203"/>
      <c r="D72" s="203"/>
      <c r="E72" s="203"/>
      <c r="F72" s="203"/>
      <c r="G72" s="203"/>
      <c r="H72" s="203"/>
      <c r="I72" s="203"/>
      <c r="J72" s="203"/>
      <c r="K72" s="203"/>
      <c r="L72" s="203"/>
      <c r="M72" s="203"/>
      <c r="N72" s="105"/>
    </row>
    <row r="73" spans="1:28" x14ac:dyDescent="0.25">
      <c r="A73" s="203"/>
      <c r="B73" s="203"/>
      <c r="C73" s="203"/>
      <c r="D73" s="203"/>
      <c r="E73" s="203"/>
      <c r="F73" s="203"/>
      <c r="G73" s="203"/>
      <c r="H73" s="203"/>
      <c r="I73" s="203"/>
      <c r="J73" s="203"/>
      <c r="K73" s="203"/>
      <c r="L73" s="203"/>
      <c r="M73" s="203"/>
      <c r="N73" s="105"/>
    </row>
    <row r="74" spans="1:28" s="199" customFormat="1" x14ac:dyDescent="0.25">
      <c r="A74" s="203"/>
      <c r="B74" s="203"/>
      <c r="C74" s="203"/>
      <c r="D74" s="203"/>
      <c r="E74" s="203"/>
      <c r="F74" s="203"/>
      <c r="G74" s="203"/>
      <c r="H74" s="203"/>
      <c r="I74" s="203"/>
      <c r="J74" s="203"/>
      <c r="K74" s="203"/>
      <c r="L74" s="203"/>
      <c r="M74" s="203"/>
      <c r="N74" s="105"/>
      <c r="O74" s="195"/>
      <c r="P74" s="195"/>
      <c r="Q74" s="195"/>
      <c r="R74" s="195"/>
      <c r="S74" s="195"/>
      <c r="T74" s="195"/>
      <c r="U74" s="195"/>
      <c r="V74" s="195"/>
      <c r="W74" s="195"/>
      <c r="X74" s="195"/>
      <c r="Y74" s="195"/>
      <c r="Z74" s="195"/>
      <c r="AA74" s="195"/>
      <c r="AB74" s="195"/>
    </row>
    <row r="75" spans="1:28" s="199" customFormat="1" x14ac:dyDescent="0.25">
      <c r="A75" s="203"/>
      <c r="B75" s="203"/>
      <c r="C75" s="203"/>
      <c r="D75" s="203"/>
      <c r="E75" s="203"/>
      <c r="F75" s="203"/>
      <c r="G75" s="203"/>
      <c r="H75" s="203"/>
      <c r="I75" s="203"/>
      <c r="J75" s="203"/>
      <c r="K75" s="203"/>
      <c r="L75" s="203"/>
      <c r="M75" s="203"/>
      <c r="N75" s="121"/>
      <c r="O75" s="195"/>
      <c r="P75" s="195"/>
      <c r="Q75" s="195"/>
      <c r="R75" s="195"/>
      <c r="S75" s="195"/>
      <c r="T75" s="195"/>
      <c r="U75" s="195"/>
      <c r="V75" s="195"/>
      <c r="W75" s="195"/>
      <c r="X75" s="195"/>
      <c r="Y75" s="195"/>
      <c r="Z75" s="195"/>
      <c r="AA75" s="195"/>
      <c r="AB75" s="195"/>
    </row>
    <row r="76" spans="1:28" s="199" customFormat="1" x14ac:dyDescent="0.25">
      <c r="A76" s="203"/>
      <c r="B76" s="203"/>
      <c r="C76" s="203"/>
      <c r="D76" s="203"/>
      <c r="E76" s="203"/>
      <c r="F76" s="203"/>
      <c r="G76" s="203"/>
      <c r="H76" s="203"/>
      <c r="I76" s="203"/>
      <c r="J76" s="203"/>
      <c r="K76" s="203"/>
      <c r="L76" s="203"/>
      <c r="M76" s="203"/>
      <c r="N76" s="105"/>
      <c r="O76" s="195"/>
      <c r="P76" s="195"/>
      <c r="Q76" s="195"/>
      <c r="R76" s="195"/>
      <c r="S76" s="195"/>
      <c r="T76" s="195"/>
      <c r="U76" s="195"/>
      <c r="V76" s="195"/>
      <c r="W76" s="195"/>
      <c r="X76" s="195"/>
      <c r="Y76" s="195"/>
      <c r="Z76" s="195"/>
      <c r="AA76" s="195"/>
      <c r="AB76" s="195"/>
    </row>
    <row r="77" spans="1:28" s="199" customFormat="1" x14ac:dyDescent="0.25">
      <c r="A77" s="203"/>
      <c r="B77" s="203"/>
      <c r="C77" s="203"/>
      <c r="D77" s="203"/>
      <c r="E77" s="203"/>
      <c r="F77" s="203"/>
      <c r="G77" s="203"/>
      <c r="H77" s="203"/>
      <c r="I77" s="203"/>
      <c r="J77" s="203"/>
      <c r="K77" s="203"/>
      <c r="L77" s="203"/>
      <c r="M77" s="203"/>
      <c r="N77" s="105"/>
      <c r="O77" s="195"/>
      <c r="P77" s="195"/>
      <c r="Q77" s="195"/>
      <c r="R77" s="195"/>
      <c r="S77" s="195"/>
      <c r="T77" s="195"/>
      <c r="U77" s="195"/>
      <c r="V77" s="195"/>
      <c r="W77" s="195"/>
      <c r="X77" s="195"/>
      <c r="Y77" s="195"/>
      <c r="Z77" s="195"/>
      <c r="AA77" s="195"/>
      <c r="AB77" s="195"/>
    </row>
    <row r="78" spans="1:28" s="199" customFormat="1" x14ac:dyDescent="0.25">
      <c r="A78" s="203"/>
      <c r="B78" s="203"/>
      <c r="C78" s="203"/>
      <c r="D78" s="203"/>
      <c r="E78" s="203"/>
      <c r="F78" s="203"/>
      <c r="G78" s="203"/>
      <c r="H78" s="203"/>
      <c r="I78" s="203"/>
      <c r="J78" s="203"/>
      <c r="K78" s="203"/>
      <c r="L78" s="203"/>
      <c r="M78" s="203"/>
      <c r="N78" s="105"/>
      <c r="O78" s="195"/>
      <c r="P78" s="195"/>
      <c r="Q78" s="195"/>
      <c r="R78" s="195"/>
      <c r="S78" s="195"/>
      <c r="T78" s="195"/>
      <c r="U78" s="195"/>
      <c r="V78" s="195"/>
      <c r="W78" s="195"/>
      <c r="X78" s="195"/>
      <c r="Y78" s="195"/>
      <c r="Z78" s="195"/>
      <c r="AA78" s="195"/>
      <c r="AB78" s="195"/>
    </row>
    <row r="79" spans="1:28" s="199" customFormat="1" x14ac:dyDescent="0.25">
      <c r="A79" s="203"/>
      <c r="B79" s="203"/>
      <c r="C79" s="203"/>
      <c r="D79" s="203"/>
      <c r="E79" s="203"/>
      <c r="F79" s="203"/>
      <c r="G79" s="203"/>
      <c r="H79" s="203"/>
      <c r="I79" s="203"/>
      <c r="J79" s="203"/>
      <c r="K79" s="203"/>
      <c r="L79" s="203"/>
      <c r="M79" s="203"/>
      <c r="N79" s="105"/>
      <c r="O79" s="195"/>
      <c r="P79" s="195"/>
      <c r="Q79" s="195"/>
      <c r="R79" s="195"/>
      <c r="S79" s="195"/>
      <c r="T79" s="195"/>
      <c r="U79" s="195"/>
      <c r="V79" s="195"/>
      <c r="W79" s="195"/>
      <c r="X79" s="195"/>
      <c r="Y79" s="195"/>
      <c r="Z79" s="195"/>
      <c r="AA79" s="195"/>
      <c r="AB79" s="195"/>
    </row>
    <row r="80" spans="1:28" s="199" customFormat="1" x14ac:dyDescent="0.25">
      <c r="A80" s="203"/>
      <c r="B80" s="203"/>
      <c r="C80" s="203"/>
      <c r="D80" s="203"/>
      <c r="E80" s="203"/>
      <c r="F80" s="203"/>
      <c r="G80" s="203"/>
      <c r="H80" s="203"/>
      <c r="I80" s="203"/>
      <c r="J80" s="203"/>
      <c r="K80" s="203"/>
      <c r="L80" s="203"/>
      <c r="M80" s="203"/>
      <c r="N80" s="105"/>
      <c r="O80" s="195"/>
      <c r="P80" s="195"/>
      <c r="Q80" s="195"/>
      <c r="R80" s="195"/>
      <c r="S80" s="195"/>
      <c r="T80" s="195"/>
      <c r="U80" s="195"/>
      <c r="V80" s="195"/>
      <c r="W80" s="195"/>
      <c r="X80" s="195"/>
      <c r="Y80" s="195"/>
      <c r="Z80" s="195"/>
      <c r="AA80" s="195"/>
      <c r="AB80" s="195"/>
    </row>
    <row r="81" spans="1:28" s="199" customFormat="1" x14ac:dyDescent="0.25">
      <c r="A81" s="203"/>
      <c r="B81" s="203"/>
      <c r="C81" s="203"/>
      <c r="D81" s="203"/>
      <c r="E81" s="203"/>
      <c r="F81" s="203"/>
      <c r="G81" s="203"/>
      <c r="H81" s="203"/>
      <c r="I81" s="203"/>
      <c r="J81" s="203"/>
      <c r="K81" s="203"/>
      <c r="L81" s="203"/>
      <c r="M81" s="203"/>
      <c r="N81" s="105"/>
      <c r="O81" s="195"/>
      <c r="P81" s="195"/>
      <c r="Q81" s="195"/>
      <c r="R81" s="195"/>
      <c r="S81" s="195"/>
      <c r="T81" s="195"/>
      <c r="U81" s="195"/>
      <c r="V81" s="195"/>
      <c r="W81" s="195"/>
      <c r="X81" s="195"/>
      <c r="Y81" s="195"/>
      <c r="Z81" s="195"/>
      <c r="AA81" s="195"/>
      <c r="AB81" s="195"/>
    </row>
    <row r="82" spans="1:28" s="199" customFormat="1" x14ac:dyDescent="0.25">
      <c r="A82" s="203"/>
      <c r="B82" s="203"/>
      <c r="C82" s="203"/>
      <c r="D82" s="203"/>
      <c r="E82" s="203"/>
      <c r="F82" s="203"/>
      <c r="G82" s="203"/>
      <c r="H82" s="203"/>
      <c r="I82" s="203"/>
      <c r="J82" s="203"/>
      <c r="K82" s="203"/>
      <c r="L82" s="203"/>
      <c r="M82" s="203"/>
      <c r="N82" s="105"/>
      <c r="O82" s="195"/>
      <c r="P82" s="195"/>
      <c r="Q82" s="195"/>
      <c r="R82" s="195"/>
      <c r="S82" s="195"/>
      <c r="T82" s="195"/>
      <c r="U82" s="195"/>
      <c r="V82" s="195"/>
      <c r="W82" s="195"/>
      <c r="X82" s="195"/>
      <c r="Y82" s="195"/>
      <c r="Z82" s="195"/>
      <c r="AA82" s="195"/>
      <c r="AB82" s="195"/>
    </row>
    <row r="83" spans="1:28" x14ac:dyDescent="0.25">
      <c r="A83" s="203"/>
      <c r="B83" s="203"/>
      <c r="C83" s="203"/>
      <c r="D83" s="203"/>
      <c r="E83" s="203"/>
      <c r="F83" s="203"/>
      <c r="G83" s="203"/>
      <c r="H83" s="203"/>
      <c r="I83" s="203"/>
      <c r="J83" s="203"/>
      <c r="K83" s="203"/>
      <c r="L83" s="203"/>
      <c r="M83" s="203"/>
      <c r="N83" s="105"/>
    </row>
    <row r="84" spans="1:28" s="199" customFormat="1" ht="21.75" customHeight="1" x14ac:dyDescent="0.25">
      <c r="A84" s="203"/>
      <c r="B84" s="203"/>
      <c r="C84" s="203"/>
      <c r="D84" s="203"/>
      <c r="E84" s="203"/>
      <c r="F84" s="203"/>
      <c r="G84" s="203"/>
      <c r="H84" s="203"/>
      <c r="I84" s="203"/>
      <c r="J84" s="203"/>
      <c r="K84" s="203"/>
      <c r="L84" s="203"/>
      <c r="M84" s="203"/>
      <c r="N84" s="105"/>
      <c r="O84" s="195"/>
      <c r="P84" s="195"/>
      <c r="Q84" s="195"/>
      <c r="R84" s="195"/>
      <c r="S84" s="195"/>
      <c r="T84" s="195"/>
      <c r="U84" s="195"/>
      <c r="V84" s="195"/>
      <c r="W84" s="195"/>
      <c r="X84" s="195"/>
      <c r="Y84" s="195"/>
      <c r="Z84" s="195"/>
      <c r="AA84" s="195"/>
      <c r="AB84" s="195"/>
    </row>
    <row r="85" spans="1:28" s="199" customFormat="1" ht="15" customHeight="1" x14ac:dyDescent="0.25">
      <c r="A85" s="203"/>
      <c r="B85" s="203"/>
      <c r="C85" s="203"/>
      <c r="D85" s="203"/>
      <c r="E85" s="203"/>
      <c r="F85" s="203"/>
      <c r="G85" s="203"/>
      <c r="H85" s="203"/>
      <c r="I85" s="203"/>
      <c r="J85" s="203"/>
      <c r="K85" s="203"/>
      <c r="L85" s="203"/>
      <c r="M85" s="203"/>
      <c r="N85" s="105"/>
      <c r="O85" s="195"/>
      <c r="P85" s="195"/>
      <c r="Q85" s="195"/>
      <c r="R85" s="195"/>
      <c r="S85" s="195"/>
      <c r="T85" s="195"/>
      <c r="U85" s="195"/>
      <c r="V85" s="195"/>
      <c r="W85" s="195"/>
      <c r="X85" s="195"/>
      <c r="Y85" s="195"/>
      <c r="Z85" s="195"/>
      <c r="AA85" s="195"/>
      <c r="AB85" s="195"/>
    </row>
    <row r="86" spans="1:28" s="199" customFormat="1" ht="15" customHeight="1" x14ac:dyDescent="0.25">
      <c r="A86" s="203"/>
      <c r="B86" s="203"/>
      <c r="C86" s="203"/>
      <c r="D86" s="203"/>
      <c r="E86" s="203"/>
      <c r="F86" s="203"/>
      <c r="G86" s="203"/>
      <c r="H86" s="203"/>
      <c r="I86" s="203"/>
      <c r="J86" s="203"/>
      <c r="K86" s="203"/>
      <c r="L86" s="203"/>
      <c r="M86" s="203"/>
      <c r="N86" s="105"/>
      <c r="O86" s="105"/>
      <c r="P86" s="195"/>
      <c r="Q86" s="195"/>
      <c r="R86" s="195"/>
      <c r="S86" s="195"/>
      <c r="T86" s="195"/>
      <c r="U86" s="195"/>
      <c r="V86" s="195"/>
      <c r="W86" s="195"/>
      <c r="X86" s="195"/>
      <c r="Y86" s="195"/>
      <c r="Z86" s="195"/>
      <c r="AA86" s="195"/>
      <c r="AB86" s="195"/>
    </row>
    <row r="87" spans="1:28" s="199" customFormat="1" ht="15" customHeight="1" x14ac:dyDescent="0.25">
      <c r="A87" s="203"/>
      <c r="B87" s="203"/>
      <c r="C87" s="203"/>
      <c r="D87" s="203"/>
      <c r="E87" s="203"/>
      <c r="F87" s="203"/>
      <c r="G87" s="203"/>
      <c r="H87" s="203"/>
      <c r="I87" s="203"/>
      <c r="J87" s="203"/>
      <c r="K87" s="203"/>
      <c r="L87" s="203"/>
      <c r="M87" s="203"/>
      <c r="N87" s="105"/>
      <c r="O87" s="105"/>
      <c r="P87" s="195"/>
      <c r="Q87" s="195"/>
      <c r="R87" s="195"/>
      <c r="S87" s="195"/>
      <c r="T87" s="195"/>
      <c r="U87" s="195"/>
      <c r="V87" s="195"/>
      <c r="W87" s="195"/>
      <c r="X87" s="195"/>
      <c r="Y87" s="195"/>
      <c r="Z87" s="195"/>
      <c r="AA87" s="195"/>
      <c r="AB87" s="195"/>
    </row>
    <row r="88" spans="1:28" x14ac:dyDescent="0.25">
      <c r="A88" s="203"/>
      <c r="B88" s="203"/>
      <c r="C88" s="203"/>
      <c r="D88" s="203"/>
      <c r="E88" s="203"/>
      <c r="F88" s="203"/>
      <c r="G88" s="203"/>
      <c r="H88" s="203"/>
      <c r="I88" s="203"/>
      <c r="J88" s="203"/>
      <c r="K88" s="203"/>
      <c r="L88" s="203"/>
      <c r="M88" s="203"/>
    </row>
    <row r="89" spans="1:28" x14ac:dyDescent="0.25">
      <c r="A89" s="203"/>
      <c r="B89" s="203"/>
      <c r="C89" s="203"/>
      <c r="D89" s="203"/>
      <c r="E89" s="203"/>
      <c r="F89" s="203"/>
      <c r="G89" s="203"/>
      <c r="H89" s="203"/>
      <c r="I89" s="203"/>
      <c r="J89" s="203"/>
      <c r="K89" s="203"/>
      <c r="L89" s="203"/>
      <c r="M89" s="203"/>
    </row>
    <row r="90" spans="1:28" x14ac:dyDescent="0.25">
      <c r="A90" s="203"/>
      <c r="B90" s="203"/>
      <c r="C90" s="203"/>
      <c r="D90" s="203"/>
      <c r="E90" s="203"/>
      <c r="F90" s="203"/>
      <c r="G90" s="203"/>
      <c r="H90" s="203"/>
      <c r="I90" s="203"/>
      <c r="J90" s="203"/>
      <c r="K90" s="203"/>
      <c r="L90" s="203"/>
      <c r="M90" s="203"/>
    </row>
    <row r="91" spans="1:28" x14ac:dyDescent="0.25">
      <c r="A91" s="203"/>
      <c r="B91" s="203"/>
      <c r="C91" s="203"/>
      <c r="D91" s="203"/>
      <c r="E91" s="203"/>
      <c r="F91" s="203"/>
      <c r="G91" s="203"/>
      <c r="H91" s="203"/>
      <c r="I91" s="203"/>
      <c r="J91" s="203"/>
      <c r="K91" s="203"/>
      <c r="L91" s="203"/>
      <c r="M91" s="203"/>
    </row>
    <row r="92" spans="1:28" x14ac:dyDescent="0.25">
      <c r="A92" s="203"/>
      <c r="B92" s="203"/>
      <c r="C92" s="203"/>
      <c r="D92" s="203"/>
      <c r="E92" s="203"/>
      <c r="F92" s="203"/>
      <c r="G92" s="203"/>
      <c r="H92" s="203"/>
      <c r="I92" s="203"/>
      <c r="J92" s="203"/>
      <c r="K92" s="203"/>
      <c r="L92" s="203"/>
      <c r="M92" s="203"/>
    </row>
    <row r="93" spans="1:28" x14ac:dyDescent="0.25">
      <c r="A93" s="203"/>
      <c r="B93" s="203"/>
      <c r="C93" s="203"/>
      <c r="D93" s="203"/>
      <c r="E93" s="203"/>
      <c r="F93" s="203"/>
      <c r="G93" s="203"/>
      <c r="H93" s="203"/>
      <c r="I93" s="203"/>
      <c r="J93" s="203"/>
      <c r="K93" s="203"/>
      <c r="L93" s="203"/>
      <c r="M93" s="203"/>
    </row>
    <row r="94" spans="1:28" x14ac:dyDescent="0.25">
      <c r="A94" s="203"/>
      <c r="B94" s="203"/>
      <c r="C94" s="203"/>
      <c r="D94" s="203"/>
      <c r="E94" s="203"/>
      <c r="F94" s="203"/>
      <c r="G94" s="203"/>
      <c r="H94" s="203"/>
      <c r="I94" s="203"/>
      <c r="J94" s="203"/>
      <c r="K94" s="203"/>
      <c r="L94" s="203"/>
      <c r="M94" s="203"/>
    </row>
    <row r="95" spans="1:28" x14ac:dyDescent="0.25">
      <c r="A95" s="203"/>
      <c r="B95" s="203"/>
      <c r="C95" s="203"/>
      <c r="D95" s="203"/>
      <c r="E95" s="203"/>
      <c r="F95" s="203"/>
      <c r="G95" s="203"/>
      <c r="H95" s="203"/>
      <c r="I95" s="203"/>
      <c r="J95" s="203"/>
      <c r="K95" s="203"/>
      <c r="L95" s="203"/>
      <c r="M95" s="203"/>
    </row>
    <row r="96" spans="1:28" x14ac:dyDescent="0.25">
      <c r="A96" s="203"/>
      <c r="B96" s="203"/>
      <c r="C96" s="203"/>
      <c r="D96" s="203"/>
      <c r="E96" s="203"/>
      <c r="F96" s="203"/>
      <c r="G96" s="203"/>
      <c r="H96" s="203"/>
      <c r="I96" s="203"/>
      <c r="J96" s="203"/>
      <c r="K96" s="203"/>
      <c r="L96" s="203"/>
      <c r="M96" s="203"/>
    </row>
    <row r="97" spans="1:13" x14ac:dyDescent="0.25">
      <c r="A97" s="203"/>
      <c r="B97" s="203"/>
      <c r="C97" s="203"/>
      <c r="D97" s="203"/>
      <c r="E97" s="203"/>
      <c r="F97" s="203"/>
      <c r="G97" s="203"/>
      <c r="H97" s="203"/>
      <c r="I97" s="203"/>
      <c r="J97" s="203"/>
      <c r="K97" s="203"/>
      <c r="L97" s="203"/>
      <c r="M97" s="203"/>
    </row>
    <row r="98" spans="1:13" x14ac:dyDescent="0.25">
      <c r="A98" s="203"/>
      <c r="B98" s="203"/>
      <c r="C98" s="203"/>
      <c r="D98" s="203"/>
      <c r="E98" s="203"/>
      <c r="F98" s="203"/>
      <c r="G98" s="203"/>
      <c r="H98" s="203"/>
      <c r="I98" s="203"/>
      <c r="J98" s="203"/>
      <c r="K98" s="203"/>
      <c r="L98" s="203"/>
      <c r="M98" s="203"/>
    </row>
    <row r="99" spans="1:13" x14ac:dyDescent="0.25">
      <c r="A99" s="203"/>
      <c r="B99" s="203"/>
      <c r="C99" s="203"/>
      <c r="D99" s="203"/>
      <c r="E99" s="203"/>
      <c r="F99" s="203"/>
      <c r="G99" s="203"/>
      <c r="H99" s="203"/>
      <c r="I99" s="203"/>
      <c r="J99" s="203"/>
      <c r="K99" s="203"/>
      <c r="L99" s="203"/>
      <c r="M99" s="203"/>
    </row>
    <row r="100" spans="1:13" x14ac:dyDescent="0.25">
      <c r="A100" s="203"/>
      <c r="B100" s="203"/>
      <c r="C100" s="203"/>
      <c r="D100" s="203"/>
      <c r="E100" s="203"/>
      <c r="F100" s="203"/>
      <c r="G100" s="203"/>
      <c r="H100" s="203"/>
      <c r="I100" s="203"/>
      <c r="J100" s="203"/>
      <c r="K100" s="203"/>
      <c r="L100" s="203"/>
      <c r="M100" s="203"/>
    </row>
    <row r="101" spans="1:13" x14ac:dyDescent="0.25">
      <c r="A101" s="203"/>
      <c r="B101" s="203"/>
      <c r="C101" s="203"/>
      <c r="D101" s="203"/>
      <c r="E101" s="203"/>
      <c r="F101" s="203"/>
      <c r="G101" s="203"/>
      <c r="H101" s="203"/>
      <c r="I101" s="203"/>
      <c r="J101" s="203"/>
      <c r="K101" s="203"/>
      <c r="L101" s="203"/>
      <c r="M101" s="203"/>
    </row>
    <row r="102" spans="1:13" x14ac:dyDescent="0.25">
      <c r="A102" s="203"/>
      <c r="B102" s="203"/>
      <c r="C102" s="203"/>
      <c r="D102" s="203"/>
      <c r="E102" s="203"/>
      <c r="F102" s="203"/>
      <c r="G102" s="203"/>
      <c r="H102" s="203"/>
      <c r="I102" s="203"/>
      <c r="J102" s="203"/>
      <c r="K102" s="203"/>
      <c r="L102" s="203"/>
      <c r="M102" s="203"/>
    </row>
    <row r="103" spans="1:13" x14ac:dyDescent="0.25">
      <c r="A103" s="203"/>
      <c r="B103" s="203"/>
      <c r="C103" s="203"/>
      <c r="D103" s="203"/>
      <c r="E103" s="203"/>
      <c r="F103" s="203"/>
      <c r="G103" s="203"/>
      <c r="H103" s="203"/>
      <c r="I103" s="203"/>
      <c r="J103" s="203"/>
      <c r="K103" s="203"/>
      <c r="L103" s="203"/>
      <c r="M103" s="203"/>
    </row>
    <row r="104" spans="1:13" x14ac:dyDescent="0.25">
      <c r="A104" s="203"/>
      <c r="B104" s="203"/>
      <c r="C104" s="203"/>
      <c r="D104" s="203"/>
      <c r="E104" s="203"/>
      <c r="F104" s="203"/>
      <c r="G104" s="203"/>
      <c r="H104" s="203"/>
      <c r="I104" s="203"/>
      <c r="J104" s="203"/>
      <c r="K104" s="203"/>
      <c r="L104" s="203"/>
      <c r="M104" s="203"/>
    </row>
    <row r="105" spans="1:13" x14ac:dyDescent="0.25">
      <c r="A105" s="203"/>
      <c r="B105" s="203"/>
      <c r="C105" s="203"/>
      <c r="D105" s="203"/>
      <c r="E105" s="203"/>
      <c r="F105" s="203"/>
      <c r="G105" s="203"/>
      <c r="H105" s="203"/>
      <c r="I105" s="203"/>
      <c r="J105" s="203"/>
      <c r="K105" s="203"/>
      <c r="L105" s="203"/>
      <c r="M105" s="203"/>
    </row>
    <row r="106" spans="1:13" x14ac:dyDescent="0.25">
      <c r="A106" s="203"/>
      <c r="B106" s="203"/>
      <c r="C106" s="203"/>
      <c r="D106" s="203"/>
      <c r="E106" s="203"/>
      <c r="F106" s="203"/>
      <c r="G106" s="203"/>
      <c r="H106" s="203"/>
      <c r="I106" s="203"/>
      <c r="J106" s="203"/>
      <c r="K106" s="203"/>
      <c r="L106" s="203"/>
      <c r="M106" s="203"/>
    </row>
    <row r="107" spans="1:13" x14ac:dyDescent="0.25">
      <c r="A107" s="203"/>
      <c r="B107" s="203"/>
      <c r="C107" s="203"/>
      <c r="D107" s="203"/>
      <c r="E107" s="203"/>
      <c r="F107" s="203"/>
      <c r="G107" s="203"/>
      <c r="H107" s="203"/>
      <c r="I107" s="203"/>
      <c r="J107" s="203"/>
      <c r="K107" s="203"/>
      <c r="L107" s="203"/>
      <c r="M107" s="203"/>
    </row>
    <row r="108" spans="1:13" x14ac:dyDescent="0.25">
      <c r="A108" s="203"/>
      <c r="B108" s="203"/>
      <c r="C108" s="203"/>
      <c r="D108" s="203"/>
      <c r="E108" s="203"/>
      <c r="F108" s="203"/>
      <c r="G108" s="203"/>
      <c r="H108" s="203"/>
      <c r="I108" s="203"/>
      <c r="J108" s="203"/>
      <c r="K108" s="203"/>
      <c r="L108" s="203"/>
      <c r="M108" s="203"/>
    </row>
    <row r="109" spans="1:13" x14ac:dyDescent="0.25">
      <c r="A109" s="203"/>
      <c r="B109" s="203"/>
      <c r="C109" s="203"/>
      <c r="D109" s="203"/>
      <c r="E109" s="203"/>
      <c r="F109" s="203"/>
      <c r="G109" s="203"/>
      <c r="H109" s="203"/>
      <c r="I109" s="203"/>
      <c r="J109" s="203"/>
      <c r="K109" s="203"/>
      <c r="L109" s="203"/>
      <c r="M109" s="203"/>
    </row>
    <row r="110" spans="1:13" x14ac:dyDescent="0.25">
      <c r="A110" s="203"/>
      <c r="B110" s="203"/>
      <c r="C110" s="203"/>
      <c r="D110" s="203"/>
      <c r="E110" s="203"/>
      <c r="F110" s="203"/>
      <c r="G110" s="203"/>
      <c r="H110" s="203"/>
      <c r="I110" s="203"/>
      <c r="J110" s="203"/>
      <c r="K110" s="203"/>
      <c r="L110" s="203"/>
      <c r="M110" s="203"/>
    </row>
    <row r="111" spans="1:13" x14ac:dyDescent="0.25">
      <c r="A111" s="203"/>
      <c r="B111" s="203"/>
      <c r="C111" s="203"/>
      <c r="D111" s="203"/>
      <c r="E111" s="203"/>
      <c r="F111" s="203"/>
      <c r="G111" s="203"/>
      <c r="H111" s="203"/>
      <c r="I111" s="203"/>
      <c r="J111" s="203"/>
      <c r="K111" s="203"/>
      <c r="L111" s="203"/>
      <c r="M111" s="203"/>
    </row>
    <row r="112" spans="1:13" x14ac:dyDescent="0.25">
      <c r="A112" s="203"/>
      <c r="B112" s="203"/>
      <c r="C112" s="203"/>
      <c r="D112" s="203"/>
      <c r="E112" s="203"/>
      <c r="F112" s="203"/>
      <c r="G112" s="203"/>
      <c r="H112" s="203"/>
      <c r="I112" s="203"/>
      <c r="J112" s="203"/>
      <c r="K112" s="203"/>
      <c r="L112" s="203"/>
      <c r="M112" s="203"/>
    </row>
    <row r="113" spans="1:13" x14ac:dyDescent="0.25">
      <c r="A113" s="203"/>
      <c r="B113" s="203"/>
      <c r="C113" s="203"/>
      <c r="D113" s="203"/>
      <c r="E113" s="203"/>
      <c r="F113" s="203"/>
      <c r="G113" s="203"/>
      <c r="H113" s="203"/>
      <c r="I113" s="203"/>
      <c r="J113" s="203"/>
      <c r="K113" s="203"/>
      <c r="L113" s="203"/>
      <c r="M113" s="203"/>
    </row>
    <row r="114" spans="1:13" x14ac:dyDescent="0.25">
      <c r="A114" s="203"/>
      <c r="B114" s="203"/>
      <c r="C114" s="203"/>
      <c r="D114" s="203"/>
      <c r="E114" s="203"/>
      <c r="F114" s="203"/>
      <c r="G114" s="203"/>
      <c r="H114" s="203"/>
      <c r="I114" s="203"/>
      <c r="J114" s="203"/>
      <c r="K114" s="203"/>
      <c r="L114" s="203"/>
      <c r="M114" s="203"/>
    </row>
    <row r="115" spans="1:13" x14ac:dyDescent="0.25">
      <c r="A115" s="203"/>
      <c r="B115" s="203"/>
      <c r="C115" s="203"/>
      <c r="D115" s="203"/>
      <c r="E115" s="203"/>
      <c r="F115" s="203"/>
      <c r="G115" s="203"/>
      <c r="H115" s="203"/>
      <c r="I115" s="203"/>
      <c r="J115" s="203"/>
      <c r="K115" s="203"/>
      <c r="L115" s="203"/>
      <c r="M115" s="203"/>
    </row>
    <row r="116" spans="1:13" x14ac:dyDescent="0.25">
      <c r="A116" s="203"/>
      <c r="B116" s="203"/>
      <c r="C116" s="203"/>
      <c r="D116" s="203"/>
      <c r="E116" s="203"/>
      <c r="F116" s="203"/>
      <c r="G116" s="203"/>
      <c r="H116" s="203"/>
      <c r="I116" s="203"/>
      <c r="J116" s="203"/>
      <c r="K116" s="203"/>
      <c r="L116" s="203"/>
      <c r="M116" s="203"/>
    </row>
    <row r="117" spans="1:13" x14ac:dyDescent="0.25">
      <c r="A117" s="203"/>
      <c r="B117" s="203"/>
      <c r="C117" s="203"/>
      <c r="D117" s="203"/>
      <c r="E117" s="203"/>
      <c r="F117" s="203"/>
      <c r="G117" s="203"/>
      <c r="H117" s="203"/>
      <c r="I117" s="203"/>
      <c r="J117" s="203"/>
      <c r="K117" s="203"/>
      <c r="L117" s="203"/>
      <c r="M117" s="203"/>
    </row>
    <row r="118" spans="1:13" x14ac:dyDescent="0.25">
      <c r="A118" s="203"/>
      <c r="B118" s="203"/>
      <c r="C118" s="203"/>
      <c r="D118" s="203"/>
      <c r="E118" s="203"/>
      <c r="F118" s="203"/>
      <c r="G118" s="203"/>
      <c r="H118" s="203"/>
      <c r="I118" s="203"/>
      <c r="J118" s="203"/>
      <c r="K118" s="203"/>
      <c r="L118" s="203"/>
      <c r="M118" s="203"/>
    </row>
    <row r="119" spans="1:13" x14ac:dyDescent="0.25">
      <c r="A119" s="203"/>
      <c r="B119" s="203"/>
      <c r="C119" s="203"/>
      <c r="D119" s="203"/>
      <c r="E119" s="203"/>
      <c r="F119" s="203"/>
      <c r="G119" s="203"/>
      <c r="H119" s="203"/>
      <c r="I119" s="203"/>
      <c r="J119" s="203"/>
      <c r="K119" s="203"/>
      <c r="L119" s="203"/>
      <c r="M119" s="203"/>
    </row>
    <row r="120" spans="1:13" x14ac:dyDescent="0.25">
      <c r="A120" s="203"/>
      <c r="B120" s="203"/>
      <c r="C120" s="203"/>
      <c r="D120" s="203"/>
      <c r="E120" s="203"/>
      <c r="F120" s="203"/>
      <c r="G120" s="203"/>
      <c r="H120" s="203"/>
      <c r="I120" s="203"/>
      <c r="J120" s="203"/>
      <c r="K120" s="203"/>
      <c r="L120" s="203"/>
      <c r="M120" s="203"/>
    </row>
    <row r="121" spans="1:13" x14ac:dyDescent="0.25">
      <c r="A121" s="203"/>
      <c r="B121" s="203"/>
      <c r="C121" s="203"/>
      <c r="D121" s="203"/>
      <c r="E121" s="203"/>
      <c r="F121" s="203"/>
      <c r="G121" s="203"/>
      <c r="H121" s="203"/>
      <c r="I121" s="203"/>
      <c r="J121" s="203"/>
      <c r="K121" s="203"/>
      <c r="L121" s="203"/>
      <c r="M121" s="203"/>
    </row>
    <row r="122" spans="1:13" x14ac:dyDescent="0.25">
      <c r="A122" s="203"/>
      <c r="B122" s="203"/>
      <c r="C122" s="203"/>
      <c r="D122" s="203"/>
      <c r="E122" s="203"/>
      <c r="F122" s="203"/>
      <c r="G122" s="203"/>
      <c r="H122" s="203"/>
      <c r="I122" s="203"/>
      <c r="J122" s="203"/>
      <c r="K122" s="203"/>
      <c r="L122" s="203"/>
      <c r="M122" s="203"/>
    </row>
    <row r="123" spans="1:13" x14ac:dyDescent="0.25">
      <c r="A123" s="203"/>
      <c r="B123" s="203"/>
      <c r="C123" s="203"/>
      <c r="D123" s="203"/>
      <c r="E123" s="203"/>
      <c r="F123" s="203"/>
      <c r="G123" s="203"/>
      <c r="H123" s="203"/>
      <c r="I123" s="203"/>
      <c r="J123" s="203"/>
      <c r="K123" s="203"/>
      <c r="L123" s="203"/>
      <c r="M123" s="203"/>
    </row>
    <row r="124" spans="1:13" x14ac:dyDescent="0.25">
      <c r="A124" s="203"/>
      <c r="B124" s="203"/>
      <c r="C124" s="203"/>
      <c r="D124" s="203"/>
      <c r="E124" s="203"/>
      <c r="F124" s="203"/>
      <c r="G124" s="203"/>
      <c r="H124" s="203"/>
      <c r="I124" s="203"/>
      <c r="J124" s="203"/>
      <c r="K124" s="203"/>
      <c r="L124" s="203"/>
      <c r="M124" s="203"/>
    </row>
    <row r="125" spans="1:13" x14ac:dyDescent="0.25">
      <c r="A125" s="203"/>
      <c r="B125" s="203"/>
      <c r="C125" s="203"/>
      <c r="D125" s="203"/>
      <c r="E125" s="203"/>
      <c r="F125" s="203"/>
      <c r="G125" s="203"/>
      <c r="H125" s="203"/>
      <c r="I125" s="203"/>
      <c r="J125" s="203"/>
      <c r="K125" s="203"/>
      <c r="L125" s="203"/>
      <c r="M125" s="203"/>
    </row>
    <row r="126" spans="1:13" x14ac:dyDescent="0.25">
      <c r="A126" s="203"/>
      <c r="B126" s="203"/>
      <c r="C126" s="203"/>
      <c r="D126" s="203"/>
      <c r="E126" s="203"/>
      <c r="F126" s="203"/>
      <c r="G126" s="203"/>
      <c r="H126" s="203"/>
      <c r="I126" s="203"/>
      <c r="J126" s="203"/>
      <c r="K126" s="203"/>
      <c r="L126" s="203"/>
      <c r="M126" s="203"/>
    </row>
    <row r="127" spans="1:13" x14ac:dyDescent="0.25">
      <c r="A127" s="203"/>
      <c r="B127" s="203"/>
      <c r="C127" s="203"/>
      <c r="D127" s="203"/>
      <c r="E127" s="203"/>
      <c r="F127" s="203"/>
      <c r="G127" s="203"/>
      <c r="H127" s="203"/>
      <c r="I127" s="203"/>
      <c r="J127" s="203"/>
      <c r="K127" s="203"/>
      <c r="L127" s="203"/>
      <c r="M127" s="203"/>
    </row>
    <row r="128" spans="1:13" x14ac:dyDescent="0.25">
      <c r="A128" s="203"/>
      <c r="B128" s="203"/>
      <c r="C128" s="203"/>
      <c r="D128" s="203"/>
      <c r="E128" s="203"/>
      <c r="F128" s="203"/>
      <c r="G128" s="203"/>
      <c r="H128" s="203"/>
      <c r="I128" s="203"/>
      <c r="J128" s="203"/>
      <c r="K128" s="203"/>
      <c r="L128" s="203"/>
      <c r="M128" s="203"/>
    </row>
    <row r="129" spans="1:13" x14ac:dyDescent="0.25">
      <c r="A129" s="203"/>
      <c r="B129" s="203"/>
      <c r="C129" s="203"/>
      <c r="D129" s="203"/>
      <c r="E129" s="203"/>
      <c r="F129" s="203"/>
      <c r="G129" s="203"/>
      <c r="H129" s="203"/>
      <c r="I129" s="203"/>
      <c r="J129" s="203"/>
      <c r="K129" s="203"/>
      <c r="L129" s="203"/>
      <c r="M129" s="203"/>
    </row>
    <row r="130" spans="1:13" x14ac:dyDescent="0.25">
      <c r="A130" s="203"/>
      <c r="B130" s="203"/>
      <c r="C130" s="203"/>
      <c r="D130" s="203"/>
      <c r="E130" s="203"/>
      <c r="F130" s="203"/>
      <c r="G130" s="203"/>
      <c r="H130" s="203"/>
      <c r="I130" s="203"/>
      <c r="J130" s="203"/>
      <c r="K130" s="203"/>
      <c r="L130" s="203"/>
      <c r="M130" s="203"/>
    </row>
    <row r="131" spans="1:13" x14ac:dyDescent="0.25">
      <c r="A131" s="203"/>
      <c r="B131" s="203"/>
      <c r="C131" s="203"/>
      <c r="D131" s="203"/>
      <c r="E131" s="203"/>
      <c r="F131" s="203"/>
      <c r="G131" s="203"/>
      <c r="H131" s="203"/>
      <c r="I131" s="203"/>
      <c r="J131" s="203"/>
      <c r="K131" s="203"/>
      <c r="L131" s="203"/>
      <c r="M131" s="203"/>
    </row>
    <row r="132" spans="1:13" x14ac:dyDescent="0.25">
      <c r="A132" s="203"/>
      <c r="B132" s="203"/>
      <c r="C132" s="203"/>
      <c r="D132" s="203"/>
      <c r="E132" s="203"/>
      <c r="F132" s="203"/>
      <c r="G132" s="203"/>
      <c r="H132" s="203"/>
      <c r="I132" s="203"/>
      <c r="J132" s="203"/>
      <c r="K132" s="203"/>
      <c r="L132" s="203"/>
      <c r="M132" s="203"/>
    </row>
    <row r="133" spans="1:13" x14ac:dyDescent="0.25">
      <c r="A133" s="203"/>
      <c r="B133" s="203"/>
      <c r="C133" s="203"/>
      <c r="D133" s="203"/>
      <c r="E133" s="203"/>
      <c r="F133" s="203"/>
      <c r="G133" s="203"/>
      <c r="H133" s="203"/>
      <c r="I133" s="203"/>
      <c r="J133" s="203"/>
      <c r="K133" s="203"/>
      <c r="L133" s="203"/>
      <c r="M133" s="203"/>
    </row>
    <row r="134" spans="1:13" x14ac:dyDescent="0.25">
      <c r="A134" s="203"/>
      <c r="B134" s="203"/>
      <c r="C134" s="203"/>
      <c r="D134" s="203"/>
      <c r="E134" s="203"/>
      <c r="F134" s="203"/>
      <c r="G134" s="203"/>
      <c r="H134" s="203"/>
      <c r="I134" s="203"/>
      <c r="J134" s="203"/>
      <c r="K134" s="203"/>
      <c r="L134" s="203"/>
      <c r="M134" s="203"/>
    </row>
    <row r="135" spans="1:13" x14ac:dyDescent="0.25">
      <c r="A135" s="203"/>
      <c r="B135" s="203"/>
      <c r="C135" s="203"/>
      <c r="D135" s="203"/>
      <c r="E135" s="203"/>
      <c r="F135" s="203"/>
      <c r="G135" s="203"/>
      <c r="H135" s="203"/>
      <c r="I135" s="203"/>
      <c r="J135" s="203"/>
      <c r="K135" s="203"/>
      <c r="L135" s="203"/>
      <c r="M135" s="203"/>
    </row>
    <row r="136" spans="1:13" x14ac:dyDescent="0.25">
      <c r="A136" s="203"/>
      <c r="B136" s="203"/>
      <c r="C136" s="203"/>
      <c r="D136" s="203"/>
      <c r="E136" s="203"/>
      <c r="F136" s="203"/>
      <c r="G136" s="203"/>
      <c r="H136" s="203"/>
      <c r="I136" s="203"/>
      <c r="J136" s="203"/>
      <c r="K136" s="203"/>
      <c r="L136" s="203"/>
      <c r="M136" s="203"/>
    </row>
    <row r="137" spans="1:13" x14ac:dyDescent="0.25">
      <c r="A137" s="203"/>
      <c r="B137" s="203"/>
      <c r="C137" s="203"/>
      <c r="D137" s="203"/>
      <c r="E137" s="203"/>
      <c r="F137" s="203"/>
      <c r="G137" s="203"/>
      <c r="H137" s="203"/>
      <c r="I137" s="203"/>
      <c r="J137" s="203"/>
      <c r="K137" s="203"/>
      <c r="L137" s="203"/>
      <c r="M137" s="203"/>
    </row>
    <row r="138" spans="1:13" x14ac:dyDescent="0.25">
      <c r="A138" s="203"/>
      <c r="B138" s="203"/>
      <c r="C138" s="203"/>
      <c r="D138" s="203"/>
      <c r="E138" s="203"/>
      <c r="F138" s="203"/>
      <c r="G138" s="203"/>
      <c r="H138" s="203"/>
      <c r="I138" s="203"/>
      <c r="J138" s="203"/>
      <c r="K138" s="203"/>
      <c r="L138" s="203"/>
      <c r="M138" s="203"/>
    </row>
    <row r="139" spans="1:13" x14ac:dyDescent="0.25">
      <c r="A139" s="203"/>
      <c r="B139" s="203"/>
      <c r="C139" s="203"/>
      <c r="D139" s="203"/>
      <c r="E139" s="203"/>
      <c r="F139" s="203"/>
      <c r="G139" s="203"/>
      <c r="H139" s="203"/>
      <c r="I139" s="203"/>
      <c r="J139" s="203"/>
      <c r="K139" s="203"/>
      <c r="L139" s="203"/>
      <c r="M139" s="203"/>
    </row>
  </sheetData>
  <sheetProtection insertRows="0"/>
  <mergeCells count="38">
    <mergeCell ref="C34:K34"/>
    <mergeCell ref="C4:I4"/>
    <mergeCell ref="C12:C13"/>
    <mergeCell ref="E12:E13"/>
    <mergeCell ref="I12:I13"/>
    <mergeCell ref="C22:C23"/>
    <mergeCell ref="E22:E23"/>
    <mergeCell ref="I22:I23"/>
    <mergeCell ref="C8:K8"/>
    <mergeCell ref="C9:K9"/>
    <mergeCell ref="G48:H48"/>
    <mergeCell ref="C47:E47"/>
    <mergeCell ref="C48:E48"/>
    <mergeCell ref="G40:H40"/>
    <mergeCell ref="G41:H41"/>
    <mergeCell ref="G42:H42"/>
    <mergeCell ref="G46:H46"/>
    <mergeCell ref="C46:E46"/>
    <mergeCell ref="G44:H44"/>
    <mergeCell ref="G45:H45"/>
    <mergeCell ref="C45:E45"/>
    <mergeCell ref="G43:H43"/>
    <mergeCell ref="D1:L1"/>
    <mergeCell ref="B36:E36"/>
    <mergeCell ref="F36:H36"/>
    <mergeCell ref="B46:B47"/>
    <mergeCell ref="C37:E37"/>
    <mergeCell ref="C38:E38"/>
    <mergeCell ref="C39:E39"/>
    <mergeCell ref="C40:E40"/>
    <mergeCell ref="C41:E41"/>
    <mergeCell ref="C42:E42"/>
    <mergeCell ref="C43:E43"/>
    <mergeCell ref="C44:E44"/>
    <mergeCell ref="G47:H47"/>
    <mergeCell ref="G37:H37"/>
    <mergeCell ref="G38:H38"/>
    <mergeCell ref="G39:H39"/>
  </mergeCells>
  <dataValidations count="1">
    <dataValidation type="whole" allowBlank="1" showInputMessage="1" showErrorMessage="1" sqref="E14:E19 I14:I19 E24:E29 I24:I29" xr:uid="{00000000-0002-0000-0700-000000000000}">
      <formula1>1</formula1>
      <formula2>9</formula2>
    </dataValidation>
  </dataValidations>
  <hyperlinks>
    <hyperlink ref="C32" location="'TRL&amp;MRL'!A1" display="Return to Top of Worksheet" xr:uid="{00000000-0004-0000-0700-000000000000}"/>
    <hyperlink ref="C6" location="'TRL&amp;MRL'!C50" display="Link to Guidance" xr:uid="{00000000-0004-0000-0700-000001000000}"/>
  </hyperlinks>
  <pageMargins left="0.75000000000000011" right="0.75000000000000011" top="1" bottom="1" header="0.5" footer="0.5"/>
  <pageSetup paperSize="9" fitToWidth="0" fitToHeight="0" orientation="portrait"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C38"/>
  <sheetViews>
    <sheetView topLeftCell="C1" zoomScale="90" zoomScaleNormal="90" workbookViewId="0">
      <selection activeCell="C7" sqref="C7"/>
    </sheetView>
  </sheetViews>
  <sheetFormatPr defaultColWidth="8.6328125" defaultRowHeight="15" x14ac:dyDescent="0.25"/>
  <cols>
    <col min="1" max="2" width="1.1796875" style="131" customWidth="1"/>
    <col min="3" max="3" width="9.90625" style="131" customWidth="1"/>
    <col min="4" max="4" width="1.1796875" style="131" customWidth="1"/>
    <col min="5" max="5" width="24.54296875" style="131" customWidth="1"/>
    <col min="6" max="6" width="1.08984375" style="131" customWidth="1"/>
    <col min="7" max="7" width="19.1796875" style="131" customWidth="1"/>
    <col min="8" max="8" width="1.08984375" style="131" customWidth="1"/>
    <col min="9" max="9" width="19.1796875" style="131" customWidth="1"/>
    <col min="10" max="10" width="1.08984375" style="131" customWidth="1"/>
    <col min="11" max="11" width="13.1796875" style="131" customWidth="1"/>
    <col min="12" max="12" width="1" style="131" customWidth="1"/>
    <col min="13" max="13" width="14" style="131" customWidth="1"/>
    <col min="14" max="14" width="1" style="131" customWidth="1"/>
    <col min="15" max="15" width="8.90625" style="131" customWidth="1"/>
    <col min="16" max="16" width="0.90625" style="131" customWidth="1"/>
    <col min="17" max="38" width="8.1796875" style="131" customWidth="1"/>
    <col min="39" max="46" width="8" style="131" customWidth="1"/>
    <col min="47" max="47" width="1.6328125" style="131" customWidth="1"/>
    <col min="48" max="51" width="8" style="131" customWidth="1"/>
    <col min="52" max="52" width="1.54296875" style="131" customWidth="1"/>
    <col min="53" max="53" width="28.1796875" style="131" customWidth="1"/>
    <col min="54" max="54" width="1.6328125" style="131" customWidth="1"/>
    <col min="55" max="55" width="9.6328125" style="131" customWidth="1"/>
    <col min="56" max="56" width="8.6328125" style="131" customWidth="1"/>
    <col min="57" max="16384" width="8.6328125" style="131"/>
  </cols>
  <sheetData>
    <row r="1" spans="1:55" ht="21" x14ac:dyDescent="0.4">
      <c r="B1" s="386"/>
      <c r="C1" s="386"/>
      <c r="D1" s="491" t="s">
        <v>21</v>
      </c>
      <c r="E1" s="492"/>
      <c r="F1" s="492"/>
      <c r="G1" s="492"/>
      <c r="H1" s="492"/>
      <c r="I1" s="492"/>
      <c r="J1" s="492"/>
      <c r="K1" s="492"/>
      <c r="L1" s="492"/>
      <c r="M1" s="492"/>
      <c r="N1" s="492"/>
      <c r="O1" s="492"/>
      <c r="P1" s="493"/>
      <c r="Q1" s="386"/>
      <c r="R1" s="386"/>
      <c r="S1" s="386"/>
      <c r="T1" s="386"/>
      <c r="U1" s="386"/>
      <c r="V1" s="386"/>
      <c r="W1" s="386"/>
      <c r="X1" s="386"/>
      <c r="Y1" s="386"/>
      <c r="Z1" s="386"/>
      <c r="AA1" s="386"/>
      <c r="AB1" s="386"/>
      <c r="AC1" s="386"/>
      <c r="AD1" s="386"/>
      <c r="AE1" s="386"/>
      <c r="AF1" s="386"/>
      <c r="AG1" s="386"/>
      <c r="AH1" s="386"/>
      <c r="AI1" s="386"/>
      <c r="AJ1" s="386"/>
      <c r="AK1" s="386"/>
      <c r="AL1" s="386"/>
      <c r="AM1" s="386"/>
      <c r="AN1" s="386"/>
    </row>
    <row r="2" spans="1:55" ht="10.5" customHeight="1" thickBot="1" x14ac:dyDescent="0.3">
      <c r="A2" s="137"/>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row>
    <row r="3" spans="1:55" ht="20.100000000000001" customHeight="1" thickTop="1" x14ac:dyDescent="0.3">
      <c r="A3" s="137"/>
      <c r="B3" s="235"/>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6"/>
      <c r="AH3" s="236"/>
      <c r="AI3" s="236"/>
      <c r="AJ3" s="236"/>
      <c r="AK3" s="236"/>
      <c r="AL3" s="236"/>
      <c r="AM3" s="236"/>
      <c r="AN3" s="236"/>
      <c r="AO3" s="236"/>
      <c r="AP3" s="236"/>
      <c r="AQ3" s="236"/>
      <c r="AR3" s="236"/>
      <c r="AS3" s="236"/>
      <c r="AT3" s="236"/>
      <c r="AU3" s="236"/>
      <c r="AV3" s="236"/>
      <c r="AW3" s="236"/>
      <c r="AX3" s="236"/>
      <c r="AY3" s="237" t="s">
        <v>36</v>
      </c>
      <c r="AZ3" s="236"/>
      <c r="BA3" s="236"/>
      <c r="BB3" s="238"/>
      <c r="BC3" s="137"/>
    </row>
    <row r="4" spans="1:55" ht="19.350000000000001" customHeight="1" x14ac:dyDescent="0.4">
      <c r="A4" s="137"/>
      <c r="B4" s="239"/>
      <c r="C4" s="508" t="s">
        <v>256</v>
      </c>
      <c r="D4" s="508"/>
      <c r="E4" s="508"/>
      <c r="F4" s="508"/>
      <c r="G4" s="508"/>
      <c r="H4" s="508"/>
      <c r="I4" s="508"/>
      <c r="J4" s="508"/>
      <c r="K4" s="508"/>
      <c r="L4" s="508"/>
      <c r="M4" s="508"/>
      <c r="N4" s="508"/>
      <c r="O4" s="508"/>
      <c r="P4" s="508"/>
      <c r="Q4" s="508"/>
      <c r="R4" s="508"/>
      <c r="S4" s="508"/>
      <c r="T4" s="508"/>
      <c r="U4" s="508"/>
      <c r="V4" s="508"/>
      <c r="W4" s="508"/>
      <c r="X4" s="508"/>
      <c r="Y4" s="508"/>
      <c r="Z4" s="508"/>
      <c r="AA4" s="508"/>
      <c r="AB4" s="508"/>
      <c r="AC4" s="508"/>
      <c r="AD4" s="508"/>
      <c r="AE4" s="508"/>
      <c r="AF4" s="508"/>
      <c r="AG4" s="508"/>
      <c r="AH4" s="508"/>
      <c r="AI4" s="508"/>
      <c r="AJ4" s="508"/>
      <c r="AK4" s="508"/>
      <c r="AL4" s="508"/>
      <c r="AM4" s="508"/>
      <c r="AN4" s="508"/>
      <c r="AO4" s="508"/>
      <c r="AP4" s="508"/>
      <c r="AQ4" s="508"/>
      <c r="AR4" s="508"/>
      <c r="AS4" s="508"/>
      <c r="AT4" s="508"/>
      <c r="AU4" s="508"/>
      <c r="AV4" s="508"/>
      <c r="AW4" s="508"/>
      <c r="AX4" s="240"/>
      <c r="AY4" s="6" t="s">
        <v>37</v>
      </c>
      <c r="AZ4" s="7"/>
      <c r="BA4" s="7"/>
      <c r="BB4" s="241"/>
      <c r="BC4" s="242"/>
    </row>
    <row r="5" spans="1:55" ht="21.6" customHeight="1" x14ac:dyDescent="0.3">
      <c r="A5" s="137"/>
      <c r="B5" s="239"/>
      <c r="C5" s="508"/>
      <c r="D5" s="508"/>
      <c r="E5" s="508"/>
      <c r="F5" s="508"/>
      <c r="G5" s="508"/>
      <c r="H5" s="508"/>
      <c r="I5" s="508"/>
      <c r="J5" s="508"/>
      <c r="K5" s="508"/>
      <c r="L5" s="508"/>
      <c r="M5" s="508"/>
      <c r="N5" s="508"/>
      <c r="O5" s="508"/>
      <c r="P5" s="508"/>
      <c r="Q5" s="508"/>
      <c r="R5" s="508"/>
      <c r="S5" s="508"/>
      <c r="T5" s="508"/>
      <c r="U5" s="508"/>
      <c r="V5" s="508"/>
      <c r="W5" s="508"/>
      <c r="X5" s="508"/>
      <c r="Y5" s="508"/>
      <c r="Z5" s="508"/>
      <c r="AA5" s="508"/>
      <c r="AB5" s="508"/>
      <c r="AC5" s="508"/>
      <c r="AD5" s="508"/>
      <c r="AE5" s="508"/>
      <c r="AF5" s="508"/>
      <c r="AG5" s="508"/>
      <c r="AH5" s="508"/>
      <c r="AI5" s="508"/>
      <c r="AJ5" s="508"/>
      <c r="AK5" s="508"/>
      <c r="AL5" s="508"/>
      <c r="AM5" s="508"/>
      <c r="AN5" s="508"/>
      <c r="AO5" s="508"/>
      <c r="AP5" s="508"/>
      <c r="AQ5" s="508"/>
      <c r="AR5" s="508"/>
      <c r="AS5" s="508"/>
      <c r="AT5" s="508"/>
      <c r="AU5" s="508"/>
      <c r="AV5" s="508"/>
      <c r="AW5" s="508"/>
      <c r="AX5" s="242"/>
      <c r="AY5" s="40" t="s">
        <v>47</v>
      </c>
      <c r="AZ5" s="40"/>
      <c r="BA5" s="40"/>
      <c r="BB5" s="241"/>
      <c r="BC5" s="242"/>
    </row>
    <row r="6" spans="1:55" ht="16.350000000000001" customHeight="1" x14ac:dyDescent="0.4">
      <c r="A6" s="137"/>
      <c r="B6" s="239"/>
      <c r="C6" s="519"/>
      <c r="D6" s="519"/>
      <c r="E6" s="519"/>
      <c r="F6" s="519"/>
      <c r="G6" s="519"/>
      <c r="H6" s="519"/>
      <c r="I6" s="519"/>
      <c r="J6" s="519"/>
      <c r="K6" s="519"/>
      <c r="L6" s="519"/>
      <c r="M6" s="519"/>
      <c r="N6" s="519"/>
      <c r="O6" s="519"/>
      <c r="P6" s="519"/>
      <c r="Q6" s="519"/>
      <c r="R6" s="519"/>
      <c r="S6" s="519"/>
      <c r="T6" s="519"/>
      <c r="U6" s="519"/>
      <c r="V6" s="519"/>
      <c r="W6" s="519"/>
      <c r="X6" s="519"/>
      <c r="Y6" s="519"/>
      <c r="Z6" s="519"/>
      <c r="AA6" s="519"/>
      <c r="AB6" s="519"/>
      <c r="AC6" s="519"/>
      <c r="AD6" s="519"/>
      <c r="AE6" s="519"/>
      <c r="AF6" s="519"/>
      <c r="AG6" s="519"/>
      <c r="AH6" s="519"/>
      <c r="AI6" s="519"/>
      <c r="AJ6" s="519"/>
      <c r="AK6" s="519"/>
      <c r="AL6" s="519"/>
      <c r="AM6" s="519"/>
      <c r="AN6" s="519"/>
      <c r="AO6" s="519"/>
      <c r="AP6" s="519"/>
      <c r="AQ6" s="519"/>
      <c r="AR6" s="334"/>
      <c r="AS6" s="334"/>
      <c r="AT6" s="334"/>
      <c r="AU6" s="322"/>
      <c r="AV6" s="322"/>
      <c r="AW6" s="322"/>
      <c r="AX6" s="242"/>
      <c r="AY6" s="135"/>
      <c r="AZ6" s="243"/>
      <c r="BA6" s="244"/>
      <c r="BB6" s="241"/>
      <c r="BC6" s="242"/>
    </row>
    <row r="7" spans="1:55" ht="18.600000000000001" customHeight="1" x14ac:dyDescent="0.3">
      <c r="A7" s="137"/>
      <c r="B7" s="239"/>
      <c r="C7" s="518" t="s">
        <v>48</v>
      </c>
      <c r="D7" s="518"/>
      <c r="E7" s="518"/>
      <c r="F7" s="518"/>
      <c r="G7" s="518"/>
      <c r="H7" s="518"/>
      <c r="I7" s="518"/>
      <c r="J7" s="518"/>
      <c r="K7" s="518"/>
      <c r="L7" s="518"/>
      <c r="M7" s="518"/>
      <c r="N7" s="518"/>
      <c r="O7" s="518"/>
      <c r="P7" s="518"/>
      <c r="Q7" s="518"/>
      <c r="R7" s="518"/>
      <c r="S7" s="518"/>
      <c r="T7" s="518"/>
      <c r="U7" s="518"/>
      <c r="V7" s="518"/>
      <c r="W7" s="518"/>
      <c r="X7" s="518"/>
      <c r="Y7" s="518"/>
      <c r="Z7" s="518"/>
      <c r="AA7" s="518"/>
      <c r="AB7" s="518"/>
      <c r="AC7" s="518"/>
      <c r="AD7" s="518"/>
      <c r="AE7" s="518"/>
      <c r="AF7" s="518"/>
      <c r="AG7" s="518"/>
      <c r="AH7" s="518"/>
      <c r="AI7" s="518"/>
      <c r="AJ7" s="518"/>
      <c r="AK7" s="518"/>
      <c r="AL7" s="518"/>
      <c r="AM7" s="518"/>
      <c r="AN7" s="518"/>
      <c r="AO7" s="518"/>
      <c r="AP7" s="518"/>
      <c r="AQ7" s="518"/>
      <c r="AR7" s="323"/>
      <c r="AS7" s="323"/>
      <c r="AT7" s="323"/>
      <c r="AU7" s="323"/>
      <c r="AV7" s="323"/>
      <c r="AW7" s="323"/>
      <c r="AX7" s="323"/>
      <c r="AY7" s="323"/>
      <c r="AZ7" s="243"/>
      <c r="BA7" s="244"/>
      <c r="BB7" s="241"/>
      <c r="BC7" s="242"/>
    </row>
    <row r="8" spans="1:55" ht="16.350000000000001" customHeight="1" x14ac:dyDescent="0.3">
      <c r="A8" s="137"/>
      <c r="B8" s="239"/>
      <c r="C8" s="245"/>
      <c r="D8" s="245"/>
      <c r="E8" s="245"/>
      <c r="F8" s="245"/>
      <c r="G8" s="245"/>
      <c r="H8" s="245"/>
      <c r="I8" s="245"/>
      <c r="J8" s="245"/>
      <c r="K8" s="245"/>
      <c r="L8" s="245"/>
      <c r="M8" s="245"/>
      <c r="N8" s="245"/>
      <c r="O8" s="245"/>
      <c r="P8" s="245"/>
      <c r="Q8" s="245"/>
      <c r="R8" s="245"/>
      <c r="S8" s="245"/>
      <c r="T8" s="245"/>
      <c r="U8" s="245"/>
      <c r="V8" s="245"/>
      <c r="W8" s="245"/>
      <c r="X8" s="245"/>
      <c r="Y8" s="245"/>
      <c r="Z8" s="245"/>
      <c r="AA8" s="245"/>
      <c r="AB8" s="245"/>
      <c r="AC8" s="245"/>
      <c r="AD8" s="245"/>
      <c r="AE8" s="245"/>
      <c r="AF8" s="245"/>
      <c r="AG8" s="245"/>
      <c r="AH8" s="245"/>
      <c r="AI8" s="245"/>
      <c r="AJ8" s="245"/>
      <c r="AK8" s="245"/>
      <c r="AL8" s="245"/>
      <c r="AM8" s="245"/>
      <c r="AN8" s="245"/>
      <c r="AO8" s="245"/>
      <c r="AP8" s="245"/>
      <c r="AQ8" s="245"/>
      <c r="AR8" s="245"/>
      <c r="AS8" s="245"/>
      <c r="AT8" s="245"/>
      <c r="AU8" s="245"/>
      <c r="AV8" s="245"/>
      <c r="AW8" s="245"/>
      <c r="AX8" s="245"/>
      <c r="AY8" s="245"/>
      <c r="AZ8" s="243"/>
      <c r="BA8" s="244"/>
      <c r="BB8" s="241"/>
      <c r="BC8" s="242"/>
    </row>
    <row r="9" spans="1:55" ht="16.350000000000001" customHeight="1" x14ac:dyDescent="0.3">
      <c r="A9" s="137"/>
      <c r="B9" s="239"/>
      <c r="C9" s="246" t="s">
        <v>257</v>
      </c>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247"/>
      <c r="AQ9" s="248"/>
      <c r="AR9" s="248"/>
      <c r="AS9" s="248"/>
      <c r="AT9" s="248"/>
      <c r="AU9" s="248"/>
      <c r="AV9" s="248"/>
      <c r="AW9" s="248"/>
      <c r="AX9" s="248"/>
      <c r="AY9" s="247"/>
      <c r="AZ9" s="243"/>
      <c r="BA9" s="244"/>
      <c r="BB9" s="241"/>
      <c r="BC9" s="242"/>
    </row>
    <row r="10" spans="1:55" ht="16.350000000000001" customHeight="1" x14ac:dyDescent="0.3">
      <c r="A10" s="137"/>
      <c r="B10" s="239"/>
      <c r="C10" s="249" t="s">
        <v>258</v>
      </c>
      <c r="AP10" s="247"/>
      <c r="AQ10" s="248"/>
      <c r="AR10" s="248"/>
      <c r="AS10" s="248"/>
      <c r="AT10" s="248"/>
      <c r="AU10" s="248"/>
      <c r="AV10" s="248"/>
      <c r="AW10" s="248"/>
      <c r="AX10" s="248"/>
      <c r="AY10" s="247"/>
      <c r="AZ10" s="243"/>
      <c r="BA10" s="244"/>
      <c r="BB10" s="241"/>
      <c r="BC10" s="242"/>
    </row>
    <row r="11" spans="1:55" ht="21" customHeight="1" x14ac:dyDescent="0.3">
      <c r="A11" s="137"/>
      <c r="B11" s="239"/>
      <c r="C11" s="250"/>
      <c r="D11" s="251"/>
      <c r="E11" s="233"/>
      <c r="F11" s="233"/>
      <c r="G11" s="233"/>
      <c r="H11" s="233"/>
      <c r="I11" s="233"/>
      <c r="J11" s="233"/>
      <c r="K11" s="234"/>
      <c r="L11" s="234"/>
      <c r="M11" s="234"/>
      <c r="N11" s="233"/>
      <c r="O11" s="250"/>
      <c r="P11" s="252"/>
      <c r="Q11" s="253" t="s">
        <v>259</v>
      </c>
      <c r="R11" s="253"/>
      <c r="S11" s="253"/>
      <c r="T11" s="253"/>
      <c r="U11" s="253"/>
      <c r="V11" s="253"/>
      <c r="W11" s="253"/>
      <c r="X11" s="253"/>
      <c r="Y11" s="253"/>
      <c r="Z11" s="253"/>
      <c r="AA11" s="253"/>
      <c r="AB11" s="253"/>
      <c r="AC11" s="253"/>
      <c r="AD11" s="253"/>
      <c r="AE11" s="253"/>
      <c r="AF11" s="253"/>
      <c r="AG11" s="253"/>
      <c r="AH11" s="253"/>
      <c r="AI11" s="253"/>
      <c r="AJ11" s="253"/>
      <c r="AK11" s="253"/>
      <c r="AL11" s="247"/>
      <c r="AM11" s="247"/>
      <c r="AN11" s="247"/>
      <c r="AO11" s="247"/>
      <c r="AP11" s="247"/>
      <c r="AQ11" s="248"/>
      <c r="AR11" s="248"/>
      <c r="AS11" s="248"/>
      <c r="AT11" s="248"/>
      <c r="AU11" s="248"/>
      <c r="AV11" s="247"/>
      <c r="AW11" s="254"/>
      <c r="AX11" s="254"/>
      <c r="AY11" s="254"/>
      <c r="AZ11" s="255"/>
      <c r="BA11" s="244"/>
      <c r="BB11" s="241"/>
      <c r="BC11" s="242"/>
    </row>
    <row r="12" spans="1:55" ht="53.25" customHeight="1" thickBot="1" x14ac:dyDescent="0.35">
      <c r="A12" s="137"/>
      <c r="B12" s="239"/>
      <c r="C12" s="256" t="s">
        <v>260</v>
      </c>
      <c r="D12" s="251"/>
      <c r="E12" s="234" t="s">
        <v>131</v>
      </c>
      <c r="F12" s="251"/>
      <c r="G12" s="251" t="s">
        <v>261</v>
      </c>
      <c r="H12" s="251"/>
      <c r="I12" s="251" t="s">
        <v>262</v>
      </c>
      <c r="J12" s="251"/>
      <c r="K12" s="234" t="str">
        <f>Q12 &amp; " " &amp; "existing salary £"</f>
        <v>2023/24 existing salary £</v>
      </c>
      <c r="L12" s="234"/>
      <c r="M12" s="234" t="str">
        <f>Q12 &amp; " " &amp; "expected new salary £"</f>
        <v>2023/24 expected new salary £</v>
      </c>
      <c r="N12" s="257"/>
      <c r="O12" s="250" t="s">
        <v>263</v>
      </c>
      <c r="P12" s="252"/>
      <c r="Q12" s="247" t="s">
        <v>53</v>
      </c>
      <c r="R12" s="247" t="s">
        <v>44</v>
      </c>
      <c r="S12" s="247" t="s">
        <v>54</v>
      </c>
      <c r="T12" s="247" t="s">
        <v>55</v>
      </c>
      <c r="U12" s="247" t="s">
        <v>56</v>
      </c>
      <c r="V12" s="247" t="s">
        <v>57</v>
      </c>
      <c r="W12" s="247" t="s">
        <v>58</v>
      </c>
      <c r="X12" s="247" t="s">
        <v>59</v>
      </c>
      <c r="Y12" s="247" t="s">
        <v>60</v>
      </c>
      <c r="Z12" s="247" t="s">
        <v>61</v>
      </c>
      <c r="AA12" s="247" t="s">
        <v>62</v>
      </c>
      <c r="AB12" s="247" t="s">
        <v>63</v>
      </c>
      <c r="AC12" s="247" t="s">
        <v>64</v>
      </c>
      <c r="AD12" s="247" t="s">
        <v>65</v>
      </c>
      <c r="AE12" s="247" t="s">
        <v>66</v>
      </c>
      <c r="AF12" s="247" t="s">
        <v>67</v>
      </c>
      <c r="AG12" s="247" t="s">
        <v>68</v>
      </c>
      <c r="AH12" s="247" t="s">
        <v>69</v>
      </c>
      <c r="AI12" s="247" t="s">
        <v>70</v>
      </c>
      <c r="AJ12" s="247" t="s">
        <v>71</v>
      </c>
      <c r="AK12" s="247" t="s">
        <v>72</v>
      </c>
      <c r="AL12" s="247" t="s">
        <v>73</v>
      </c>
      <c r="AM12" s="247" t="s">
        <v>74</v>
      </c>
      <c r="AN12" s="247" t="s">
        <v>75</v>
      </c>
      <c r="AO12" s="247" t="s">
        <v>76</v>
      </c>
      <c r="AP12" s="247" t="s">
        <v>77</v>
      </c>
      <c r="AQ12" s="247" t="s">
        <v>78</v>
      </c>
      <c r="AR12" s="247" t="s">
        <v>79</v>
      </c>
      <c r="AS12" s="247" t="s">
        <v>80</v>
      </c>
      <c r="AT12" s="247" t="s">
        <v>81</v>
      </c>
      <c r="AU12" s="247"/>
      <c r="AV12" s="520" t="s">
        <v>264</v>
      </c>
      <c r="AW12" s="520"/>
      <c r="AX12" s="520"/>
      <c r="AY12" s="520"/>
      <c r="AZ12" s="520"/>
      <c r="BA12" s="520"/>
      <c r="BB12" s="241"/>
      <c r="BC12" s="242"/>
    </row>
    <row r="13" spans="1:55" x14ac:dyDescent="0.25">
      <c r="A13" s="137"/>
      <c r="B13" s="239"/>
      <c r="C13" s="325"/>
      <c r="D13" s="258"/>
      <c r="E13" s="325"/>
      <c r="F13" s="258"/>
      <c r="G13" s="326"/>
      <c r="H13" s="258"/>
      <c r="I13" s="326"/>
      <c r="J13" s="258"/>
      <c r="K13" s="326"/>
      <c r="L13" s="259"/>
      <c r="M13" s="326"/>
      <c r="N13" s="260"/>
      <c r="O13" s="325"/>
      <c r="P13" s="261"/>
      <c r="Q13" s="269"/>
      <c r="R13" s="269"/>
      <c r="S13" s="269"/>
      <c r="T13" s="269"/>
      <c r="U13" s="269"/>
      <c r="V13" s="269"/>
      <c r="W13" s="269"/>
      <c r="X13" s="269"/>
      <c r="Y13" s="269"/>
      <c r="Z13" s="269"/>
      <c r="AA13" s="269"/>
      <c r="AB13" s="269"/>
      <c r="AC13" s="269"/>
      <c r="AD13" s="269"/>
      <c r="AE13" s="269"/>
      <c r="AF13" s="269"/>
      <c r="AG13" s="269"/>
      <c r="AH13" s="269"/>
      <c r="AI13" s="269"/>
      <c r="AJ13" s="269"/>
      <c r="AK13" s="269"/>
      <c r="AL13" s="269"/>
      <c r="AM13" s="269"/>
      <c r="AN13" s="269"/>
      <c r="AO13" s="269"/>
      <c r="AP13" s="269"/>
      <c r="AQ13" s="269"/>
      <c r="AR13" s="269"/>
      <c r="AS13" s="269"/>
      <c r="AT13" s="269"/>
      <c r="AU13" s="262"/>
      <c r="AV13" s="509"/>
      <c r="AW13" s="510"/>
      <c r="AX13" s="510"/>
      <c r="AY13" s="510"/>
      <c r="AZ13" s="510"/>
      <c r="BA13" s="511"/>
      <c r="BB13" s="241"/>
      <c r="BC13" s="242"/>
    </row>
    <row r="14" spans="1:55" x14ac:dyDescent="0.25">
      <c r="A14" s="137"/>
      <c r="B14" s="239"/>
      <c r="C14" s="376"/>
      <c r="D14" s="258"/>
      <c r="E14" s="376"/>
      <c r="F14" s="258"/>
      <c r="G14" s="377"/>
      <c r="H14" s="258"/>
      <c r="I14" s="377"/>
      <c r="J14" s="258"/>
      <c r="K14" s="377"/>
      <c r="L14" s="259"/>
      <c r="M14" s="377"/>
      <c r="N14" s="260"/>
      <c r="O14" s="376"/>
      <c r="P14" s="261"/>
      <c r="Q14" s="270"/>
      <c r="R14" s="270"/>
      <c r="S14" s="270"/>
      <c r="T14" s="270"/>
      <c r="U14" s="270"/>
      <c r="V14" s="270"/>
      <c r="W14" s="270"/>
      <c r="X14" s="270"/>
      <c r="Y14" s="270"/>
      <c r="Z14" s="270"/>
      <c r="AA14" s="270"/>
      <c r="AB14" s="270"/>
      <c r="AC14" s="270"/>
      <c r="AD14" s="270"/>
      <c r="AE14" s="270"/>
      <c r="AF14" s="270"/>
      <c r="AG14" s="270"/>
      <c r="AH14" s="270"/>
      <c r="AI14" s="270"/>
      <c r="AJ14" s="270"/>
      <c r="AK14" s="270"/>
      <c r="AL14" s="270"/>
      <c r="AM14" s="270"/>
      <c r="AN14" s="270"/>
      <c r="AO14" s="270"/>
      <c r="AP14" s="270"/>
      <c r="AQ14" s="270"/>
      <c r="AR14" s="270"/>
      <c r="AS14" s="270"/>
      <c r="AT14" s="270"/>
      <c r="AU14" s="262"/>
      <c r="AV14" s="512"/>
      <c r="AW14" s="513"/>
      <c r="AX14" s="513"/>
      <c r="AY14" s="513"/>
      <c r="AZ14" s="513"/>
      <c r="BA14" s="514"/>
      <c r="BB14" s="241"/>
      <c r="BC14" s="242"/>
    </row>
    <row r="15" spans="1:55" x14ac:dyDescent="0.25">
      <c r="A15" s="137"/>
      <c r="B15" s="239"/>
      <c r="C15" s="376"/>
      <c r="D15" s="258"/>
      <c r="E15" s="376"/>
      <c r="F15" s="258"/>
      <c r="G15" s="377"/>
      <c r="H15" s="258"/>
      <c r="I15" s="377"/>
      <c r="J15" s="258"/>
      <c r="K15" s="377"/>
      <c r="L15" s="259"/>
      <c r="M15" s="377"/>
      <c r="N15" s="260"/>
      <c r="O15" s="376"/>
      <c r="P15" s="261"/>
      <c r="Q15" s="270"/>
      <c r="R15" s="270"/>
      <c r="S15" s="270"/>
      <c r="T15" s="270"/>
      <c r="U15" s="270"/>
      <c r="V15" s="270"/>
      <c r="W15" s="270"/>
      <c r="X15" s="270"/>
      <c r="Y15" s="270"/>
      <c r="Z15" s="270"/>
      <c r="AA15" s="270"/>
      <c r="AB15" s="270"/>
      <c r="AC15" s="270"/>
      <c r="AD15" s="270"/>
      <c r="AE15" s="270"/>
      <c r="AF15" s="270"/>
      <c r="AG15" s="270"/>
      <c r="AH15" s="270"/>
      <c r="AI15" s="270"/>
      <c r="AJ15" s="270"/>
      <c r="AK15" s="270"/>
      <c r="AL15" s="270"/>
      <c r="AM15" s="270"/>
      <c r="AN15" s="270"/>
      <c r="AO15" s="270"/>
      <c r="AP15" s="270"/>
      <c r="AQ15" s="270"/>
      <c r="AR15" s="270"/>
      <c r="AS15" s="270"/>
      <c r="AT15" s="270"/>
      <c r="AU15" s="262"/>
      <c r="AV15" s="512"/>
      <c r="AW15" s="513"/>
      <c r="AX15" s="513"/>
      <c r="AY15" s="513"/>
      <c r="AZ15" s="513"/>
      <c r="BA15" s="514"/>
      <c r="BB15" s="241"/>
      <c r="BC15" s="242"/>
    </row>
    <row r="16" spans="1:55" x14ac:dyDescent="0.25">
      <c r="A16" s="137"/>
      <c r="B16" s="239"/>
      <c r="C16" s="376"/>
      <c r="D16" s="258"/>
      <c r="E16" s="376"/>
      <c r="F16" s="258"/>
      <c r="G16" s="377"/>
      <c r="H16" s="258"/>
      <c r="I16" s="377"/>
      <c r="J16" s="258"/>
      <c r="K16" s="377"/>
      <c r="L16" s="259"/>
      <c r="M16" s="377"/>
      <c r="N16" s="260"/>
      <c r="O16" s="376"/>
      <c r="P16" s="261"/>
      <c r="Q16" s="270"/>
      <c r="R16" s="270"/>
      <c r="S16" s="270"/>
      <c r="T16" s="270"/>
      <c r="U16" s="270"/>
      <c r="V16" s="270"/>
      <c r="W16" s="270"/>
      <c r="X16" s="270"/>
      <c r="Y16" s="270"/>
      <c r="Z16" s="270"/>
      <c r="AA16" s="270"/>
      <c r="AB16" s="270"/>
      <c r="AC16" s="270"/>
      <c r="AD16" s="270"/>
      <c r="AE16" s="270"/>
      <c r="AF16" s="270"/>
      <c r="AG16" s="270"/>
      <c r="AH16" s="270"/>
      <c r="AI16" s="270"/>
      <c r="AJ16" s="270"/>
      <c r="AK16" s="270"/>
      <c r="AL16" s="270"/>
      <c r="AM16" s="270"/>
      <c r="AN16" s="270"/>
      <c r="AO16" s="270"/>
      <c r="AP16" s="270"/>
      <c r="AQ16" s="270"/>
      <c r="AR16" s="270"/>
      <c r="AS16" s="270"/>
      <c r="AT16" s="270"/>
      <c r="AU16" s="262"/>
      <c r="AV16" s="512"/>
      <c r="AW16" s="513"/>
      <c r="AX16" s="513"/>
      <c r="AY16" s="513"/>
      <c r="AZ16" s="513"/>
      <c r="BA16" s="514"/>
      <c r="BB16" s="241"/>
      <c r="BC16" s="242"/>
    </row>
    <row r="17" spans="1:55" x14ac:dyDescent="0.25">
      <c r="A17" s="137"/>
      <c r="B17" s="239"/>
      <c r="C17" s="376"/>
      <c r="D17" s="258"/>
      <c r="E17" s="376"/>
      <c r="F17" s="258"/>
      <c r="G17" s="377"/>
      <c r="H17" s="258"/>
      <c r="I17" s="377"/>
      <c r="J17" s="258"/>
      <c r="K17" s="377"/>
      <c r="L17" s="259"/>
      <c r="M17" s="377"/>
      <c r="N17" s="260"/>
      <c r="O17" s="376"/>
      <c r="P17" s="261"/>
      <c r="Q17" s="270"/>
      <c r="R17" s="270"/>
      <c r="S17" s="270"/>
      <c r="T17" s="270"/>
      <c r="U17" s="270"/>
      <c r="V17" s="270"/>
      <c r="W17" s="270"/>
      <c r="X17" s="270"/>
      <c r="Y17" s="270"/>
      <c r="Z17" s="270"/>
      <c r="AA17" s="270"/>
      <c r="AB17" s="270"/>
      <c r="AC17" s="270"/>
      <c r="AD17" s="270"/>
      <c r="AE17" s="270"/>
      <c r="AF17" s="270"/>
      <c r="AG17" s="270"/>
      <c r="AH17" s="270"/>
      <c r="AI17" s="270"/>
      <c r="AJ17" s="270"/>
      <c r="AK17" s="270"/>
      <c r="AL17" s="270"/>
      <c r="AM17" s="270"/>
      <c r="AN17" s="270"/>
      <c r="AO17" s="270"/>
      <c r="AP17" s="270"/>
      <c r="AQ17" s="270"/>
      <c r="AR17" s="270"/>
      <c r="AS17" s="270"/>
      <c r="AT17" s="270"/>
      <c r="AU17" s="262"/>
      <c r="AV17" s="512"/>
      <c r="AW17" s="513"/>
      <c r="AX17" s="513"/>
      <c r="AY17" s="513"/>
      <c r="AZ17" s="513"/>
      <c r="BA17" s="514"/>
      <c r="BB17" s="241"/>
      <c r="BC17" s="242"/>
    </row>
    <row r="18" spans="1:55" x14ac:dyDescent="0.25">
      <c r="A18" s="137"/>
      <c r="B18" s="239"/>
      <c r="C18" s="376"/>
      <c r="D18" s="258"/>
      <c r="E18" s="376"/>
      <c r="F18" s="258"/>
      <c r="G18" s="377"/>
      <c r="H18" s="258"/>
      <c r="I18" s="377"/>
      <c r="J18" s="258"/>
      <c r="K18" s="377"/>
      <c r="L18" s="259"/>
      <c r="M18" s="377"/>
      <c r="N18" s="263"/>
      <c r="O18" s="376"/>
      <c r="P18" s="261"/>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62"/>
      <c r="AV18" s="512"/>
      <c r="AW18" s="513"/>
      <c r="AX18" s="513"/>
      <c r="AY18" s="513"/>
      <c r="AZ18" s="513"/>
      <c r="BA18" s="514"/>
      <c r="BB18" s="241"/>
      <c r="BC18" s="242"/>
    </row>
    <row r="19" spans="1:55" ht="15.6" thickBot="1" x14ac:dyDescent="0.3">
      <c r="A19" s="137"/>
      <c r="B19" s="239"/>
      <c r="C19" s="376"/>
      <c r="D19" s="258"/>
      <c r="E19" s="376"/>
      <c r="F19" s="258"/>
      <c r="G19" s="377"/>
      <c r="H19" s="258"/>
      <c r="I19" s="377"/>
      <c r="J19" s="258"/>
      <c r="K19" s="377"/>
      <c r="L19" s="259"/>
      <c r="M19" s="377"/>
      <c r="N19" s="263"/>
      <c r="O19" s="376"/>
      <c r="P19" s="261"/>
      <c r="Q19" s="270"/>
      <c r="R19" s="270"/>
      <c r="S19" s="270"/>
      <c r="T19" s="270"/>
      <c r="U19" s="270"/>
      <c r="V19" s="270"/>
      <c r="W19" s="270"/>
      <c r="X19" s="270"/>
      <c r="Y19" s="270"/>
      <c r="Z19" s="270"/>
      <c r="AA19" s="270"/>
      <c r="AB19" s="270"/>
      <c r="AC19" s="270"/>
      <c r="AD19" s="270"/>
      <c r="AE19" s="270"/>
      <c r="AF19" s="270"/>
      <c r="AG19" s="270"/>
      <c r="AH19" s="270"/>
      <c r="AI19" s="270"/>
      <c r="AJ19" s="270"/>
      <c r="AK19" s="270"/>
      <c r="AL19" s="270"/>
      <c r="AM19" s="270"/>
      <c r="AN19" s="270"/>
      <c r="AO19" s="270"/>
      <c r="AP19" s="270"/>
      <c r="AQ19" s="270"/>
      <c r="AR19" s="270"/>
      <c r="AS19" s="270"/>
      <c r="AT19" s="270"/>
      <c r="AU19" s="262"/>
      <c r="AV19" s="515"/>
      <c r="AW19" s="516"/>
      <c r="AX19" s="516"/>
      <c r="AY19" s="516"/>
      <c r="AZ19" s="516"/>
      <c r="BA19" s="517"/>
      <c r="BB19" s="241"/>
      <c r="BC19" s="242"/>
    </row>
    <row r="20" spans="1:55" ht="21" customHeight="1" thickBot="1" x14ac:dyDescent="0.3">
      <c r="A20" s="137"/>
      <c r="B20" s="239"/>
      <c r="C20" s="232" t="s">
        <v>265</v>
      </c>
      <c r="D20" s="264"/>
      <c r="E20" s="264"/>
      <c r="F20" s="264"/>
      <c r="G20" s="264"/>
      <c r="H20" s="264"/>
      <c r="I20" s="264"/>
      <c r="J20" s="264"/>
      <c r="K20" s="264"/>
      <c r="L20" s="264"/>
      <c r="M20" s="264"/>
      <c r="N20" s="264"/>
      <c r="O20" s="264"/>
      <c r="P20" s="264"/>
      <c r="Q20" s="102">
        <f t="shared" ref="Q20" si="0">SUM(Q13:Q19)</f>
        <v>0</v>
      </c>
      <c r="R20" s="102">
        <f t="shared" ref="R20:AT20" si="1">SUM(R13:R19)</f>
        <v>0</v>
      </c>
      <c r="S20" s="102">
        <f t="shared" si="1"/>
        <v>0</v>
      </c>
      <c r="T20" s="102">
        <f t="shared" si="1"/>
        <v>0</v>
      </c>
      <c r="U20" s="102">
        <f t="shared" si="1"/>
        <v>0</v>
      </c>
      <c r="V20" s="102">
        <f t="shared" si="1"/>
        <v>0</v>
      </c>
      <c r="W20" s="102">
        <f t="shared" si="1"/>
        <v>0</v>
      </c>
      <c r="X20" s="102">
        <f t="shared" si="1"/>
        <v>0</v>
      </c>
      <c r="Y20" s="102">
        <f t="shared" si="1"/>
        <v>0</v>
      </c>
      <c r="Z20" s="102">
        <f t="shared" si="1"/>
        <v>0</v>
      </c>
      <c r="AA20" s="102">
        <f t="shared" si="1"/>
        <v>0</v>
      </c>
      <c r="AB20" s="102">
        <f t="shared" si="1"/>
        <v>0</v>
      </c>
      <c r="AC20" s="102">
        <f t="shared" si="1"/>
        <v>0</v>
      </c>
      <c r="AD20" s="102">
        <f t="shared" si="1"/>
        <v>0</v>
      </c>
      <c r="AE20" s="102">
        <f t="shared" si="1"/>
        <v>0</v>
      </c>
      <c r="AF20" s="102">
        <f t="shared" si="1"/>
        <v>0</v>
      </c>
      <c r="AG20" s="102">
        <f t="shared" si="1"/>
        <v>0</v>
      </c>
      <c r="AH20" s="102">
        <f t="shared" si="1"/>
        <v>0</v>
      </c>
      <c r="AI20" s="102">
        <f t="shared" si="1"/>
        <v>0</v>
      </c>
      <c r="AJ20" s="102">
        <f t="shared" si="1"/>
        <v>0</v>
      </c>
      <c r="AK20" s="102">
        <f t="shared" si="1"/>
        <v>0</v>
      </c>
      <c r="AL20" s="102">
        <f t="shared" si="1"/>
        <v>0</v>
      </c>
      <c r="AM20" s="102">
        <f t="shared" si="1"/>
        <v>0</v>
      </c>
      <c r="AN20" s="102">
        <f t="shared" si="1"/>
        <v>0</v>
      </c>
      <c r="AO20" s="102">
        <f t="shared" si="1"/>
        <v>0</v>
      </c>
      <c r="AP20" s="102">
        <f t="shared" si="1"/>
        <v>0</v>
      </c>
      <c r="AQ20" s="102">
        <f>SUM(AQ13:AQ19)</f>
        <v>0</v>
      </c>
      <c r="AR20" s="102">
        <f t="shared" si="1"/>
        <v>0</v>
      </c>
      <c r="AS20" s="102">
        <f t="shared" si="1"/>
        <v>0</v>
      </c>
      <c r="AT20" s="102">
        <f t="shared" si="1"/>
        <v>0</v>
      </c>
      <c r="AU20" s="262"/>
      <c r="AV20" s="262"/>
      <c r="AW20" s="262"/>
      <c r="AX20" s="262"/>
      <c r="AY20" s="262"/>
      <c r="AZ20" s="262"/>
      <c r="BA20" s="262"/>
      <c r="BB20" s="241"/>
      <c r="BC20" s="242"/>
    </row>
    <row r="21" spans="1:55" ht="16.350000000000001" customHeight="1" x14ac:dyDescent="0.25">
      <c r="A21" s="137"/>
      <c r="B21" s="239"/>
      <c r="C21" s="264"/>
      <c r="D21" s="264"/>
      <c r="E21" s="264"/>
      <c r="F21" s="264"/>
      <c r="G21" s="264"/>
      <c r="H21" s="264"/>
      <c r="I21" s="264"/>
      <c r="J21" s="264"/>
      <c r="K21" s="264"/>
      <c r="L21" s="264"/>
      <c r="M21" s="264"/>
      <c r="N21" s="264"/>
      <c r="O21" s="264"/>
      <c r="P21" s="264"/>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265"/>
      <c r="AP21" s="265"/>
      <c r="AQ21" s="265"/>
      <c r="AR21" s="265"/>
      <c r="AS21" s="265"/>
      <c r="AT21" s="265"/>
      <c r="AU21" s="262"/>
      <c r="AV21" s="262"/>
      <c r="AW21" s="262"/>
      <c r="AX21" s="262"/>
      <c r="AY21" s="262"/>
      <c r="AZ21" s="262"/>
      <c r="BA21" s="262"/>
      <c r="BB21" s="241"/>
      <c r="BC21" s="242"/>
    </row>
    <row r="22" spans="1:55" ht="17.399999999999999" customHeight="1" thickBot="1" x14ac:dyDescent="0.3">
      <c r="A22" s="137"/>
      <c r="B22" s="266"/>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267"/>
      <c r="AL22" s="267"/>
      <c r="AM22" s="267"/>
      <c r="AN22" s="267"/>
      <c r="AO22" s="267"/>
      <c r="AP22" s="267"/>
      <c r="AQ22" s="267"/>
      <c r="AR22" s="267"/>
      <c r="AS22" s="267"/>
      <c r="AT22" s="267"/>
      <c r="AU22" s="267"/>
      <c r="AV22" s="267"/>
      <c r="AW22" s="267"/>
      <c r="AX22" s="267"/>
      <c r="AY22" s="267"/>
      <c r="AZ22" s="267"/>
      <c r="BA22" s="267"/>
      <c r="BB22" s="268"/>
      <c r="BC22" s="242"/>
    </row>
    <row r="23" spans="1:55" ht="15.6" thickTop="1" x14ac:dyDescent="0.25">
      <c r="A23" s="137"/>
      <c r="B23" s="137"/>
      <c r="C23" s="137"/>
      <c r="D23" s="137"/>
      <c r="E23" s="137"/>
      <c r="F23" s="137"/>
      <c r="G23" s="137"/>
      <c r="H23" s="137"/>
      <c r="I23" s="137"/>
      <c r="J23" s="137"/>
      <c r="K23" s="137"/>
      <c r="L23" s="137"/>
      <c r="M23" s="137"/>
      <c r="N23" s="137"/>
      <c r="O23" s="137"/>
      <c r="P23" s="137"/>
      <c r="Q23" s="137"/>
      <c r="R23" s="137"/>
      <c r="S23" s="137"/>
      <c r="T23" s="137"/>
      <c r="U23" s="137"/>
      <c r="V23" s="137"/>
      <c r="W23" s="137"/>
      <c r="X23" s="137"/>
      <c r="Y23" s="137"/>
      <c r="Z23" s="137"/>
      <c r="AA23" s="137"/>
      <c r="AB23" s="137"/>
      <c r="AC23" s="137"/>
      <c r="AD23" s="137"/>
      <c r="AE23" s="137"/>
      <c r="AF23" s="137"/>
      <c r="AG23" s="137"/>
      <c r="AH23" s="137"/>
      <c r="AI23" s="137"/>
      <c r="AJ23" s="137"/>
      <c r="AK23" s="137"/>
      <c r="AL23" s="137"/>
      <c r="AM23" s="137"/>
      <c r="AN23" s="137"/>
      <c r="AO23" s="137"/>
      <c r="AP23" s="137"/>
      <c r="AQ23" s="137"/>
      <c r="AR23" s="137"/>
      <c r="AS23" s="137"/>
      <c r="AT23" s="137"/>
      <c r="AU23" s="137"/>
      <c r="AV23" s="137"/>
      <c r="AW23" s="137"/>
      <c r="AX23" s="137"/>
      <c r="AY23" s="137"/>
      <c r="AZ23" s="137"/>
      <c r="BA23" s="137"/>
      <c r="BB23" s="137"/>
      <c r="BC23" s="137"/>
    </row>
    <row r="24" spans="1:55" ht="17.399999999999999" x14ac:dyDescent="0.3">
      <c r="A24" s="137"/>
      <c r="B24" s="246"/>
      <c r="C24" s="506" t="s">
        <v>266</v>
      </c>
      <c r="D24" s="506"/>
      <c r="E24" s="506"/>
      <c r="F24" s="506"/>
      <c r="G24" s="506"/>
      <c r="H24" s="506"/>
      <c r="I24" s="506"/>
      <c r="J24" s="506"/>
      <c r="K24" s="506"/>
      <c r="L24" s="506"/>
      <c r="M24" s="506"/>
      <c r="N24" s="506"/>
      <c r="O24" s="506"/>
      <c r="P24" s="506"/>
      <c r="Q24" s="507"/>
      <c r="R24" s="321"/>
      <c r="S24" s="321"/>
      <c r="T24" s="321"/>
      <c r="U24" s="321"/>
      <c r="V24" s="321"/>
      <c r="W24" s="321"/>
      <c r="X24" s="321"/>
      <c r="Y24" s="321"/>
      <c r="Z24" s="321"/>
      <c r="AA24" s="321"/>
      <c r="AB24" s="321"/>
      <c r="AC24" s="321"/>
      <c r="AD24" s="321"/>
      <c r="AE24" s="321"/>
      <c r="AF24" s="321"/>
      <c r="AG24" s="321"/>
      <c r="AH24" s="321"/>
      <c r="AI24" s="321"/>
      <c r="AJ24" s="321"/>
      <c r="AK24" s="321"/>
      <c r="AL24" s="137"/>
      <c r="AM24" s="137"/>
      <c r="AN24" s="137"/>
      <c r="AO24" s="137"/>
      <c r="AP24" s="137"/>
      <c r="AQ24" s="137"/>
      <c r="AR24" s="137"/>
      <c r="AS24" s="137"/>
      <c r="AT24" s="137"/>
      <c r="AU24" s="137"/>
      <c r="AV24" s="137"/>
      <c r="AW24" s="137"/>
      <c r="AX24" s="137"/>
      <c r="AY24" s="137"/>
      <c r="AZ24" s="137"/>
      <c r="BA24" s="137"/>
      <c r="BB24" s="137"/>
      <c r="BC24" s="137"/>
    </row>
    <row r="25" spans="1:55" x14ac:dyDescent="0.25">
      <c r="A25" s="137"/>
      <c r="B25" s="137"/>
      <c r="C25" s="137"/>
      <c r="D25" s="137"/>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c r="AQ25" s="137"/>
      <c r="AR25" s="137"/>
      <c r="AS25" s="137"/>
      <c r="AT25" s="137"/>
      <c r="AU25" s="137"/>
      <c r="AV25" s="137"/>
      <c r="AW25" s="137"/>
      <c r="AX25" s="137"/>
      <c r="AY25" s="137"/>
      <c r="AZ25" s="137"/>
      <c r="BA25" s="137"/>
      <c r="BB25" s="137"/>
      <c r="BC25" s="137"/>
    </row>
    <row r="26" spans="1:55" ht="108" customHeight="1" x14ac:dyDescent="0.25">
      <c r="C26" s="422" t="s">
        <v>267</v>
      </c>
      <c r="D26" s="423"/>
      <c r="E26" s="423"/>
      <c r="F26" s="423"/>
      <c r="G26" s="423"/>
      <c r="H26" s="423"/>
      <c r="I26" s="423"/>
      <c r="J26" s="423"/>
      <c r="K26" s="423"/>
      <c r="L26" s="423"/>
      <c r="M26" s="423"/>
      <c r="N26" s="423"/>
      <c r="O26" s="423"/>
      <c r="P26" s="423"/>
      <c r="Q26" s="423"/>
      <c r="R26" s="423"/>
      <c r="S26" s="423"/>
      <c r="T26" s="423"/>
      <c r="U26" s="423"/>
      <c r="V26" s="423"/>
      <c r="W26" s="423"/>
      <c r="X26" s="423"/>
      <c r="Y26" s="423"/>
      <c r="Z26" s="423"/>
      <c r="AA26" s="423"/>
      <c r="AB26" s="423"/>
      <c r="AC26" s="423"/>
      <c r="AD26" s="423"/>
      <c r="AE26" s="423"/>
      <c r="AF26" s="423"/>
      <c r="AG26" s="423"/>
      <c r="AH26" s="423"/>
      <c r="AI26" s="423"/>
      <c r="AJ26" s="423"/>
      <c r="AK26" s="423"/>
      <c r="AL26" s="423"/>
      <c r="AM26" s="423"/>
      <c r="AN26" s="423"/>
      <c r="AO26" s="423"/>
      <c r="AP26" s="423"/>
      <c r="AQ26" s="423"/>
      <c r="AR26" s="313"/>
      <c r="AS26" s="313"/>
      <c r="AT26" s="313"/>
      <c r="AU26" s="286"/>
      <c r="AV26" s="286"/>
      <c r="AW26" s="286"/>
      <c r="AX26" s="286"/>
      <c r="AY26" s="286"/>
      <c r="AZ26" s="286"/>
      <c r="BA26" s="286"/>
    </row>
    <row r="27" spans="1:55" x14ac:dyDescent="0.25">
      <c r="C27" s="423"/>
      <c r="D27" s="423"/>
      <c r="E27" s="423"/>
      <c r="F27" s="423"/>
      <c r="G27" s="423"/>
      <c r="H27" s="423"/>
      <c r="I27" s="423"/>
      <c r="J27" s="423"/>
      <c r="K27" s="423"/>
      <c r="L27" s="423"/>
      <c r="M27" s="423"/>
      <c r="N27" s="423"/>
      <c r="O27" s="423"/>
      <c r="P27" s="423"/>
      <c r="Q27" s="423"/>
      <c r="R27" s="423"/>
      <c r="S27" s="423"/>
      <c r="T27" s="423"/>
      <c r="U27" s="423"/>
      <c r="V27" s="423"/>
      <c r="W27" s="423"/>
      <c r="X27" s="423"/>
      <c r="Y27" s="423"/>
      <c r="Z27" s="423"/>
      <c r="AA27" s="423"/>
      <c r="AB27" s="423"/>
      <c r="AC27" s="423"/>
      <c r="AD27" s="423"/>
      <c r="AE27" s="423"/>
      <c r="AF27" s="423"/>
      <c r="AG27" s="423"/>
      <c r="AH27" s="423"/>
      <c r="AI27" s="423"/>
      <c r="AJ27" s="423"/>
      <c r="AK27" s="423"/>
      <c r="AL27" s="423"/>
      <c r="AM27" s="423"/>
      <c r="AN27" s="423"/>
      <c r="AO27" s="423"/>
      <c r="AP27" s="423"/>
      <c r="AQ27" s="423"/>
      <c r="AR27" s="313"/>
      <c r="AS27" s="313"/>
      <c r="AT27" s="313"/>
    </row>
    <row r="28" spans="1:55" x14ac:dyDescent="0.25">
      <c r="C28" s="423"/>
      <c r="D28" s="423"/>
      <c r="E28" s="423"/>
      <c r="F28" s="423"/>
      <c r="G28" s="423"/>
      <c r="H28" s="423"/>
      <c r="I28" s="423"/>
      <c r="J28" s="423"/>
      <c r="K28" s="423"/>
      <c r="L28" s="423"/>
      <c r="M28" s="423"/>
      <c r="N28" s="423"/>
      <c r="O28" s="423"/>
      <c r="P28" s="423"/>
      <c r="Q28" s="423"/>
      <c r="R28" s="423"/>
      <c r="S28" s="423"/>
      <c r="T28" s="423"/>
      <c r="U28" s="423"/>
      <c r="V28" s="423"/>
      <c r="W28" s="423"/>
      <c r="X28" s="423"/>
      <c r="Y28" s="423"/>
      <c r="Z28" s="423"/>
      <c r="AA28" s="423"/>
      <c r="AB28" s="423"/>
      <c r="AC28" s="423"/>
      <c r="AD28" s="423"/>
      <c r="AE28" s="423"/>
      <c r="AF28" s="423"/>
      <c r="AG28" s="423"/>
      <c r="AH28" s="423"/>
      <c r="AI28" s="423"/>
      <c r="AJ28" s="423"/>
      <c r="AK28" s="423"/>
      <c r="AL28" s="423"/>
      <c r="AM28" s="423"/>
      <c r="AN28" s="423"/>
      <c r="AO28" s="423"/>
      <c r="AP28" s="423"/>
      <c r="AQ28" s="423"/>
      <c r="AR28" s="313"/>
      <c r="AS28" s="313"/>
      <c r="AT28" s="313"/>
    </row>
    <row r="29" spans="1:55" ht="72.75" customHeight="1" x14ac:dyDescent="0.25">
      <c r="C29" s="423"/>
      <c r="D29" s="423"/>
      <c r="E29" s="423"/>
      <c r="F29" s="423"/>
      <c r="G29" s="423"/>
      <c r="H29" s="423"/>
      <c r="I29" s="423"/>
      <c r="J29" s="423"/>
      <c r="K29" s="423"/>
      <c r="L29" s="423"/>
      <c r="M29" s="423"/>
      <c r="N29" s="423"/>
      <c r="O29" s="423"/>
      <c r="P29" s="423"/>
      <c r="Q29" s="423"/>
      <c r="R29" s="423"/>
      <c r="S29" s="423"/>
      <c r="T29" s="423"/>
      <c r="U29" s="423"/>
      <c r="V29" s="423"/>
      <c r="W29" s="423"/>
      <c r="X29" s="423"/>
      <c r="Y29" s="423"/>
      <c r="Z29" s="423"/>
      <c r="AA29" s="423"/>
      <c r="AB29" s="423"/>
      <c r="AC29" s="423"/>
      <c r="AD29" s="423"/>
      <c r="AE29" s="423"/>
      <c r="AF29" s="423"/>
      <c r="AG29" s="423"/>
      <c r="AH29" s="423"/>
      <c r="AI29" s="423"/>
      <c r="AJ29" s="423"/>
      <c r="AK29" s="423"/>
      <c r="AL29" s="423"/>
      <c r="AM29" s="423"/>
      <c r="AN29" s="423"/>
      <c r="AO29" s="423"/>
      <c r="AP29" s="423"/>
      <c r="AQ29" s="423"/>
      <c r="AR29" s="313"/>
      <c r="AS29" s="313"/>
      <c r="AT29" s="313"/>
    </row>
    <row r="30" spans="1:55" x14ac:dyDescent="0.25">
      <c r="C30" s="131" t="s">
        <v>268</v>
      </c>
    </row>
    <row r="32" spans="1:55" s="234" customFormat="1" ht="15.6" thickBot="1" x14ac:dyDescent="0.3">
      <c r="E32" s="234" t="s">
        <v>131</v>
      </c>
      <c r="G32" s="234" t="s">
        <v>269</v>
      </c>
      <c r="I32" s="234" t="s">
        <v>152</v>
      </c>
      <c r="Q32" s="234" t="str">
        <f>Q12</f>
        <v>2023/24</v>
      </c>
      <c r="R32" s="234" t="str">
        <f t="shared" ref="R32:AT32" si="2">R12</f>
        <v>2024/25</v>
      </c>
      <c r="S32" s="234" t="str">
        <f t="shared" si="2"/>
        <v>2025/26</v>
      </c>
      <c r="T32" s="234" t="str">
        <f t="shared" si="2"/>
        <v>2026/27</v>
      </c>
      <c r="U32" s="234" t="str">
        <f t="shared" si="2"/>
        <v>2027/28</v>
      </c>
      <c r="V32" s="234" t="str">
        <f t="shared" si="2"/>
        <v>2028/29</v>
      </c>
      <c r="W32" s="234" t="str">
        <f t="shared" si="2"/>
        <v>2029/30</v>
      </c>
      <c r="X32" s="234" t="str">
        <f t="shared" si="2"/>
        <v>2030/31</v>
      </c>
      <c r="Y32" s="234" t="str">
        <f t="shared" si="2"/>
        <v>2031/32</v>
      </c>
      <c r="Z32" s="234" t="str">
        <f t="shared" si="2"/>
        <v>2032/33</v>
      </c>
      <c r="AA32" s="234" t="str">
        <f t="shared" si="2"/>
        <v>2033/34</v>
      </c>
      <c r="AB32" s="234" t="str">
        <f t="shared" si="2"/>
        <v>2034/35</v>
      </c>
      <c r="AC32" s="234" t="str">
        <f t="shared" si="2"/>
        <v>2035/36</v>
      </c>
      <c r="AD32" s="234" t="str">
        <f t="shared" si="2"/>
        <v>2036/37</v>
      </c>
      <c r="AE32" s="234" t="str">
        <f t="shared" si="2"/>
        <v>2037/38</v>
      </c>
      <c r="AF32" s="234" t="str">
        <f t="shared" si="2"/>
        <v>2038/39</v>
      </c>
      <c r="AG32" s="234" t="str">
        <f t="shared" si="2"/>
        <v>2039/40</v>
      </c>
      <c r="AH32" s="234" t="str">
        <f t="shared" si="2"/>
        <v>2040/41</v>
      </c>
      <c r="AI32" s="234" t="str">
        <f t="shared" si="2"/>
        <v>2041/42</v>
      </c>
      <c r="AJ32" s="234" t="str">
        <f t="shared" si="2"/>
        <v>2042/43</v>
      </c>
      <c r="AK32" s="234" t="str">
        <f t="shared" si="2"/>
        <v>2043/44</v>
      </c>
      <c r="AL32" s="234" t="str">
        <f t="shared" si="2"/>
        <v>2044/45</v>
      </c>
      <c r="AM32" s="234" t="str">
        <f t="shared" si="2"/>
        <v>2045/46</v>
      </c>
      <c r="AN32" s="234" t="str">
        <f t="shared" si="2"/>
        <v>2046/47</v>
      </c>
      <c r="AO32" s="234" t="str">
        <f t="shared" si="2"/>
        <v>2047/48</v>
      </c>
      <c r="AP32" s="234" t="str">
        <f t="shared" si="2"/>
        <v>2048/49</v>
      </c>
      <c r="AQ32" s="234" t="str">
        <f t="shared" si="2"/>
        <v>2049/50</v>
      </c>
      <c r="AR32" s="234" t="str">
        <f t="shared" si="2"/>
        <v>2050/51</v>
      </c>
      <c r="AS32" s="234" t="str">
        <f t="shared" si="2"/>
        <v>2051/52</v>
      </c>
      <c r="AT32" s="234" t="str">
        <f t="shared" si="2"/>
        <v>2052/53</v>
      </c>
      <c r="BA32" s="131"/>
      <c r="BB32" s="131"/>
      <c r="BC32" s="131"/>
    </row>
    <row r="33" spans="3:47" x14ac:dyDescent="0.25">
      <c r="D33" s="258"/>
      <c r="E33" s="325" t="s">
        <v>270</v>
      </c>
      <c r="F33" s="258"/>
      <c r="G33" s="326" t="s">
        <v>271</v>
      </c>
      <c r="H33" s="258"/>
      <c r="I33" s="326">
        <v>30000</v>
      </c>
      <c r="J33" s="258"/>
      <c r="P33" s="261"/>
      <c r="Q33" s="269">
        <v>100</v>
      </c>
      <c r="R33" s="269">
        <v>100</v>
      </c>
      <c r="S33" s="269">
        <v>100</v>
      </c>
      <c r="T33" s="269">
        <v>100</v>
      </c>
      <c r="U33" s="269">
        <v>100</v>
      </c>
      <c r="V33" s="269">
        <v>100</v>
      </c>
      <c r="W33" s="269">
        <v>100</v>
      </c>
      <c r="X33" s="269">
        <v>100</v>
      </c>
      <c r="Y33" s="269">
        <v>100</v>
      </c>
      <c r="Z33" s="269">
        <v>100</v>
      </c>
      <c r="AA33" s="269">
        <v>100</v>
      </c>
      <c r="AB33" s="269">
        <v>100</v>
      </c>
      <c r="AC33" s="269">
        <v>100</v>
      </c>
      <c r="AD33" s="269">
        <v>100</v>
      </c>
      <c r="AE33" s="269">
        <v>100</v>
      </c>
      <c r="AF33" s="269">
        <v>100</v>
      </c>
      <c r="AG33" s="269">
        <v>100</v>
      </c>
      <c r="AH33" s="269">
        <v>100</v>
      </c>
      <c r="AI33" s="269">
        <v>100</v>
      </c>
      <c r="AJ33" s="269">
        <v>100</v>
      </c>
      <c r="AK33" s="269">
        <v>100</v>
      </c>
      <c r="AL33" s="269">
        <v>100</v>
      </c>
      <c r="AM33" s="269">
        <v>100</v>
      </c>
      <c r="AN33" s="269">
        <v>100</v>
      </c>
      <c r="AO33" s="269">
        <v>100</v>
      </c>
      <c r="AP33" s="269">
        <v>100</v>
      </c>
      <c r="AQ33" s="269">
        <v>100</v>
      </c>
      <c r="AR33" s="269">
        <v>100</v>
      </c>
      <c r="AS33" s="269">
        <v>100</v>
      </c>
      <c r="AT33" s="269">
        <v>100</v>
      </c>
      <c r="AU33" s="262"/>
    </row>
    <row r="35" spans="3:47" x14ac:dyDescent="0.25">
      <c r="C35" s="131" t="s">
        <v>272</v>
      </c>
    </row>
    <row r="37" spans="3:47" ht="28.8" thickBot="1" x14ac:dyDescent="0.35">
      <c r="E37" s="234" t="s">
        <v>131</v>
      </c>
      <c r="F37" s="234"/>
      <c r="G37" s="234" t="s">
        <v>261</v>
      </c>
      <c r="H37" s="234"/>
      <c r="I37" s="234" t="s">
        <v>262</v>
      </c>
      <c r="J37" s="234"/>
      <c r="K37" s="234" t="s">
        <v>273</v>
      </c>
      <c r="L37" s="234"/>
      <c r="M37" s="234" t="s">
        <v>274</v>
      </c>
      <c r="N37" s="307"/>
      <c r="O37" s="307"/>
      <c r="Q37" s="234" t="str">
        <f>Q12</f>
        <v>2023/24</v>
      </c>
      <c r="R37" s="234" t="str">
        <f t="shared" ref="R37:AT37" si="3">R12</f>
        <v>2024/25</v>
      </c>
      <c r="S37" s="234" t="str">
        <f t="shared" si="3"/>
        <v>2025/26</v>
      </c>
      <c r="T37" s="234" t="str">
        <f t="shared" si="3"/>
        <v>2026/27</v>
      </c>
      <c r="U37" s="234" t="str">
        <f t="shared" si="3"/>
        <v>2027/28</v>
      </c>
      <c r="V37" s="234" t="str">
        <f t="shared" si="3"/>
        <v>2028/29</v>
      </c>
      <c r="W37" s="234" t="str">
        <f t="shared" si="3"/>
        <v>2029/30</v>
      </c>
      <c r="X37" s="234" t="str">
        <f t="shared" si="3"/>
        <v>2030/31</v>
      </c>
      <c r="Y37" s="234" t="str">
        <f t="shared" si="3"/>
        <v>2031/32</v>
      </c>
      <c r="Z37" s="234" t="str">
        <f t="shared" si="3"/>
        <v>2032/33</v>
      </c>
      <c r="AA37" s="234" t="str">
        <f t="shared" si="3"/>
        <v>2033/34</v>
      </c>
      <c r="AB37" s="234" t="str">
        <f t="shared" si="3"/>
        <v>2034/35</v>
      </c>
      <c r="AC37" s="234" t="str">
        <f t="shared" si="3"/>
        <v>2035/36</v>
      </c>
      <c r="AD37" s="234" t="str">
        <f t="shared" si="3"/>
        <v>2036/37</v>
      </c>
      <c r="AE37" s="234" t="str">
        <f t="shared" si="3"/>
        <v>2037/38</v>
      </c>
      <c r="AF37" s="234" t="str">
        <f t="shared" si="3"/>
        <v>2038/39</v>
      </c>
      <c r="AG37" s="234" t="str">
        <f t="shared" si="3"/>
        <v>2039/40</v>
      </c>
      <c r="AH37" s="234" t="str">
        <f t="shared" si="3"/>
        <v>2040/41</v>
      </c>
      <c r="AI37" s="234" t="str">
        <f t="shared" si="3"/>
        <v>2041/42</v>
      </c>
      <c r="AJ37" s="234" t="str">
        <f t="shared" si="3"/>
        <v>2042/43</v>
      </c>
      <c r="AK37" s="234" t="str">
        <f t="shared" si="3"/>
        <v>2043/44</v>
      </c>
      <c r="AL37" s="234" t="str">
        <f t="shared" si="3"/>
        <v>2044/45</v>
      </c>
      <c r="AM37" s="234" t="str">
        <f t="shared" si="3"/>
        <v>2045/46</v>
      </c>
      <c r="AN37" s="234" t="str">
        <f t="shared" si="3"/>
        <v>2046/47</v>
      </c>
      <c r="AO37" s="234" t="str">
        <f t="shared" si="3"/>
        <v>2047/48</v>
      </c>
      <c r="AP37" s="234" t="str">
        <f t="shared" si="3"/>
        <v>2048/49</v>
      </c>
      <c r="AQ37" s="234" t="str">
        <f t="shared" si="3"/>
        <v>2049/50</v>
      </c>
      <c r="AR37" s="234" t="str">
        <f t="shared" si="3"/>
        <v>2050/51</v>
      </c>
      <c r="AS37" s="234" t="str">
        <f t="shared" si="3"/>
        <v>2051/52</v>
      </c>
      <c r="AT37" s="234" t="str">
        <f t="shared" si="3"/>
        <v>2052/53</v>
      </c>
    </row>
    <row r="38" spans="3:47" x14ac:dyDescent="0.25">
      <c r="E38" s="325" t="s">
        <v>270</v>
      </c>
      <c r="F38" s="258"/>
      <c r="G38" s="326" t="s">
        <v>271</v>
      </c>
      <c r="H38" s="258"/>
      <c r="I38" s="326" t="s">
        <v>275</v>
      </c>
      <c r="K38" s="326">
        <v>30000</v>
      </c>
      <c r="M38" s="326">
        <v>35000</v>
      </c>
      <c r="Q38" s="269">
        <v>0</v>
      </c>
      <c r="R38" s="269">
        <v>0</v>
      </c>
      <c r="S38" s="269">
        <v>0</v>
      </c>
      <c r="T38" s="269">
        <v>0</v>
      </c>
      <c r="U38" s="269">
        <v>0</v>
      </c>
      <c r="V38" s="269">
        <v>0</v>
      </c>
      <c r="W38" s="269">
        <v>0</v>
      </c>
      <c r="X38" s="269">
        <v>0</v>
      </c>
      <c r="Y38" s="269">
        <v>0</v>
      </c>
      <c r="Z38" s="269">
        <v>0</v>
      </c>
      <c r="AA38" s="269">
        <v>10</v>
      </c>
      <c r="AB38" s="269">
        <v>10</v>
      </c>
      <c r="AC38" s="269">
        <v>10</v>
      </c>
      <c r="AD38" s="269">
        <v>10</v>
      </c>
      <c r="AE38" s="269">
        <v>10</v>
      </c>
      <c r="AF38" s="269">
        <v>10</v>
      </c>
      <c r="AG38" s="269">
        <v>10</v>
      </c>
      <c r="AH38" s="269">
        <v>10</v>
      </c>
      <c r="AI38" s="269">
        <v>10</v>
      </c>
      <c r="AJ38" s="269">
        <v>10</v>
      </c>
      <c r="AK38" s="269">
        <v>10</v>
      </c>
      <c r="AL38" s="269">
        <v>10</v>
      </c>
      <c r="AM38" s="269">
        <v>10</v>
      </c>
      <c r="AN38" s="269">
        <v>10</v>
      </c>
      <c r="AO38" s="269">
        <v>10</v>
      </c>
      <c r="AP38" s="269">
        <v>10</v>
      </c>
      <c r="AQ38" s="269">
        <v>10</v>
      </c>
      <c r="AR38" s="269">
        <v>10</v>
      </c>
      <c r="AS38" s="269">
        <v>10</v>
      </c>
      <c r="AT38" s="269">
        <v>10</v>
      </c>
    </row>
  </sheetData>
  <mergeCells count="8">
    <mergeCell ref="D1:P1"/>
    <mergeCell ref="C26:AQ29"/>
    <mergeCell ref="C24:Q24"/>
    <mergeCell ref="C4:AW5"/>
    <mergeCell ref="AV13:BA19"/>
    <mergeCell ref="C7:AQ7"/>
    <mergeCell ref="C6:AQ6"/>
    <mergeCell ref="AV12:BA12"/>
  </mergeCells>
  <dataValidations count="2">
    <dataValidation type="whole" allowBlank="1" showInputMessage="1" showErrorMessage="1" sqref="Q13:AT19" xr:uid="{00000000-0002-0000-0600-000000000000}">
      <formula1>0</formula1>
      <formula2>1000</formula2>
    </dataValidation>
    <dataValidation type="whole" allowBlank="1" showInputMessage="1" showErrorMessage="1" sqref="K13:K19 G13:G19 I13:I19" xr:uid="{26EE5636-D4AD-47EF-B675-160804767F69}">
      <formula1>7000</formula1>
      <formula2>500000</formula2>
    </dataValidation>
  </dataValidations>
  <hyperlinks>
    <hyperlink ref="C24" location="'Q15 Training'!A1" display="Return To Top of Worksheet" xr:uid="{00000000-0004-0000-0600-000000000000}"/>
    <hyperlink ref="C24:Q24" location="Training!A1" display="Return To Top of Worksheet" xr:uid="{2EA67C8D-8BF5-40AD-B6AC-C577AA5766A1}"/>
  </hyperlinks>
  <pageMargins left="0.74803149606299213" right="0.74803149606299213" top="0.98425196850393704" bottom="0.98425196850393704" header="0.511811023622047" footer="0.511811023622047"/>
  <pageSetup paperSize="9" scale="61" fitToWidth="0" fitToHeight="0" orientation="portrait"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9FFD7-E232-4BC1-A5E2-575167611EB1}">
  <dimension ref="B1:AW50"/>
  <sheetViews>
    <sheetView showGridLines="0" zoomScale="90" zoomScaleNormal="90" workbookViewId="0">
      <selection activeCell="C10" sqref="C10:E11"/>
    </sheetView>
  </sheetViews>
  <sheetFormatPr defaultColWidth="8.6328125" defaultRowHeight="15" x14ac:dyDescent="0.25"/>
  <cols>
    <col min="1" max="1" width="1.90625" customWidth="1"/>
    <col min="2" max="2" width="0.90625" customWidth="1"/>
    <col min="3" max="3" width="26.08984375" customWidth="1"/>
    <col min="4" max="4" width="0.90625" customWidth="1"/>
    <col min="5" max="5" width="28.81640625" customWidth="1"/>
    <col min="6" max="6" width="0.90625" customWidth="1"/>
    <col min="7" max="7" width="6.90625" customWidth="1"/>
    <col min="8" max="8" width="1.08984375" customWidth="1"/>
    <col min="10" max="10" width="1.1796875" customWidth="1"/>
    <col min="11" max="11" width="8.81640625" customWidth="1"/>
    <col min="12" max="12" width="9.08984375" customWidth="1"/>
    <col min="42" max="42" width="39.08984375" customWidth="1"/>
    <col min="43" max="43" width="0.90625" customWidth="1"/>
    <col min="44" max="44" width="6" customWidth="1"/>
    <col min="45" max="45" width="0.90625" customWidth="1"/>
  </cols>
  <sheetData>
    <row r="1" spans="2:49" ht="21" x14ac:dyDescent="0.4">
      <c r="C1" s="386"/>
      <c r="D1" s="386"/>
      <c r="E1" s="491" t="s">
        <v>21</v>
      </c>
      <c r="F1" s="492"/>
      <c r="G1" s="492"/>
      <c r="H1" s="492"/>
      <c r="I1" s="492"/>
      <c r="J1" s="492"/>
      <c r="K1" s="492"/>
      <c r="L1" s="492"/>
      <c r="M1" s="493"/>
      <c r="N1" s="387"/>
      <c r="O1" s="387"/>
      <c r="P1" s="387"/>
      <c r="Q1" s="387"/>
      <c r="R1" s="387"/>
      <c r="S1" s="387"/>
      <c r="T1" s="387"/>
      <c r="U1" s="387"/>
      <c r="V1" s="387"/>
      <c r="W1" s="387"/>
      <c r="X1" s="387"/>
      <c r="Y1" s="387"/>
      <c r="Z1" s="387"/>
      <c r="AA1" s="387"/>
      <c r="AB1" s="387"/>
      <c r="AC1" s="387"/>
      <c r="AD1" s="387"/>
      <c r="AE1" s="387"/>
      <c r="AF1" s="387"/>
      <c r="AG1" s="387"/>
      <c r="AH1" s="386"/>
      <c r="AI1" s="386"/>
      <c r="AJ1" s="386"/>
      <c r="AK1" s="386"/>
    </row>
    <row r="2" spans="2:49" ht="15.6" thickBot="1" x14ac:dyDescent="0.3"/>
    <row r="3" spans="2:49" ht="15.6" thickTop="1" x14ac:dyDescent="0.25">
      <c r="B3" s="224"/>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P3" s="225"/>
      <c r="AQ3" s="225"/>
      <c r="AR3" s="225"/>
      <c r="AS3" s="226"/>
    </row>
    <row r="4" spans="2:49" ht="17.399999999999999" x14ac:dyDescent="0.3">
      <c r="B4" s="227"/>
      <c r="AP4" s="5" t="s">
        <v>36</v>
      </c>
      <c r="AS4" s="228"/>
    </row>
    <row r="5" spans="2:49" ht="15" customHeight="1" x14ac:dyDescent="0.4">
      <c r="B5" s="227"/>
      <c r="C5" s="508" t="s">
        <v>276</v>
      </c>
      <c r="D5" s="508"/>
      <c r="E5" s="508"/>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0"/>
      <c r="AM5" s="240"/>
      <c r="AN5" s="240"/>
      <c r="AO5" s="240"/>
      <c r="AP5" s="6" t="s">
        <v>37</v>
      </c>
      <c r="AQ5" s="240"/>
      <c r="AR5" s="240"/>
      <c r="AS5" s="228"/>
      <c r="AT5" s="240"/>
      <c r="AU5" s="240"/>
      <c r="AV5" s="240"/>
      <c r="AW5" s="240"/>
    </row>
    <row r="6" spans="2:49" ht="15" customHeight="1" x14ac:dyDescent="0.4">
      <c r="B6" s="227"/>
      <c r="C6" s="508"/>
      <c r="D6" s="508"/>
      <c r="E6" s="508"/>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c r="AG6" s="240"/>
      <c r="AH6" s="240"/>
      <c r="AI6" s="240"/>
      <c r="AJ6" s="240"/>
      <c r="AK6" s="240"/>
      <c r="AL6" s="240"/>
      <c r="AM6" s="240"/>
      <c r="AN6" s="240"/>
      <c r="AO6" s="240"/>
      <c r="AP6" s="40" t="s">
        <v>47</v>
      </c>
      <c r="AQ6" s="240"/>
      <c r="AR6" s="240"/>
      <c r="AS6" s="228"/>
      <c r="AT6" s="240"/>
      <c r="AU6" s="240"/>
      <c r="AV6" s="240"/>
      <c r="AW6" s="240"/>
    </row>
    <row r="7" spans="2:49" ht="17.399999999999999" x14ac:dyDescent="0.3">
      <c r="B7" s="227"/>
      <c r="AP7" s="10" t="s">
        <v>39</v>
      </c>
      <c r="AS7" s="228"/>
    </row>
    <row r="8" spans="2:49" ht="18" customHeight="1" x14ac:dyDescent="0.3">
      <c r="B8" s="227"/>
      <c r="C8" s="518" t="s">
        <v>277</v>
      </c>
      <c r="D8" s="518"/>
      <c r="E8" s="518"/>
      <c r="F8" s="518"/>
      <c r="G8" s="518"/>
      <c r="H8" s="518"/>
      <c r="I8" s="518"/>
      <c r="J8" s="518"/>
      <c r="K8" s="518"/>
      <c r="L8" s="518"/>
      <c r="M8" s="518"/>
      <c r="N8" s="518"/>
      <c r="O8" s="518"/>
      <c r="P8" s="518"/>
      <c r="Q8" s="518"/>
      <c r="R8" s="518"/>
      <c r="S8" s="518"/>
      <c r="T8" s="518"/>
      <c r="U8" s="518"/>
      <c r="V8" s="518"/>
      <c r="W8" s="518"/>
      <c r="X8" s="248"/>
      <c r="Y8" s="248"/>
      <c r="Z8" s="248"/>
      <c r="AA8" s="248"/>
      <c r="AB8" s="248"/>
      <c r="AC8" s="248"/>
      <c r="AD8" s="248"/>
      <c r="AE8" s="248"/>
      <c r="AF8" s="248"/>
      <c r="AG8" s="248"/>
      <c r="AH8" s="248"/>
      <c r="AI8" s="248"/>
      <c r="AJ8" s="248"/>
      <c r="AK8" s="248"/>
      <c r="AL8" s="248"/>
      <c r="AM8" s="248"/>
      <c r="AN8" s="248"/>
      <c r="AO8" s="248"/>
      <c r="AP8" s="248"/>
      <c r="AQ8" s="248"/>
      <c r="AS8" s="228"/>
    </row>
    <row r="9" spans="2:49" ht="17.399999999999999" x14ac:dyDescent="0.3">
      <c r="B9" s="227"/>
      <c r="C9" s="518" t="s">
        <v>48</v>
      </c>
      <c r="D9" s="518"/>
      <c r="E9" s="518"/>
      <c r="F9" s="518"/>
      <c r="G9" s="518"/>
      <c r="H9" s="518"/>
      <c r="I9" s="518"/>
      <c r="J9" s="518"/>
      <c r="K9" s="518"/>
      <c r="L9" s="518"/>
      <c r="M9" s="518"/>
      <c r="N9" s="518"/>
      <c r="O9" s="518"/>
      <c r="P9" s="518"/>
      <c r="Q9" s="518"/>
      <c r="R9" s="518"/>
      <c r="S9" s="518"/>
      <c r="T9" s="518"/>
      <c r="U9" s="518"/>
      <c r="V9" s="518"/>
      <c r="W9" s="518"/>
      <c r="AS9" s="228"/>
    </row>
    <row r="10" spans="2:49" x14ac:dyDescent="0.25">
      <c r="B10" s="227"/>
      <c r="C10" s="542" t="s">
        <v>278</v>
      </c>
      <c r="D10" s="542"/>
      <c r="E10" s="542"/>
      <c r="AS10" s="228"/>
    </row>
    <row r="11" spans="2:49" x14ac:dyDescent="0.25">
      <c r="B11" s="227"/>
      <c r="C11" s="542"/>
      <c r="D11" s="542"/>
      <c r="E11" s="542"/>
      <c r="AS11" s="228"/>
    </row>
    <row r="12" spans="2:49" ht="38.25" customHeight="1" thickBot="1" x14ac:dyDescent="0.35">
      <c r="B12" s="227"/>
      <c r="C12" s="354" t="s">
        <v>279</v>
      </c>
      <c r="D12" s="354"/>
      <c r="E12" s="354" t="s">
        <v>157</v>
      </c>
      <c r="F12" s="354"/>
      <c r="G12" s="354" t="s">
        <v>280</v>
      </c>
      <c r="H12" s="354"/>
      <c r="I12" s="354" t="s">
        <v>265</v>
      </c>
      <c r="J12" s="354"/>
      <c r="K12" s="354" t="s">
        <v>53</v>
      </c>
      <c r="L12" s="354" t="s">
        <v>44</v>
      </c>
      <c r="M12" s="354" t="s">
        <v>54</v>
      </c>
      <c r="N12" s="354" t="s">
        <v>55</v>
      </c>
      <c r="O12" s="354" t="s">
        <v>56</v>
      </c>
      <c r="P12" s="354" t="s">
        <v>57</v>
      </c>
      <c r="Q12" s="354" t="s">
        <v>58</v>
      </c>
      <c r="R12" s="354" t="s">
        <v>59</v>
      </c>
      <c r="S12" s="354" t="s">
        <v>60</v>
      </c>
      <c r="T12" s="354" t="s">
        <v>61</v>
      </c>
      <c r="U12" s="354" t="s">
        <v>62</v>
      </c>
      <c r="V12" s="354" t="s">
        <v>63</v>
      </c>
      <c r="W12" s="354" t="s">
        <v>64</v>
      </c>
      <c r="X12" s="354" t="s">
        <v>65</v>
      </c>
      <c r="Y12" s="354" t="s">
        <v>66</v>
      </c>
      <c r="Z12" s="354" t="s">
        <v>67</v>
      </c>
      <c r="AA12" s="354" t="s">
        <v>68</v>
      </c>
      <c r="AB12" s="354" t="s">
        <v>69</v>
      </c>
      <c r="AC12" s="354" t="s">
        <v>70</v>
      </c>
      <c r="AD12" s="354" t="s">
        <v>71</v>
      </c>
      <c r="AE12" s="354" t="s">
        <v>72</v>
      </c>
      <c r="AF12" s="354" t="s">
        <v>73</v>
      </c>
      <c r="AG12" s="354" t="s">
        <v>74</v>
      </c>
      <c r="AH12" s="354" t="s">
        <v>75</v>
      </c>
      <c r="AI12" s="354" t="s">
        <v>76</v>
      </c>
      <c r="AJ12" s="354" t="s">
        <v>77</v>
      </c>
      <c r="AK12" s="354" t="s">
        <v>78</v>
      </c>
      <c r="AL12" s="354" t="s">
        <v>79</v>
      </c>
      <c r="AM12" s="354" t="s">
        <v>80</v>
      </c>
      <c r="AN12" s="354" t="s">
        <v>81</v>
      </c>
      <c r="AO12" s="354"/>
      <c r="AP12" s="355" t="s">
        <v>281</v>
      </c>
      <c r="AS12" s="228"/>
    </row>
    <row r="13" spans="2:49" ht="18" thickBot="1" x14ac:dyDescent="0.35">
      <c r="B13" s="227"/>
      <c r="C13" s="392"/>
      <c r="E13" s="215"/>
      <c r="G13" s="215"/>
      <c r="I13" s="102">
        <f>SUM(K13:AN13)</f>
        <v>0</v>
      </c>
      <c r="K13" s="215"/>
      <c r="L13" s="215"/>
      <c r="M13" s="215"/>
      <c r="N13" s="215"/>
      <c r="O13" s="215"/>
      <c r="P13" s="215"/>
      <c r="Q13" s="215"/>
      <c r="R13" s="215"/>
      <c r="S13" s="215"/>
      <c r="T13" s="215"/>
      <c r="U13" s="215"/>
      <c r="V13" s="215"/>
      <c r="W13" s="215"/>
      <c r="X13" s="215"/>
      <c r="Y13" s="215"/>
      <c r="Z13" s="215"/>
      <c r="AA13" s="215"/>
      <c r="AB13" s="215"/>
      <c r="AC13" s="215"/>
      <c r="AD13" s="215"/>
      <c r="AE13" s="215"/>
      <c r="AF13" s="215"/>
      <c r="AG13" s="215"/>
      <c r="AH13" s="215"/>
      <c r="AI13" s="215"/>
      <c r="AJ13" s="215"/>
      <c r="AK13" s="215"/>
      <c r="AL13" s="215"/>
      <c r="AM13" s="215"/>
      <c r="AN13" s="215"/>
      <c r="AO13" t="s">
        <v>282</v>
      </c>
      <c r="AP13" s="215"/>
      <c r="AS13" s="228"/>
    </row>
    <row r="14" spans="2:49" ht="18" thickBot="1" x14ac:dyDescent="0.35">
      <c r="B14" s="227"/>
      <c r="C14" s="392"/>
      <c r="E14" s="220"/>
      <c r="G14" s="220"/>
      <c r="I14" s="102">
        <f t="shared" ref="I14:I21" si="0">SUM(K14:AN14)</f>
        <v>0</v>
      </c>
      <c r="K14" s="220"/>
      <c r="L14" s="220"/>
      <c r="M14" s="220"/>
      <c r="N14" s="220"/>
      <c r="O14" s="220"/>
      <c r="P14" s="220"/>
      <c r="Q14" s="220"/>
      <c r="R14" s="220"/>
      <c r="S14" s="220"/>
      <c r="T14" s="220"/>
      <c r="U14" s="220"/>
      <c r="V14" s="220"/>
      <c r="W14" s="220"/>
      <c r="X14" s="220"/>
      <c r="Y14" s="220"/>
      <c r="Z14" s="220"/>
      <c r="AA14" s="220"/>
      <c r="AB14" s="220"/>
      <c r="AC14" s="220"/>
      <c r="AD14" s="220"/>
      <c r="AE14" s="220"/>
      <c r="AF14" s="220"/>
      <c r="AG14" s="220"/>
      <c r="AH14" s="220"/>
      <c r="AI14" s="220"/>
      <c r="AJ14" s="220"/>
      <c r="AK14" s="220"/>
      <c r="AL14" s="220"/>
      <c r="AM14" s="220"/>
      <c r="AN14" s="220"/>
      <c r="AP14" s="220"/>
      <c r="AS14" s="228"/>
    </row>
    <row r="15" spans="2:49" ht="18" thickBot="1" x14ac:dyDescent="0.35">
      <c r="B15" s="227"/>
      <c r="C15" s="392"/>
      <c r="E15" s="220"/>
      <c r="G15" s="220"/>
      <c r="I15" s="102">
        <f t="shared" si="0"/>
        <v>0</v>
      </c>
      <c r="K15" s="220"/>
      <c r="L15" s="220"/>
      <c r="M15" s="220"/>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c r="AM15" s="220"/>
      <c r="AN15" s="220"/>
      <c r="AP15" s="220"/>
      <c r="AS15" s="228"/>
    </row>
    <row r="16" spans="2:49" ht="18" thickBot="1" x14ac:dyDescent="0.35">
      <c r="B16" s="227"/>
      <c r="C16" s="392"/>
      <c r="E16" s="220"/>
      <c r="G16" s="220"/>
      <c r="I16" s="102">
        <f t="shared" si="0"/>
        <v>0</v>
      </c>
      <c r="K16" s="220"/>
      <c r="L16" s="220"/>
      <c r="M16" s="220"/>
      <c r="N16" s="220"/>
      <c r="O16" s="220"/>
      <c r="P16" s="220"/>
      <c r="Q16" s="220"/>
      <c r="R16" s="220"/>
      <c r="S16" s="220"/>
      <c r="T16" s="220"/>
      <c r="U16" s="220"/>
      <c r="V16" s="220"/>
      <c r="W16" s="220"/>
      <c r="X16" s="220"/>
      <c r="Y16" s="220"/>
      <c r="Z16" s="220"/>
      <c r="AA16" s="220"/>
      <c r="AB16" s="220"/>
      <c r="AC16" s="220"/>
      <c r="AD16" s="220"/>
      <c r="AE16" s="220"/>
      <c r="AF16" s="220"/>
      <c r="AG16" s="220"/>
      <c r="AH16" s="220"/>
      <c r="AI16" s="220"/>
      <c r="AJ16" s="220"/>
      <c r="AK16" s="220"/>
      <c r="AL16" s="220"/>
      <c r="AM16" s="220"/>
      <c r="AN16" s="220"/>
      <c r="AP16" s="220"/>
      <c r="AS16" s="228"/>
    </row>
    <row r="17" spans="2:45" ht="18" thickBot="1" x14ac:dyDescent="0.35">
      <c r="B17" s="227"/>
      <c r="C17" s="392"/>
      <c r="E17" s="287"/>
      <c r="G17" s="287"/>
      <c r="I17" s="102">
        <f t="shared" si="0"/>
        <v>0</v>
      </c>
      <c r="K17" s="287"/>
      <c r="L17" s="287"/>
      <c r="M17" s="287"/>
      <c r="N17" s="287"/>
      <c r="O17" s="287"/>
      <c r="P17" s="287"/>
      <c r="Q17" s="287"/>
      <c r="R17" s="287"/>
      <c r="S17" s="287"/>
      <c r="T17" s="287"/>
      <c r="U17" s="287"/>
      <c r="V17" s="287"/>
      <c r="W17" s="287"/>
      <c r="X17" s="287"/>
      <c r="Y17" s="287"/>
      <c r="Z17" s="287"/>
      <c r="AA17" s="287"/>
      <c r="AB17" s="287"/>
      <c r="AC17" s="287"/>
      <c r="AD17" s="287"/>
      <c r="AE17" s="287"/>
      <c r="AF17" s="287"/>
      <c r="AG17" s="287"/>
      <c r="AH17" s="287"/>
      <c r="AI17" s="287"/>
      <c r="AJ17" s="287"/>
      <c r="AK17" s="287"/>
      <c r="AL17" s="287"/>
      <c r="AM17" s="287"/>
      <c r="AN17" s="287"/>
      <c r="AP17" s="287"/>
      <c r="AS17" s="228"/>
    </row>
    <row r="18" spans="2:45" ht="18" thickBot="1" x14ac:dyDescent="0.35">
      <c r="B18" s="227"/>
      <c r="C18" s="392"/>
      <c r="E18" s="287"/>
      <c r="G18" s="287"/>
      <c r="I18" s="102">
        <f t="shared" si="0"/>
        <v>0</v>
      </c>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P18" s="287"/>
      <c r="AS18" s="228"/>
    </row>
    <row r="19" spans="2:45" ht="18" thickBot="1" x14ac:dyDescent="0.35">
      <c r="B19" s="227"/>
      <c r="C19" s="392"/>
      <c r="E19" s="287"/>
      <c r="G19" s="287"/>
      <c r="I19" s="102">
        <f t="shared" si="0"/>
        <v>0</v>
      </c>
      <c r="K19" s="287"/>
      <c r="L19" s="287"/>
      <c r="M19" s="287"/>
      <c r="N19" s="287"/>
      <c r="O19" s="287"/>
      <c r="P19" s="287"/>
      <c r="Q19" s="287"/>
      <c r="R19" s="287"/>
      <c r="S19" s="287"/>
      <c r="T19" s="287"/>
      <c r="U19" s="287"/>
      <c r="V19" s="287"/>
      <c r="W19" s="287"/>
      <c r="X19" s="287"/>
      <c r="Y19" s="287"/>
      <c r="Z19" s="287"/>
      <c r="AA19" s="287"/>
      <c r="AB19" s="287"/>
      <c r="AC19" s="287"/>
      <c r="AD19" s="287"/>
      <c r="AE19" s="287"/>
      <c r="AF19" s="287"/>
      <c r="AG19" s="287"/>
      <c r="AH19" s="287"/>
      <c r="AI19" s="287"/>
      <c r="AJ19" s="287"/>
      <c r="AK19" s="287"/>
      <c r="AL19" s="287"/>
      <c r="AM19" s="287"/>
      <c r="AN19" s="287"/>
      <c r="AP19" s="287"/>
      <c r="AS19" s="228"/>
    </row>
    <row r="20" spans="2:45" ht="18" thickBot="1" x14ac:dyDescent="0.35">
      <c r="B20" s="227"/>
      <c r="C20" s="392"/>
      <c r="E20" s="287"/>
      <c r="G20" s="287"/>
      <c r="I20" s="102">
        <f t="shared" si="0"/>
        <v>0</v>
      </c>
      <c r="K20" s="287"/>
      <c r="L20" s="287"/>
      <c r="M20" s="287"/>
      <c r="N20" s="287"/>
      <c r="O20" s="287"/>
      <c r="P20" s="287"/>
      <c r="Q20" s="287"/>
      <c r="R20" s="287"/>
      <c r="S20" s="287"/>
      <c r="T20" s="287"/>
      <c r="U20" s="287"/>
      <c r="V20" s="287"/>
      <c r="W20" s="287"/>
      <c r="X20" s="287"/>
      <c r="Y20" s="287"/>
      <c r="Z20" s="287"/>
      <c r="AA20" s="287"/>
      <c r="AB20" s="287"/>
      <c r="AC20" s="287"/>
      <c r="AD20" s="287"/>
      <c r="AE20" s="287"/>
      <c r="AF20" s="287"/>
      <c r="AG20" s="287"/>
      <c r="AH20" s="287"/>
      <c r="AI20" s="287"/>
      <c r="AJ20" s="287"/>
      <c r="AK20" s="287"/>
      <c r="AL20" s="287"/>
      <c r="AM20" s="287"/>
      <c r="AN20" s="287"/>
      <c r="AP20" s="287"/>
      <c r="AS20" s="228"/>
    </row>
    <row r="21" spans="2:45" ht="18" thickBot="1" x14ac:dyDescent="0.35">
      <c r="B21" s="227"/>
      <c r="C21" s="392"/>
      <c r="E21" s="221"/>
      <c r="G21" s="221"/>
      <c r="I21" s="102">
        <f t="shared" si="0"/>
        <v>0</v>
      </c>
      <c r="K21" s="221"/>
      <c r="L21" s="221"/>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221"/>
      <c r="AM21" s="221"/>
      <c r="AN21" s="221"/>
      <c r="AP21" s="221"/>
      <c r="AS21" s="228"/>
    </row>
    <row r="22" spans="2:45" x14ac:dyDescent="0.25">
      <c r="B22" s="227"/>
      <c r="AS22" s="228"/>
    </row>
    <row r="23" spans="2:45" x14ac:dyDescent="0.25">
      <c r="B23" s="227"/>
      <c r="AS23" s="228"/>
    </row>
    <row r="24" spans="2:45" x14ac:dyDescent="0.25">
      <c r="B24" s="227"/>
      <c r="C24" s="542" t="s">
        <v>283</v>
      </c>
      <c r="D24" s="542"/>
      <c r="E24" s="542"/>
      <c r="AS24" s="228"/>
    </row>
    <row r="25" spans="2:45" ht="15.6" x14ac:dyDescent="0.3">
      <c r="B25" s="227"/>
      <c r="C25" s="542"/>
      <c r="D25" s="542"/>
      <c r="E25" s="542"/>
      <c r="F25" s="354"/>
      <c r="G25" s="354"/>
      <c r="H25" s="354"/>
      <c r="I25" s="354"/>
      <c r="J25" s="354"/>
      <c r="K25" s="354"/>
      <c r="L25" s="354"/>
      <c r="M25" s="354"/>
      <c r="N25" s="354"/>
      <c r="O25" s="354"/>
      <c r="P25" s="354"/>
      <c r="AS25" s="228"/>
    </row>
    <row r="26" spans="2:45" ht="16.5" customHeight="1" thickBot="1" x14ac:dyDescent="0.35">
      <c r="B26" s="227"/>
      <c r="C26" s="354" t="s">
        <v>279</v>
      </c>
      <c r="D26" s="354"/>
      <c r="E26" s="354" t="s">
        <v>157</v>
      </c>
      <c r="F26" s="354"/>
      <c r="G26" s="354" t="s">
        <v>284</v>
      </c>
      <c r="H26" s="354"/>
      <c r="I26" s="354"/>
      <c r="J26" s="354"/>
      <c r="K26" s="354"/>
      <c r="L26" s="354" t="s">
        <v>285</v>
      </c>
      <c r="M26" s="354"/>
      <c r="N26" s="354"/>
      <c r="O26" s="354"/>
      <c r="P26" s="354"/>
      <c r="Q26" s="222"/>
      <c r="R26" s="222"/>
      <c r="S26" s="222"/>
      <c r="T26" s="222"/>
      <c r="U26" s="222"/>
      <c r="V26" s="222"/>
      <c r="W26" s="222"/>
      <c r="X26" s="222"/>
      <c r="Y26" s="222"/>
      <c r="Z26" s="222"/>
      <c r="AA26" s="222"/>
      <c r="AB26" s="222"/>
      <c r="AC26" s="222"/>
      <c r="AD26" s="222"/>
      <c r="AE26" s="222"/>
      <c r="AF26" s="222"/>
      <c r="AG26" s="222"/>
      <c r="AH26" s="222"/>
      <c r="AI26" s="222"/>
      <c r="AJ26" s="222"/>
      <c r="AK26" s="222"/>
      <c r="AL26" s="222"/>
      <c r="AS26" s="228"/>
    </row>
    <row r="27" spans="2:45" ht="34.5" customHeight="1" thickTop="1" x14ac:dyDescent="0.3">
      <c r="B27" s="227"/>
      <c r="C27" s="392"/>
      <c r="D27" s="222"/>
      <c r="E27" s="346"/>
      <c r="G27" s="557"/>
      <c r="H27" s="558"/>
      <c r="I27" s="558"/>
      <c r="J27" s="559"/>
      <c r="K27" s="223"/>
      <c r="L27" s="533"/>
      <c r="M27" s="534"/>
      <c r="N27" s="534"/>
      <c r="O27" s="534"/>
      <c r="P27" s="534"/>
      <c r="Q27" s="534"/>
      <c r="R27" s="534"/>
      <c r="S27" s="534"/>
      <c r="T27" s="534"/>
      <c r="U27" s="534"/>
      <c r="V27" s="534"/>
      <c r="W27" s="534"/>
      <c r="X27" s="534"/>
      <c r="Y27" s="534"/>
      <c r="Z27" s="534"/>
      <c r="AA27" s="534"/>
      <c r="AB27" s="534"/>
      <c r="AC27" s="534"/>
      <c r="AD27" s="534"/>
      <c r="AE27" s="534"/>
      <c r="AF27" s="534"/>
      <c r="AG27" s="534"/>
      <c r="AH27" s="534"/>
      <c r="AI27" s="534"/>
      <c r="AJ27" s="534"/>
      <c r="AK27" s="534"/>
      <c r="AL27" s="534"/>
      <c r="AM27" s="534"/>
      <c r="AN27" s="534"/>
      <c r="AO27" s="535"/>
      <c r="AS27" s="228"/>
    </row>
    <row r="28" spans="2:45" ht="34.5" customHeight="1" x14ac:dyDescent="0.3">
      <c r="B28" s="227"/>
      <c r="C28" s="392"/>
      <c r="D28" s="222"/>
      <c r="E28" s="393"/>
      <c r="G28" s="551"/>
      <c r="H28" s="552"/>
      <c r="I28" s="552"/>
      <c r="J28" s="553"/>
      <c r="K28" s="223"/>
      <c r="L28" s="301"/>
      <c r="M28" s="300"/>
      <c r="N28" s="300"/>
      <c r="O28" s="300"/>
      <c r="P28" s="300"/>
      <c r="Q28" s="300"/>
      <c r="R28" s="300"/>
      <c r="S28" s="300"/>
      <c r="T28" s="300"/>
      <c r="U28" s="300"/>
      <c r="V28" s="300"/>
      <c r="W28" s="300"/>
      <c r="X28" s="300"/>
      <c r="Y28" s="300"/>
      <c r="Z28" s="300"/>
      <c r="AA28" s="300"/>
      <c r="AB28" s="300"/>
      <c r="AC28" s="300"/>
      <c r="AD28" s="300"/>
      <c r="AE28" s="300"/>
      <c r="AF28" s="300"/>
      <c r="AG28" s="300"/>
      <c r="AH28" s="300"/>
      <c r="AI28" s="300"/>
      <c r="AJ28" s="300"/>
      <c r="AK28" s="300"/>
      <c r="AL28" s="300"/>
      <c r="AM28" s="300"/>
      <c r="AN28" s="300"/>
      <c r="AO28" s="302"/>
      <c r="AS28" s="228"/>
    </row>
    <row r="29" spans="2:45" ht="30.6" customHeight="1" x14ac:dyDescent="0.3">
      <c r="B29" s="227"/>
      <c r="C29" s="392"/>
      <c r="D29" s="222"/>
      <c r="E29" s="393"/>
      <c r="G29" s="551"/>
      <c r="H29" s="552"/>
      <c r="I29" s="552"/>
      <c r="J29" s="553"/>
      <c r="K29" s="223"/>
      <c r="L29" s="530"/>
      <c r="M29" s="531"/>
      <c r="N29" s="531"/>
      <c r="O29" s="531"/>
      <c r="P29" s="531"/>
      <c r="Q29" s="531"/>
      <c r="R29" s="531"/>
      <c r="S29" s="531"/>
      <c r="T29" s="531"/>
      <c r="U29" s="531"/>
      <c r="V29" s="531"/>
      <c r="W29" s="531"/>
      <c r="X29" s="531"/>
      <c r="Y29" s="531"/>
      <c r="Z29" s="531"/>
      <c r="AA29" s="531"/>
      <c r="AB29" s="531"/>
      <c r="AC29" s="531"/>
      <c r="AD29" s="531"/>
      <c r="AE29" s="531"/>
      <c r="AF29" s="531"/>
      <c r="AG29" s="531"/>
      <c r="AH29" s="531"/>
      <c r="AI29" s="531"/>
      <c r="AJ29" s="531"/>
      <c r="AK29" s="531"/>
      <c r="AL29" s="531"/>
      <c r="AM29" s="531"/>
      <c r="AN29" s="531"/>
      <c r="AO29" s="532"/>
      <c r="AS29" s="228"/>
    </row>
    <row r="30" spans="2:45" ht="30.6" customHeight="1" x14ac:dyDescent="0.3">
      <c r="B30" s="227"/>
      <c r="C30" s="392"/>
      <c r="D30" s="222"/>
      <c r="E30" s="393"/>
      <c r="G30" s="551"/>
      <c r="H30" s="552"/>
      <c r="I30" s="552"/>
      <c r="J30" s="553"/>
      <c r="K30" s="223"/>
      <c r="L30" s="530"/>
      <c r="M30" s="531"/>
      <c r="N30" s="531"/>
      <c r="O30" s="531"/>
      <c r="P30" s="531"/>
      <c r="Q30" s="531"/>
      <c r="R30" s="531"/>
      <c r="S30" s="531"/>
      <c r="T30" s="531"/>
      <c r="U30" s="531"/>
      <c r="V30" s="531"/>
      <c r="W30" s="531"/>
      <c r="X30" s="531"/>
      <c r="Y30" s="531"/>
      <c r="Z30" s="531"/>
      <c r="AA30" s="531"/>
      <c r="AB30" s="531"/>
      <c r="AC30" s="531"/>
      <c r="AD30" s="531"/>
      <c r="AE30" s="531"/>
      <c r="AF30" s="531"/>
      <c r="AG30" s="531"/>
      <c r="AH30" s="531"/>
      <c r="AI30" s="531"/>
      <c r="AJ30" s="531"/>
      <c r="AK30" s="531"/>
      <c r="AL30" s="531"/>
      <c r="AM30" s="531"/>
      <c r="AN30" s="531"/>
      <c r="AO30" s="532"/>
      <c r="AS30" s="228"/>
    </row>
    <row r="31" spans="2:45" ht="43.5" customHeight="1" x14ac:dyDescent="0.3">
      <c r="B31" s="227"/>
      <c r="C31" s="392"/>
      <c r="D31" s="222"/>
      <c r="E31" s="393"/>
      <c r="G31" s="551"/>
      <c r="H31" s="552"/>
      <c r="I31" s="552"/>
      <c r="J31" s="553"/>
      <c r="K31" s="223"/>
      <c r="L31" s="530"/>
      <c r="M31" s="531"/>
      <c r="N31" s="531"/>
      <c r="O31" s="531"/>
      <c r="P31" s="531"/>
      <c r="Q31" s="531"/>
      <c r="R31" s="531"/>
      <c r="S31" s="531"/>
      <c r="T31" s="531"/>
      <c r="U31" s="531"/>
      <c r="V31" s="531"/>
      <c r="W31" s="531"/>
      <c r="X31" s="531"/>
      <c r="Y31" s="531"/>
      <c r="Z31" s="531"/>
      <c r="AA31" s="531"/>
      <c r="AB31" s="531"/>
      <c r="AC31" s="531"/>
      <c r="AD31" s="531"/>
      <c r="AE31" s="531"/>
      <c r="AF31" s="531"/>
      <c r="AG31" s="531"/>
      <c r="AH31" s="531"/>
      <c r="AI31" s="531"/>
      <c r="AJ31" s="531"/>
      <c r="AK31" s="531"/>
      <c r="AL31" s="531"/>
      <c r="AM31" s="531"/>
      <c r="AN31" s="531"/>
      <c r="AO31" s="532"/>
      <c r="AS31" s="228"/>
    </row>
    <row r="32" spans="2:45" ht="30" customHeight="1" x14ac:dyDescent="0.3">
      <c r="B32" s="227"/>
      <c r="C32" s="392"/>
      <c r="D32" s="222"/>
      <c r="E32" s="393"/>
      <c r="G32" s="551"/>
      <c r="H32" s="552"/>
      <c r="I32" s="552"/>
      <c r="J32" s="553"/>
      <c r="K32" s="223"/>
      <c r="L32" s="530"/>
      <c r="M32" s="531"/>
      <c r="N32" s="531"/>
      <c r="O32" s="531"/>
      <c r="P32" s="531"/>
      <c r="Q32" s="531"/>
      <c r="R32" s="531"/>
      <c r="S32" s="531"/>
      <c r="T32" s="531"/>
      <c r="U32" s="531"/>
      <c r="V32" s="531"/>
      <c r="W32" s="531"/>
      <c r="X32" s="531"/>
      <c r="Y32" s="531"/>
      <c r="Z32" s="531"/>
      <c r="AA32" s="531"/>
      <c r="AB32" s="531"/>
      <c r="AC32" s="531"/>
      <c r="AD32" s="531"/>
      <c r="AE32" s="531"/>
      <c r="AF32" s="531"/>
      <c r="AG32" s="531"/>
      <c r="AH32" s="531"/>
      <c r="AI32" s="531"/>
      <c r="AJ32" s="531"/>
      <c r="AK32" s="531"/>
      <c r="AL32" s="531"/>
      <c r="AM32" s="531"/>
      <c r="AN32" s="531"/>
      <c r="AO32" s="532"/>
      <c r="AS32" s="228"/>
    </row>
    <row r="33" spans="2:45" ht="29.25" customHeight="1" thickBot="1" x14ac:dyDescent="0.35">
      <c r="B33" s="227"/>
      <c r="C33" s="392"/>
      <c r="D33" s="222"/>
      <c r="E33" s="394"/>
      <c r="G33" s="554"/>
      <c r="H33" s="555"/>
      <c r="I33" s="555"/>
      <c r="J33" s="556"/>
      <c r="K33" s="223"/>
      <c r="L33" s="539"/>
      <c r="M33" s="540"/>
      <c r="N33" s="540"/>
      <c r="O33" s="540"/>
      <c r="P33" s="540"/>
      <c r="Q33" s="540"/>
      <c r="R33" s="540"/>
      <c r="S33" s="540"/>
      <c r="T33" s="540"/>
      <c r="U33" s="540"/>
      <c r="V33" s="540"/>
      <c r="W33" s="540"/>
      <c r="X33" s="540"/>
      <c r="Y33" s="540"/>
      <c r="Z33" s="540"/>
      <c r="AA33" s="540"/>
      <c r="AB33" s="540"/>
      <c r="AC33" s="540"/>
      <c r="AD33" s="540"/>
      <c r="AE33" s="540"/>
      <c r="AF33" s="540"/>
      <c r="AG33" s="540"/>
      <c r="AH33" s="540"/>
      <c r="AI33" s="540"/>
      <c r="AJ33" s="540"/>
      <c r="AK33" s="540"/>
      <c r="AL33" s="540"/>
      <c r="AM33" s="540"/>
      <c r="AN33" s="540"/>
      <c r="AO33" s="541"/>
      <c r="AS33" s="228"/>
    </row>
    <row r="34" spans="2:45" x14ac:dyDescent="0.25">
      <c r="B34" s="227"/>
      <c r="AS34" s="228"/>
    </row>
    <row r="35" spans="2:45" x14ac:dyDescent="0.25">
      <c r="B35" s="227"/>
      <c r="AS35" s="228"/>
    </row>
    <row r="36" spans="2:45" ht="15.6" thickBot="1" x14ac:dyDescent="0.3">
      <c r="B36" s="229"/>
      <c r="C36" s="230"/>
      <c r="D36" s="230"/>
      <c r="E36" s="230"/>
      <c r="F36" s="2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1"/>
    </row>
    <row r="37" spans="2:45" ht="15.6" thickTop="1" x14ac:dyDescent="0.25"/>
    <row r="38" spans="2:45" x14ac:dyDescent="0.25">
      <c r="C38" s="424" t="s">
        <v>100</v>
      </c>
      <c r="D38" s="424"/>
    </row>
    <row r="39" spans="2:45" x14ac:dyDescent="0.25">
      <c r="C39" s="543" t="s">
        <v>286</v>
      </c>
      <c r="D39" s="544"/>
      <c r="E39" s="544"/>
      <c r="F39" s="544"/>
      <c r="G39" s="544"/>
      <c r="H39" s="544"/>
      <c r="I39" s="544"/>
      <c r="J39" s="544"/>
      <c r="K39" s="544"/>
      <c r="L39" s="544"/>
      <c r="M39" s="544"/>
      <c r="N39" s="544"/>
      <c r="O39" s="544"/>
      <c r="P39" s="544"/>
      <c r="Q39" s="544"/>
      <c r="R39" s="544"/>
      <c r="S39" s="544"/>
      <c r="T39" s="544"/>
      <c r="U39" s="544"/>
      <c r="V39" s="544"/>
      <c r="W39" s="544"/>
      <c r="X39" s="544"/>
      <c r="Y39" s="544"/>
      <c r="Z39" s="544"/>
      <c r="AA39" s="544"/>
      <c r="AB39" s="544"/>
      <c r="AC39" s="544"/>
    </row>
    <row r="40" spans="2:45" x14ac:dyDescent="0.25">
      <c r="C40" s="544"/>
      <c r="D40" s="544"/>
      <c r="E40" s="544"/>
      <c r="F40" s="544"/>
      <c r="G40" s="544"/>
      <c r="H40" s="544"/>
      <c r="I40" s="544"/>
      <c r="J40" s="544"/>
      <c r="K40" s="544"/>
      <c r="L40" s="544"/>
      <c r="M40" s="544"/>
      <c r="N40" s="544"/>
      <c r="O40" s="544"/>
      <c r="P40" s="544"/>
      <c r="Q40" s="544"/>
      <c r="R40" s="544"/>
      <c r="S40" s="544"/>
      <c r="T40" s="544"/>
      <c r="U40" s="544"/>
      <c r="V40" s="544"/>
      <c r="W40" s="544"/>
      <c r="X40" s="544"/>
      <c r="Y40" s="544"/>
      <c r="Z40" s="544"/>
      <c r="AA40" s="544"/>
      <c r="AB40" s="544"/>
      <c r="AC40" s="544"/>
    </row>
    <row r="41" spans="2:45" x14ac:dyDescent="0.25">
      <c r="C41" s="544"/>
      <c r="D41" s="544"/>
      <c r="E41" s="544"/>
      <c r="F41" s="544"/>
      <c r="G41" s="544"/>
      <c r="H41" s="544"/>
      <c r="I41" s="544"/>
      <c r="J41" s="544"/>
      <c r="K41" s="544"/>
      <c r="L41" s="544"/>
      <c r="M41" s="544"/>
      <c r="N41" s="544"/>
      <c r="O41" s="544"/>
      <c r="P41" s="544"/>
      <c r="Q41" s="544"/>
      <c r="R41" s="544"/>
      <c r="S41" s="544"/>
      <c r="T41" s="544"/>
      <c r="U41" s="544"/>
      <c r="V41" s="544"/>
      <c r="W41" s="544"/>
      <c r="X41" s="544"/>
      <c r="Y41" s="544"/>
      <c r="Z41" s="544"/>
      <c r="AA41" s="544"/>
      <c r="AB41" s="544"/>
      <c r="AC41" s="544"/>
    </row>
    <row r="42" spans="2:45" x14ac:dyDescent="0.25">
      <c r="C42" s="544"/>
      <c r="D42" s="544"/>
      <c r="E42" s="544"/>
      <c r="F42" s="544"/>
      <c r="G42" s="544"/>
      <c r="H42" s="544"/>
      <c r="I42" s="544"/>
      <c r="J42" s="544"/>
      <c r="K42" s="544"/>
      <c r="L42" s="544"/>
      <c r="M42" s="544"/>
      <c r="N42" s="544"/>
      <c r="O42" s="544"/>
      <c r="P42" s="544"/>
      <c r="Q42" s="544"/>
      <c r="R42" s="544"/>
      <c r="S42" s="544"/>
      <c r="T42" s="544"/>
      <c r="U42" s="544"/>
      <c r="V42" s="544"/>
      <c r="W42" s="544"/>
      <c r="X42" s="544"/>
      <c r="Y42" s="544"/>
      <c r="Z42" s="544"/>
      <c r="AA42" s="544"/>
      <c r="AB42" s="544"/>
      <c r="AC42" s="544"/>
    </row>
    <row r="43" spans="2:45" ht="135" customHeight="1" x14ac:dyDescent="0.3">
      <c r="C43" s="544"/>
      <c r="D43" s="544"/>
      <c r="E43" s="544"/>
      <c r="F43" s="544"/>
      <c r="G43" s="544"/>
      <c r="H43" s="544"/>
      <c r="I43" s="544"/>
      <c r="J43" s="544"/>
      <c r="K43" s="544"/>
      <c r="L43" s="544"/>
      <c r="M43" s="544"/>
      <c r="N43" s="544"/>
      <c r="O43" s="544"/>
      <c r="P43" s="544"/>
      <c r="Q43" s="544"/>
      <c r="R43" s="544"/>
      <c r="S43" s="544"/>
      <c r="T43" s="544"/>
      <c r="U43" s="544"/>
      <c r="V43" s="544"/>
      <c r="W43" s="544"/>
      <c r="X43" s="544"/>
      <c r="Y43" s="544"/>
      <c r="Z43" s="544"/>
      <c r="AA43" s="544"/>
      <c r="AB43" s="544"/>
      <c r="AC43" s="544"/>
      <c r="AD43" s="222"/>
      <c r="AE43" s="222"/>
      <c r="AF43" s="222"/>
      <c r="AG43" s="222"/>
      <c r="AH43" s="222"/>
      <c r="AI43" s="222"/>
      <c r="AJ43" s="222"/>
      <c r="AK43" s="222"/>
      <c r="AL43" s="222"/>
      <c r="AM43" s="222"/>
      <c r="AN43" s="222"/>
    </row>
    <row r="44" spans="2:45" ht="16.2" thickBot="1" x14ac:dyDescent="0.35">
      <c r="C44" s="222" t="s">
        <v>287</v>
      </c>
      <c r="D44" s="222"/>
      <c r="E44" s="222"/>
      <c r="F44" s="222"/>
      <c r="G44" s="222" t="s">
        <v>288</v>
      </c>
      <c r="H44" s="222"/>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J44" s="222"/>
      <c r="AK44" s="222"/>
      <c r="AL44" s="222"/>
      <c r="AM44" s="222"/>
      <c r="AN44" s="222"/>
      <c r="AO44" s="54"/>
      <c r="AP44" s="54"/>
      <c r="AQ44" s="54"/>
      <c r="AR44" s="54"/>
    </row>
    <row r="45" spans="2:45" ht="25.5" customHeight="1" thickTop="1" x14ac:dyDescent="0.25">
      <c r="C45" s="527" t="s">
        <v>289</v>
      </c>
      <c r="D45" s="528"/>
      <c r="E45" s="529"/>
      <c r="F45" s="223"/>
      <c r="G45" s="536" t="s">
        <v>290</v>
      </c>
      <c r="H45" s="537"/>
      <c r="I45" s="537"/>
      <c r="J45" s="537"/>
      <c r="K45" s="537"/>
      <c r="L45" s="537"/>
      <c r="M45" s="537"/>
      <c r="N45" s="537"/>
      <c r="O45" s="537"/>
      <c r="P45" s="537"/>
      <c r="Q45" s="537"/>
      <c r="R45" s="537"/>
      <c r="S45" s="537"/>
      <c r="T45" s="537"/>
      <c r="U45" s="537"/>
      <c r="V45" s="537"/>
      <c r="W45" s="537"/>
      <c r="X45" s="537"/>
      <c r="Y45" s="537"/>
      <c r="Z45" s="537"/>
      <c r="AA45" s="537"/>
      <c r="AB45" s="537"/>
      <c r="AC45" s="537"/>
      <c r="AD45" s="537"/>
      <c r="AE45" s="537"/>
      <c r="AF45" s="537"/>
      <c r="AG45" s="537"/>
      <c r="AH45" s="537"/>
      <c r="AI45" s="537"/>
      <c r="AJ45" s="537"/>
      <c r="AK45" s="537"/>
      <c r="AL45" s="537"/>
      <c r="AM45" s="537"/>
      <c r="AN45" s="537"/>
      <c r="AO45" s="537"/>
      <c r="AP45" s="537"/>
      <c r="AQ45" s="537"/>
      <c r="AR45" s="538"/>
    </row>
    <row r="46" spans="2:45" ht="29.25" customHeight="1" x14ac:dyDescent="0.25">
      <c r="C46" s="524" t="s">
        <v>291</v>
      </c>
      <c r="D46" s="525"/>
      <c r="E46" s="526"/>
      <c r="F46" s="223"/>
      <c r="G46" s="347" t="s">
        <v>292</v>
      </c>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9"/>
    </row>
    <row r="47" spans="2:45" ht="46.2" customHeight="1" x14ac:dyDescent="0.25">
      <c r="C47" s="524" t="s">
        <v>293</v>
      </c>
      <c r="D47" s="525"/>
      <c r="E47" s="526"/>
      <c r="F47" s="223"/>
      <c r="G47" s="521" t="s">
        <v>294</v>
      </c>
      <c r="H47" s="522"/>
      <c r="I47" s="522"/>
      <c r="J47" s="522"/>
      <c r="K47" s="522"/>
      <c r="L47" s="522"/>
      <c r="M47" s="522"/>
      <c r="N47" s="522"/>
      <c r="O47" s="522"/>
      <c r="P47" s="522"/>
      <c r="Q47" s="522"/>
      <c r="R47" s="522"/>
      <c r="S47" s="522"/>
      <c r="T47" s="522"/>
      <c r="U47" s="522"/>
      <c r="V47" s="522"/>
      <c r="W47" s="522"/>
      <c r="X47" s="522"/>
      <c r="Y47" s="522"/>
      <c r="Z47" s="522"/>
      <c r="AA47" s="522"/>
      <c r="AB47" s="522"/>
      <c r="AC47" s="522"/>
      <c r="AD47" s="522"/>
      <c r="AE47" s="522"/>
      <c r="AF47" s="522"/>
      <c r="AG47" s="522"/>
      <c r="AH47" s="522"/>
      <c r="AI47" s="522"/>
      <c r="AJ47" s="522"/>
      <c r="AK47" s="522"/>
      <c r="AL47" s="522"/>
      <c r="AM47" s="522"/>
      <c r="AN47" s="522"/>
      <c r="AO47" s="522"/>
      <c r="AP47" s="522"/>
      <c r="AQ47" s="522"/>
      <c r="AR47" s="523"/>
    </row>
    <row r="48" spans="2:45" ht="29.25" customHeight="1" x14ac:dyDescent="0.25">
      <c r="C48" s="524" t="s">
        <v>295</v>
      </c>
      <c r="D48" s="525"/>
      <c r="E48" s="526"/>
      <c r="F48" s="223"/>
      <c r="G48" s="521" t="s">
        <v>296</v>
      </c>
      <c r="H48" s="522"/>
      <c r="I48" s="522"/>
      <c r="J48" s="522"/>
      <c r="K48" s="522"/>
      <c r="L48" s="522"/>
      <c r="M48" s="522"/>
      <c r="N48" s="522"/>
      <c r="O48" s="522"/>
      <c r="P48" s="522"/>
      <c r="Q48" s="522"/>
      <c r="R48" s="522"/>
      <c r="S48" s="522"/>
      <c r="T48" s="522"/>
      <c r="U48" s="522"/>
      <c r="V48" s="522"/>
      <c r="W48" s="522"/>
      <c r="X48" s="522"/>
      <c r="Y48" s="522"/>
      <c r="Z48" s="522"/>
      <c r="AA48" s="522"/>
      <c r="AB48" s="522"/>
      <c r="AC48" s="522"/>
      <c r="AD48" s="522"/>
      <c r="AE48" s="522"/>
      <c r="AF48" s="522"/>
      <c r="AG48" s="522"/>
      <c r="AH48" s="522"/>
      <c r="AI48" s="522"/>
      <c r="AJ48" s="522"/>
      <c r="AK48" s="522"/>
      <c r="AL48" s="522"/>
      <c r="AM48" s="522"/>
      <c r="AN48" s="522"/>
      <c r="AO48" s="522"/>
      <c r="AP48" s="522"/>
      <c r="AQ48" s="522"/>
      <c r="AR48" s="523"/>
    </row>
    <row r="49" spans="3:44" ht="26.25" customHeight="1" thickBot="1" x14ac:dyDescent="0.3">
      <c r="C49" s="548" t="s">
        <v>297</v>
      </c>
      <c r="D49" s="549"/>
      <c r="E49" s="550"/>
      <c r="F49" s="223"/>
      <c r="G49" s="545"/>
      <c r="H49" s="546"/>
      <c r="I49" s="546"/>
      <c r="J49" s="546"/>
      <c r="K49" s="546"/>
      <c r="L49" s="546"/>
      <c r="M49" s="546"/>
      <c r="N49" s="546"/>
      <c r="O49" s="546"/>
      <c r="P49" s="546"/>
      <c r="Q49" s="546"/>
      <c r="R49" s="546"/>
      <c r="S49" s="546"/>
      <c r="T49" s="546"/>
      <c r="U49" s="546"/>
      <c r="V49" s="546"/>
      <c r="W49" s="546"/>
      <c r="X49" s="546"/>
      <c r="Y49" s="546"/>
      <c r="Z49" s="546"/>
      <c r="AA49" s="546"/>
      <c r="AB49" s="546"/>
      <c r="AC49" s="546"/>
      <c r="AD49" s="546"/>
      <c r="AE49" s="546"/>
      <c r="AF49" s="546"/>
      <c r="AG49" s="546"/>
      <c r="AH49" s="546"/>
      <c r="AI49" s="546"/>
      <c r="AJ49" s="546"/>
      <c r="AK49" s="546"/>
      <c r="AL49" s="546"/>
      <c r="AM49" s="546"/>
      <c r="AN49" s="546"/>
      <c r="AO49" s="546"/>
      <c r="AP49" s="546"/>
      <c r="AQ49" s="546"/>
      <c r="AR49" s="547"/>
    </row>
    <row r="50" spans="3:44" ht="15.6" thickTop="1" x14ac:dyDescent="0.25"/>
  </sheetData>
  <mergeCells count="30">
    <mergeCell ref="G31:J31"/>
    <mergeCell ref="G32:J32"/>
    <mergeCell ref="G33:J33"/>
    <mergeCell ref="C8:W8"/>
    <mergeCell ref="G27:J27"/>
    <mergeCell ref="G28:J28"/>
    <mergeCell ref="G29:J29"/>
    <mergeCell ref="G30:J30"/>
    <mergeCell ref="C9:W9"/>
    <mergeCell ref="G49:AR49"/>
    <mergeCell ref="G47:AR47"/>
    <mergeCell ref="C49:E49"/>
    <mergeCell ref="C47:E47"/>
    <mergeCell ref="C46:E46"/>
    <mergeCell ref="E1:M1"/>
    <mergeCell ref="G48:AR48"/>
    <mergeCell ref="C48:E48"/>
    <mergeCell ref="C45:E45"/>
    <mergeCell ref="L31:AO31"/>
    <mergeCell ref="L32:AO32"/>
    <mergeCell ref="L27:AO27"/>
    <mergeCell ref="L29:AO29"/>
    <mergeCell ref="L30:AO30"/>
    <mergeCell ref="G45:AR45"/>
    <mergeCell ref="L33:AO33"/>
    <mergeCell ref="C5:E6"/>
    <mergeCell ref="C10:E11"/>
    <mergeCell ref="C24:E25"/>
    <mergeCell ref="C38:D38"/>
    <mergeCell ref="C39:AC43"/>
  </mergeCells>
  <phoneticPr fontId="66" type="noConversion"/>
  <dataValidations disablePrompts="1" count="2">
    <dataValidation type="list" allowBlank="1" showInputMessage="1" showErrorMessage="1" sqref="C13:C21 C27:C33" xr:uid="{94409B87-166C-4848-8640-D3A66D6E930A}">
      <formula1>widerimpacts</formula1>
    </dataValidation>
    <dataValidation type="list" allowBlank="1" showInputMessage="1" showErrorMessage="1" sqref="G13:G21" xr:uid="{65AEDF51-11D7-4A15-8153-DA9B111BEB43}">
      <formula1>widerimpactunits</formula1>
    </dataValidation>
  </dataValidations>
  <hyperlinks>
    <hyperlink ref="C38:D38" location="'Wider Benefits'!A1" display="Return to Top of Sheet" xr:uid="{2A1263C5-154A-4869-84DC-BB737E3A588F}"/>
  </hyperlinks>
  <pageMargins left="0.7" right="0.7" top="0.75" bottom="0.75" header="0.3" footer="0.3"/>
  <pageSetup paperSize="9" orientation="portrait"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Retention_x0020_Label xmlns="a8f60570-4bd3-4f2b-950b-a996de8ab151">Corp PPP Review</Retention_x0020_Label>
    <Government_x0020_Body xmlns="b413c3fd-5a3b-4239-b985-69032e371c04">BEIS</Government_x0020_Body>
    <Date_x0020_Opened xmlns="b413c3fd-5a3b-4239-b985-69032e371c04">2018-04-04T10:21:38+00:00</Date_x0020_Opened>
    <Descriptor xmlns="0063f72e-ace3-48fb-9c1f-5b513408b31f" xsi:nil="true"/>
    <Security_x0020_Classification xmlns="0063f72e-ace3-48fb-9c1f-5b513408b31f">OFFICIAL</Security_x0020_Classification>
    <Date_x0020_Closed xmlns="b413c3fd-5a3b-4239-b985-69032e371c04" xsi:nil="true"/>
    <LegacyData xmlns="aaacb922-5235-4a66-b188-303b9b46fbd7" xsi:nil="true"/>
    <TaxCatchAll xmlns="d1ad146a-c663-4db2-ae15-c3193b5de9d9">
      <Value>19</Value>
    </TaxCatchAll>
    <m975189f4ba442ecbf67d4147307b177 xmlns="d1ad146a-c663-4db2-ae15-c3193b5de9d9">
      <Terms xmlns="http://schemas.microsoft.com/office/infopath/2007/PartnerControls">
        <TermInfo xmlns="http://schemas.microsoft.com/office/infopath/2007/PartnerControls">
          <TermName xmlns="http://schemas.microsoft.com/office/infopath/2007/PartnerControls">Industry Analysis</TermName>
          <TermId xmlns="http://schemas.microsoft.com/office/infopath/2007/PartnerControls">5dea7ec5-590b-465e-9803-696a40863dad</TermId>
        </TermInfo>
      </Terms>
    </m975189f4ba442ecbf67d4147307b177>
    <_dlc_DocId xmlns="d1ad146a-c663-4db2-ae15-c3193b5de9d9">RMERQRPTSWAZ-221052211-5549</_dlc_DocId>
    <_dlc_DocIdUrl xmlns="d1ad146a-c663-4db2-ae15-c3193b5de9d9">
      <Url>https://beisgov.sharepoint.com/sites/OWMPSupplychain/_layouts/15/DocIdRedir.aspx?ID=RMERQRPTSWAZ-221052211-5549</Url>
      <Description>RMERQRPTSWAZ-221052211-5549</Description>
    </_dlc_DocIdUrl>
    <SharedWithUsers xmlns="d1ad146a-c663-4db2-ae15-c3193b5de9d9">
      <UserInfo>
        <DisplayName>Mettam, Fiona (Energy Development &amp; Resilience)</DisplayName>
        <AccountId>44</AccountId>
        <AccountType/>
      </UserInfo>
      <UserInfo>
        <DisplayName>Gulliver, Catherine (BEIS)</DisplayName>
        <AccountId>50</AccountId>
        <AccountType/>
      </UserInfo>
      <UserInfo>
        <DisplayName>Thomason, Ceri (Corporate Services - Finance)</DisplayName>
        <AccountId>60</AccountId>
        <AccountType/>
      </UserInfo>
      <UserInfo>
        <DisplayName>Smith, William (Corporate Services - Finance)</DisplayName>
        <AccountId>151</AccountId>
        <AccountType/>
      </UserInfo>
      <UserInfo>
        <DisplayName>Fussey, Anthony (Corporate Services - Finance)</DisplayName>
        <AccountId>66</AccountId>
        <AccountType/>
      </UserInfo>
      <UserInfo>
        <DisplayName>Paine, Ian (Energy &amp; Security - Renewable Electricity)</DisplayName>
        <AccountId>31</AccountId>
        <AccountType/>
      </UserInfo>
      <UserInfo>
        <DisplayName>Kanwar, Sumeet (BSG - Business Grants and Investment)</DisplayName>
        <AccountId>55</AccountId>
        <AccountType/>
      </UserInfo>
      <UserInfo>
        <DisplayName>Langford, Phil (BSG - Business Grants and Investment)</DisplayName>
        <AccountId>52</AccountId>
        <AccountType/>
      </UserInfo>
      <UserInfo>
        <DisplayName>Fowkes, Rigmor (NZBI - Clean Heat)</DisplayName>
        <AccountId>26</AccountId>
        <AccountType/>
      </UserInfo>
      <UserInfo>
        <DisplayName>Baldauf, Clemens (Energy &amp; Security - Renewable Electricity)</DisplayName>
        <AccountId>140</AccountId>
        <AccountType/>
      </UserInfo>
      <UserInfo>
        <DisplayName>Curran, David (Renewable Electricity)</DisplayName>
        <AccountId>37</AccountId>
        <AccountType/>
      </UserInfo>
      <UserInfo>
        <DisplayName>zz_Clark, Albert (Renewable Electricity)</DisplayName>
        <AccountId>14</AccountId>
        <AccountType/>
      </UserInfo>
      <UserInfo>
        <DisplayName>Taylor, Allan (Energy &amp; Security - Renewable Electricity)</DisplayName>
        <AccountId>22</AccountId>
        <AccountType/>
      </UserInfo>
      <UserInfo>
        <DisplayName>Towle, Barnaby (Energy &amp; Security - Renewable Electricity)</DisplayName>
        <AccountId>35</AccountId>
        <AccountType/>
      </UserInfo>
      <UserInfo>
        <DisplayName>John, Karl (Trade)</DisplayName>
        <AccountId>38</AccountId>
        <AccountType/>
      </UserInfo>
      <UserInfo>
        <DisplayName>zz_Ambaye, Sebastian (Corporate Services - Commercial &amp; Operations)</DisplayName>
        <AccountId>48</AccountId>
        <AccountType/>
      </UserInfo>
      <UserInfo>
        <DisplayName>Jobshare Chambers-Campbell</DisplayName>
        <AccountId>101</AccountId>
        <AccountType/>
      </UserInfo>
      <UserInfo>
        <DisplayName>Coulter, Scott (BSG - Business Grants and Investment)</DisplayName>
        <AccountId>51</AccountId>
        <AccountType/>
      </UserInfo>
      <UserInfo>
        <DisplayName>Elrington, Catherine (BSG - Business Grants and Investment)</DisplayName>
        <AccountId>135</AccountId>
        <AccountType/>
      </UserInfo>
      <UserInfo>
        <DisplayName>zz_Campbell, Emma (BEIS)</DisplayName>
        <AccountId>105</AccountId>
        <AccountType/>
      </UserInfo>
      <UserInfo>
        <DisplayName>Chambers, Theresa (BEIS)</DisplayName>
        <AccountId>104</AccountId>
        <AccountType/>
      </UserInfo>
      <UserInfo>
        <DisplayName>zz_Bertels, Leo (Energy &amp; Security - Renewable Electricity)</DisplayName>
        <AccountId>32</AccountId>
        <AccountType/>
      </UserInfo>
      <UserInfo>
        <DisplayName>Dobson, Claire (Energy &amp; Security - Renewable Electricity)</DisplayName>
        <AccountId>394</AccountId>
        <AccountType/>
      </UserInfo>
      <UserInfo>
        <DisplayName>Pugaciauskaite, Egle (Energy &amp; Security - Renewable Electricity)</DisplayName>
        <AccountId>311</AccountId>
        <AccountType/>
      </UserInfo>
      <UserInfo>
        <DisplayName>Halton3, Conall (Energy &amp; Security - Renewable Electricity)</DisplayName>
        <AccountId>705</AccountId>
        <AccountType/>
      </UserInfo>
      <UserInfo>
        <DisplayName>Bolt, Francesca (BEIS)</DisplayName>
        <AccountId>137</AccountId>
        <AccountType/>
      </UserInfo>
      <UserInfo>
        <DisplayName>SharingLinks.285e7fe9-5425-4f92-990a-6f72df29cc73.Flexible.74f64ea7-f2cd-4359-b230-8dcadec3d7ff</DisplayName>
        <AccountId>420</AccountId>
        <AccountType/>
      </UserInfo>
      <UserInfo>
        <DisplayName>SharingLinks.82dc0e56-d42f-44f6-b7cf-d82c43d8d106.Flexible.1e780256-9e5b-4a4d-a916-c50d50cf2754</DisplayName>
        <AccountId>401</AccountId>
        <AccountType/>
      </UserInfo>
      <UserInfo>
        <DisplayName>Armitage, Rachel (Energy &amp; Security - Renewable Electricity)</DisplayName>
        <AccountId>570</AccountId>
        <AccountType/>
      </UserInfo>
      <UserInfo>
        <DisplayName>Lawson, James (Energy &amp; Security - Renewable Electricity)</DisplayName>
        <AccountId>740</AccountId>
        <AccountType/>
      </UserInfo>
      <UserInfo>
        <DisplayName>Cunningham, Rianne (Energy &amp; Security - Renewable Electricity)</DisplayName>
        <AccountId>697</AccountId>
        <AccountType/>
      </UserInfo>
      <UserInfo>
        <DisplayName>Baraghiu, Cristian (Energy &amp; Security - Renewable Electricity)</DisplayName>
        <AccountId>795</AccountId>
        <AccountType/>
      </UserInfo>
      <UserInfo>
        <DisplayName>Jones2, Lewis (Corporate Services - Communications)</DisplayName>
        <AccountId>1031</AccountId>
        <AccountType/>
      </UserInfo>
    </SharedWithUsers>
    <lcf76f155ced4ddcb4097134ff3c332f xmlns="c80283a6-959a-4184-be30-c26311d0463d">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5A5FBD72B7AB34FA12CD81F8014A616" ma:contentTypeVersion="23" ma:contentTypeDescription="Create a new document." ma:contentTypeScope="" ma:versionID="6359c88a2ad30fa7d74ec7dea3311260">
  <xsd:schema xmlns:xsd="http://www.w3.org/2001/XMLSchema" xmlns:xs="http://www.w3.org/2001/XMLSchema" xmlns:p="http://schemas.microsoft.com/office/2006/metadata/properties" xmlns:ns2="d1ad146a-c663-4db2-ae15-c3193b5de9d9" xmlns:ns3="0063f72e-ace3-48fb-9c1f-5b513408b31f" xmlns:ns4="b413c3fd-5a3b-4239-b985-69032e371c04" xmlns:ns5="a8f60570-4bd3-4f2b-950b-a996de8ab151" xmlns:ns6="aaacb922-5235-4a66-b188-303b9b46fbd7" xmlns:ns7="c80283a6-959a-4184-be30-c26311d0463d" targetNamespace="http://schemas.microsoft.com/office/2006/metadata/properties" ma:root="true" ma:fieldsID="07b6ef3c6977f5e9810c0f6af3b3dddc" ns2:_="" ns3:_="" ns4:_="" ns5:_="" ns6:_="" ns7:_="">
    <xsd:import namespace="d1ad146a-c663-4db2-ae15-c3193b5de9d9"/>
    <xsd:import namespace="0063f72e-ace3-48fb-9c1f-5b513408b31f"/>
    <xsd:import namespace="b413c3fd-5a3b-4239-b985-69032e371c04"/>
    <xsd:import namespace="a8f60570-4bd3-4f2b-950b-a996de8ab151"/>
    <xsd:import namespace="aaacb922-5235-4a66-b188-303b9b46fbd7"/>
    <xsd:import namespace="c80283a6-959a-4184-be30-c26311d0463d"/>
    <xsd:element name="properties">
      <xsd:complexType>
        <xsd:sequence>
          <xsd:element name="documentManagement">
            <xsd:complexType>
              <xsd:all>
                <xsd:element ref="ns2:_dlc_DocId" minOccurs="0"/>
                <xsd:element ref="ns2:_dlc_DocIdUrl" minOccurs="0"/>
                <xsd:element ref="ns2:_dlc_DocIdPersistId" minOccurs="0"/>
                <xsd:element ref="ns3:Security_x0020_Classification" minOccurs="0"/>
                <xsd:element ref="ns3:Descriptor" minOccurs="0"/>
                <xsd:element ref="ns2:m975189f4ba442ecbf67d4147307b177" minOccurs="0"/>
                <xsd:element ref="ns2:TaxCatchAll" minOccurs="0"/>
                <xsd:element ref="ns2:TaxCatchAllLabel" minOccurs="0"/>
                <xsd:element ref="ns4:Government_x0020_Body" minOccurs="0"/>
                <xsd:element ref="ns4:Date_x0020_Opened" minOccurs="0"/>
                <xsd:element ref="ns4:Date_x0020_Closed" minOccurs="0"/>
                <xsd:element ref="ns5:Retention_x0020_Label" minOccurs="0"/>
                <xsd:element ref="ns6:LegacyData" minOccurs="0"/>
                <xsd:element ref="ns7:MediaServiceMetadata" minOccurs="0"/>
                <xsd:element ref="ns7:MediaServiceFastMetadata" minOccurs="0"/>
                <xsd:element ref="ns7:MediaServiceAutoKeyPoints" minOccurs="0"/>
                <xsd:element ref="ns7:MediaServiceKeyPoints" minOccurs="0"/>
                <xsd:element ref="ns2:SharedWithUsers" minOccurs="0"/>
                <xsd:element ref="ns2:SharedWithDetails" minOccurs="0"/>
                <xsd:element ref="ns7:MediaServiceDateTaken" minOccurs="0"/>
                <xsd:element ref="ns7:MediaServiceAutoTags" minOccurs="0"/>
                <xsd:element ref="ns7:MediaServiceGenerationTime" minOccurs="0"/>
                <xsd:element ref="ns7:MediaServiceEventHashCode" minOccurs="0"/>
                <xsd:element ref="ns7:MediaServiceOCR" minOccurs="0"/>
                <xsd:element ref="ns7:lcf76f155ced4ddcb4097134ff3c332f" minOccurs="0"/>
                <xsd:element ref="ns7: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ad146a-c663-4db2-ae15-c3193b5de9d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m975189f4ba442ecbf67d4147307b177" ma:index="13" nillable="true" ma:taxonomy="true" ma:internalName="m975189f4ba442ecbf67d4147307b177" ma:taxonomyFieldName="Business_x0020_Unit" ma:displayName="Business Unit" ma:default="1;#Clean Electricity|15735e8f-fcb2-46d0-bcc2-949e7d7b7005"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ec3d59d8-a2d2-4ec7-9a1d-027c6340905a}" ma:internalName="TaxCatchAll" ma:showField="CatchAllData" ma:web="d1ad146a-c663-4db2-ae15-c3193b5de9d9">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ec3d59d8-a2d2-4ec7-9a1d-027c6340905a}" ma:internalName="TaxCatchAllLabel" ma:readOnly="true" ma:showField="CatchAllDataLabel" ma:web="d1ad146a-c663-4db2-ae15-c3193b5de9d9">
      <xsd:complexType>
        <xsd:complexContent>
          <xsd:extension base="dms:MultiChoiceLookup">
            <xsd:sequence>
              <xsd:element name="Value" type="dms:Lookup" maxOccurs="unbounded" minOccurs="0" nillable="true"/>
            </xsd:sequence>
          </xsd:extension>
        </xsd:complexContent>
      </xsd:complexType>
    </xsd:element>
    <xsd:element name="SharedWithUsers" ma:index="2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11"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12"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7" nillable="true" ma:displayName="Government Body" ma:default="BEIS" ma:internalName="Government_x0020_Body">
      <xsd:simpleType>
        <xsd:restriction base="dms:Text">
          <xsd:maxLength value="255"/>
        </xsd:restriction>
      </xsd:simpleType>
    </xsd:element>
    <xsd:element name="Date_x0020_Opened" ma:index="18" nillable="true" ma:displayName="Date Opened" ma:default="[Today]" ma:format="DateOnly" ma:internalName="Date_x0020_Opened">
      <xsd:simpleType>
        <xsd:restriction base="dms:DateTime"/>
      </xsd:simpleType>
    </xsd:element>
    <xsd:element name="Date_x0020_Closed" ma:index="19"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20"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21"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80283a6-959a-4184-be30-c26311d0463d"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ServiceDateTaken" ma:index="28" nillable="true" ma:displayName="MediaServiceDateTaken" ma:hidden="true" ma:internalName="MediaServiceDateTaken" ma:readOnly="true">
      <xsd:simpleType>
        <xsd:restriction base="dms:Text"/>
      </xsd:simpleType>
    </xsd:element>
    <xsd:element name="MediaServiceAutoTags" ma:index="29" nillable="true" ma:displayName="Tags" ma:internalName="MediaServiceAutoTags" ma:readOnly="true">
      <xsd:simpleType>
        <xsd:restriction base="dms:Text"/>
      </xsd:simpleType>
    </xsd:element>
    <xsd:element name="MediaServiceGenerationTime" ma:index="30" nillable="true" ma:displayName="MediaServiceGenerationTime" ma:hidden="true" ma:internalName="MediaServiceGenerationTime" ma:readOnly="true">
      <xsd:simpleType>
        <xsd:restriction base="dms:Text"/>
      </xsd:simpleType>
    </xsd:element>
    <xsd:element name="MediaServiceEventHashCode" ma:index="31" nillable="true" ma:displayName="MediaServiceEventHashCode" ma:hidden="true" ma:internalName="MediaServiceEventHashCode" ma:readOnly="true">
      <xsd:simpleType>
        <xsd:restriction base="dms:Text"/>
      </xsd:simpleType>
    </xsd:element>
    <xsd:element name="MediaServiceOCR" ma:index="32" nillable="true" ma:displayName="Extracted Text" ma:internalName="MediaServiceOCR" ma:readOnly="true">
      <xsd:simpleType>
        <xsd:restriction base="dms:Note">
          <xsd:maxLength value="255"/>
        </xsd:restriction>
      </xsd:simpleType>
    </xsd:element>
    <xsd:element name="lcf76f155ced4ddcb4097134ff3c332f" ma:index="34"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element name="MediaLengthInSeconds" ma:index="35"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FB26231-0E81-4FA8-9826-5E0EE0EF24E0}">
  <ds:schemaRefs>
    <ds:schemaRef ds:uri="http://schemas.microsoft.com/office/2006/metadata/properties"/>
    <ds:schemaRef ds:uri="http://schemas.microsoft.com/office/infopath/2007/PartnerControls"/>
    <ds:schemaRef ds:uri="a8f60570-4bd3-4f2b-950b-a996de8ab151"/>
    <ds:schemaRef ds:uri="b413c3fd-5a3b-4239-b985-69032e371c04"/>
    <ds:schemaRef ds:uri="0063f72e-ace3-48fb-9c1f-5b513408b31f"/>
    <ds:schemaRef ds:uri="aaacb922-5235-4a66-b188-303b9b46fbd7"/>
    <ds:schemaRef ds:uri="d1ad146a-c663-4db2-ae15-c3193b5de9d9"/>
    <ds:schemaRef ds:uri="c80283a6-959a-4184-be30-c26311d0463d"/>
  </ds:schemaRefs>
</ds:datastoreItem>
</file>

<file path=customXml/itemProps2.xml><?xml version="1.0" encoding="utf-8"?>
<ds:datastoreItem xmlns:ds="http://schemas.openxmlformats.org/officeDocument/2006/customXml" ds:itemID="{439A2EFF-D16C-4464-874F-E50B1C60736D}">
  <ds:schemaRefs>
    <ds:schemaRef ds:uri="http://schemas.microsoft.com/sharepoint/v3/contenttype/forms"/>
  </ds:schemaRefs>
</ds:datastoreItem>
</file>

<file path=customXml/itemProps3.xml><?xml version="1.0" encoding="utf-8"?>
<ds:datastoreItem xmlns:ds="http://schemas.openxmlformats.org/officeDocument/2006/customXml" ds:itemID="{F850DF41-EDF9-41D6-8705-DAC3C7D255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ad146a-c663-4db2-ae15-c3193b5de9d9"/>
    <ds:schemaRef ds:uri="0063f72e-ace3-48fb-9c1f-5b513408b31f"/>
    <ds:schemaRef ds:uri="b413c3fd-5a3b-4239-b985-69032e371c04"/>
    <ds:schemaRef ds:uri="a8f60570-4bd3-4f2b-950b-a996de8ab151"/>
    <ds:schemaRef ds:uri="aaacb922-5235-4a66-b188-303b9b46fbd7"/>
    <ds:schemaRef ds:uri="c80283a6-959a-4184-be30-c26311d046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59575D6-2885-4459-9785-9152CD18BF34}">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26</vt:i4>
      </vt:variant>
    </vt:vector>
  </HeadingPairs>
  <TitlesOfParts>
    <vt:vector size="37" baseType="lpstr">
      <vt:lpstr>Changelog</vt:lpstr>
      <vt:lpstr>GENERAL GUIDANCE</vt:lpstr>
      <vt:lpstr>Index</vt:lpstr>
      <vt:lpstr>Project finance</vt:lpstr>
      <vt:lpstr>On site investments</vt:lpstr>
      <vt:lpstr>Jobs</vt:lpstr>
      <vt:lpstr>TRL&amp;MRL</vt:lpstr>
      <vt:lpstr>Training</vt:lpstr>
      <vt:lpstr>Wider Benefits</vt:lpstr>
      <vt:lpstr>names of lists</vt:lpstr>
      <vt:lpstr>Working</vt:lpstr>
      <vt:lpstr>'names of lists'!confirmedcb</vt:lpstr>
      <vt:lpstr>costorbenefit</vt:lpstr>
      <vt:lpstr>created_safeguarded</vt:lpstr>
      <vt:lpstr>direct_indirect</vt:lpstr>
      <vt:lpstr>firmsize</vt:lpstr>
      <vt:lpstr>'names of lists'!fundingcb</vt:lpstr>
      <vt:lpstr>fundingsource</vt:lpstr>
      <vt:lpstr>fundingtype</vt:lpstr>
      <vt:lpstr>'names of lists'!gbercb</vt:lpstr>
      <vt:lpstr>GuidanceIndex</vt:lpstr>
      <vt:lpstr>'names of lists'!inkindcb</vt:lpstr>
      <vt:lpstr>nvq</vt:lpstr>
      <vt:lpstr>'names of lists'!nvqcb</vt:lpstr>
      <vt:lpstr>'GENERAL GUIDANCE'!Print_Area</vt:lpstr>
      <vt:lpstr>Jobs!Print_Area</vt:lpstr>
      <vt:lpstr>'On site investments'!Print_Area</vt:lpstr>
      <vt:lpstr>'Project finance'!Print_Area</vt:lpstr>
      <vt:lpstr>Training!Print_Area</vt:lpstr>
      <vt:lpstr>'names of lists'!publiccb</vt:lpstr>
      <vt:lpstr>'names of lists'!randdcb</vt:lpstr>
      <vt:lpstr>'names of lists'!sectorcb</vt:lpstr>
      <vt:lpstr>'names of lists'!sizecb</vt:lpstr>
      <vt:lpstr>typeofjob</vt:lpstr>
      <vt:lpstr>Widerbenefits</vt:lpstr>
      <vt:lpstr>widerimpacts</vt:lpstr>
      <vt:lpstr>widerimpactunits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MASTER APPLICANT pro-forma v2p6 embedded guidance.xlsx</dc:title>
  <dc:subject/>
  <dc:creator>THogan</dc:creator>
  <cp:keywords/>
  <dc:description/>
  <cp:lastModifiedBy>Gibson, Rachel (Communications)</cp:lastModifiedBy>
  <cp:revision/>
  <dcterms:created xsi:type="dcterms:W3CDTF">2013-02-22T10:34:32Z</dcterms:created>
  <dcterms:modified xsi:type="dcterms:W3CDTF">2023-06-13T11:25:18Z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Business Unit">
    <vt:lpwstr>19;#Industry Analysis|5dea7ec5-590b-465e-9803-696a40863dad</vt:lpwstr>
  </property>
  <property fmtid="{D5CDD505-2E9C-101B-9397-08002B2CF9AE}" pid="4" name="ContentTypeId">
    <vt:lpwstr>0x010100F5A5FBD72B7AB34FA12CD81F8014A616</vt:lpwstr>
  </property>
  <property fmtid="{D5CDD505-2E9C-101B-9397-08002B2CF9AE}" pid="5" name="_dlc_DocIdItemGuid">
    <vt:lpwstr>06ac4a2b-adca-4eac-9410-a6d4dbe42733</vt:lpwstr>
  </property>
  <property fmtid="{D5CDD505-2E9C-101B-9397-08002B2CF9AE}" pid="6" name="AuthorIds_UIVersion_18">
    <vt:lpwstr>5874</vt:lpwstr>
  </property>
  <property fmtid="{D5CDD505-2E9C-101B-9397-08002B2CF9AE}" pid="7" name="AuthorIds_UIVersion_4">
    <vt:lpwstr>3961</vt:lpwstr>
  </property>
  <property fmtid="{D5CDD505-2E9C-101B-9397-08002B2CF9AE}" pid="8" name="AuthorIds_UIVersion_5">
    <vt:lpwstr>3961</vt:lpwstr>
  </property>
  <property fmtid="{D5CDD505-2E9C-101B-9397-08002B2CF9AE}" pid="9" name="SharedWithUsers">
    <vt:lpwstr>9233;#Turvey, Alex (Advanced Manufacturing and Services)</vt:lpwstr>
  </property>
  <property fmtid="{D5CDD505-2E9C-101B-9397-08002B2CF9AE}" pid="10" name="AuthorIds_UIVersion_6">
    <vt:lpwstr>3961</vt:lpwstr>
  </property>
  <property fmtid="{D5CDD505-2E9C-101B-9397-08002B2CF9AE}" pid="11" name="AuthorIds_UIVersion_8">
    <vt:lpwstr>9233</vt:lpwstr>
  </property>
  <property fmtid="{D5CDD505-2E9C-101B-9397-08002B2CF9AE}" pid="12" name="MSIP_Label_ba62f585-b40f-4ab9-bafe-39150f03d124_Enabled">
    <vt:lpwstr>true</vt:lpwstr>
  </property>
  <property fmtid="{D5CDD505-2E9C-101B-9397-08002B2CF9AE}" pid="13" name="MSIP_Label_ba62f585-b40f-4ab9-bafe-39150f03d124_SetDate">
    <vt:lpwstr>2020-11-03T16:21:59Z</vt:lpwstr>
  </property>
  <property fmtid="{D5CDD505-2E9C-101B-9397-08002B2CF9AE}" pid="14" name="MSIP_Label_ba62f585-b40f-4ab9-bafe-39150f03d124_Method">
    <vt:lpwstr>Standard</vt:lpwstr>
  </property>
  <property fmtid="{D5CDD505-2E9C-101B-9397-08002B2CF9AE}" pid="15" name="MSIP_Label_ba62f585-b40f-4ab9-bafe-39150f03d124_Name">
    <vt:lpwstr>OFFICIAL</vt:lpwstr>
  </property>
  <property fmtid="{D5CDD505-2E9C-101B-9397-08002B2CF9AE}" pid="16" name="MSIP_Label_ba62f585-b40f-4ab9-bafe-39150f03d124_SiteId">
    <vt:lpwstr>cbac7005-02c1-43eb-b497-e6492d1b2dd8</vt:lpwstr>
  </property>
  <property fmtid="{D5CDD505-2E9C-101B-9397-08002B2CF9AE}" pid="17" name="MSIP_Label_ba62f585-b40f-4ab9-bafe-39150f03d124_ActionId">
    <vt:lpwstr>268d8e46-9157-4cb6-8eb5-0000770c961d</vt:lpwstr>
  </property>
  <property fmtid="{D5CDD505-2E9C-101B-9397-08002B2CF9AE}" pid="18" name="MSIP_Label_ba62f585-b40f-4ab9-bafe-39150f03d124_ContentBits">
    <vt:lpwstr>0</vt:lpwstr>
  </property>
  <property fmtid="{D5CDD505-2E9C-101B-9397-08002B2CF9AE}" pid="19" name="MediaServiceImageTags">
    <vt:lpwstr/>
  </property>
</Properties>
</file>