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educationgovuk-my.sharepoint.com/personal/collette_mccolgan_education_gov_uk/Documents/Documents/Ready to publish/"/>
    </mc:Choice>
  </mc:AlternateContent>
  <xr:revisionPtr revIDLastSave="2" documentId="8_{94C4B7DA-07C6-4F66-AE82-33232BB8EBE1}" xr6:coauthVersionLast="47" xr6:coauthVersionMax="47" xr10:uidLastSave="{1C02662F-BAFE-4F8C-BE33-CCC535285A82}"/>
  <bookViews>
    <workbookView xWindow="-98" yWindow="-98" windowWidth="20715" windowHeight="13276" xr2:uid="{0893E285-0DBB-4960-A978-9E51D87B5395}"/>
  </bookViews>
  <sheets>
    <sheet name="Overview" sheetId="7" r:id="rId1"/>
    <sheet name="Input Data" sheetId="1" r:id="rId2"/>
    <sheet name="Mainstream PGITT &amp; HPITT Target" sheetId="4" r:id="rId3"/>
    <sheet name="Primary" sheetId="5" r:id="rId4"/>
    <sheet name="Maths" sheetId="8" r:id="rId5"/>
    <sheet name="Biology" sheetId="11" r:id="rId6"/>
    <sheet name="Chemistry" sheetId="12" r:id="rId7"/>
    <sheet name="Physics" sheetId="10" r:id="rId8"/>
    <sheet name="Computing" sheetId="13" r:id="rId9"/>
    <sheet name="English" sheetId="15" r:id="rId10"/>
    <sheet name="Classics" sheetId="16" r:id="rId11"/>
    <sheet name="Modern Languages" sheetId="17" r:id="rId12"/>
    <sheet name="Geography" sheetId="18" r:id="rId13"/>
    <sheet name="History " sheetId="20" r:id="rId14"/>
    <sheet name="Art &amp; Design" sheetId="21" r:id="rId15"/>
    <sheet name="Business Studies" sheetId="22" r:id="rId16"/>
    <sheet name="Design &amp; Technology" sheetId="23" r:id="rId17"/>
    <sheet name="Drama" sheetId="24" r:id="rId18"/>
    <sheet name="Music" sheetId="25" r:id="rId19"/>
    <sheet name="Others" sheetId="26" r:id="rId20"/>
    <sheet name="Physical Education" sheetId="27" r:id="rId21"/>
    <sheet name="Religious Education" sheetId="28" r:id="rId2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8" i="4" l="1"/>
  <c r="D69" i="17"/>
  <c r="F30" i="28"/>
  <c r="F31" i="28" s="1"/>
  <c r="F37" i="28" s="1"/>
  <c r="G30" i="28"/>
  <c r="G31" i="28" s="1"/>
  <c r="G37" i="28" s="1"/>
  <c r="H30" i="28"/>
  <c r="H36" i="28" s="1"/>
  <c r="I30" i="28"/>
  <c r="I36" i="28" s="1"/>
  <c r="J30" i="28"/>
  <c r="J31" i="28" s="1"/>
  <c r="J37" i="28" s="1"/>
  <c r="K30" i="28"/>
  <c r="K36" i="28" s="1"/>
  <c r="L30" i="28"/>
  <c r="L31" i="28" s="1"/>
  <c r="L37" i="28" s="1"/>
  <c r="M30" i="28"/>
  <c r="M31" i="28" s="1"/>
  <c r="M37" i="28" s="1"/>
  <c r="N30" i="28"/>
  <c r="N31" i="28" s="1"/>
  <c r="N37" i="28" s="1"/>
  <c r="O30" i="28"/>
  <c r="O36" i="28" s="1"/>
  <c r="E30" i="28"/>
  <c r="E31" i="28" s="1"/>
  <c r="E37" i="28" s="1"/>
  <c r="F30" i="27"/>
  <c r="G30" i="27"/>
  <c r="G31" i="27" s="1"/>
  <c r="G37" i="27" s="1"/>
  <c r="H30" i="27"/>
  <c r="H31" i="27" s="1"/>
  <c r="H37" i="27" s="1"/>
  <c r="I30" i="27"/>
  <c r="I31" i="27" s="1"/>
  <c r="I37" i="27" s="1"/>
  <c r="J30" i="27"/>
  <c r="K30" i="27"/>
  <c r="K31" i="27" s="1"/>
  <c r="K37" i="27" s="1"/>
  <c r="L30" i="27"/>
  <c r="L36" i="27" s="1"/>
  <c r="M30" i="27"/>
  <c r="M31" i="27" s="1"/>
  <c r="M37" i="27" s="1"/>
  <c r="N30" i="27"/>
  <c r="O30" i="27"/>
  <c r="O31" i="27" s="1"/>
  <c r="O37" i="27" s="1"/>
  <c r="E30" i="27"/>
  <c r="E31" i="27" s="1"/>
  <c r="E37" i="27" s="1"/>
  <c r="F30" i="26"/>
  <c r="F31" i="26" s="1"/>
  <c r="F37" i="26" s="1"/>
  <c r="G30" i="26"/>
  <c r="H30" i="26"/>
  <c r="H31" i="26" s="1"/>
  <c r="H37" i="26" s="1"/>
  <c r="I30" i="26"/>
  <c r="I31" i="26" s="1"/>
  <c r="I37" i="26" s="1"/>
  <c r="J30" i="26"/>
  <c r="J31" i="26" s="1"/>
  <c r="J37" i="26" s="1"/>
  <c r="K30" i="26"/>
  <c r="L30" i="26"/>
  <c r="L36" i="26" s="1"/>
  <c r="M30" i="26"/>
  <c r="M31" i="26" s="1"/>
  <c r="M37" i="26" s="1"/>
  <c r="N30" i="26"/>
  <c r="N31" i="26" s="1"/>
  <c r="N37" i="26" s="1"/>
  <c r="O30" i="26"/>
  <c r="O31" i="26" s="1"/>
  <c r="O37" i="26" s="1"/>
  <c r="E30" i="26"/>
  <c r="E31" i="26" s="1"/>
  <c r="E37" i="26" s="1"/>
  <c r="F30" i="25"/>
  <c r="F31" i="25" s="1"/>
  <c r="F37" i="25" s="1"/>
  <c r="G30" i="25"/>
  <c r="G31" i="25" s="1"/>
  <c r="G37" i="25" s="1"/>
  <c r="H30" i="25"/>
  <c r="H36" i="25" s="1"/>
  <c r="I30" i="25"/>
  <c r="I36" i="25" s="1"/>
  <c r="J30" i="25"/>
  <c r="J31" i="25" s="1"/>
  <c r="J37" i="25" s="1"/>
  <c r="K30" i="25"/>
  <c r="K36" i="25" s="1"/>
  <c r="L30" i="25"/>
  <c r="M30" i="25"/>
  <c r="M31" i="25" s="1"/>
  <c r="M37" i="25" s="1"/>
  <c r="N30" i="25"/>
  <c r="N31" i="25" s="1"/>
  <c r="N37" i="25" s="1"/>
  <c r="O30" i="25"/>
  <c r="O31" i="25" s="1"/>
  <c r="O37" i="25" s="1"/>
  <c r="E30" i="25"/>
  <c r="F30" i="24"/>
  <c r="F31" i="24" s="1"/>
  <c r="F37" i="24" s="1"/>
  <c r="G30" i="24"/>
  <c r="G36" i="24" s="1"/>
  <c r="H30" i="24"/>
  <c r="H31" i="24" s="1"/>
  <c r="H37" i="24" s="1"/>
  <c r="I30" i="24"/>
  <c r="I36" i="24" s="1"/>
  <c r="J30" i="24"/>
  <c r="J36" i="24" s="1"/>
  <c r="K30" i="24"/>
  <c r="K36" i="24" s="1"/>
  <c r="L30" i="24"/>
  <c r="L36" i="24" s="1"/>
  <c r="M30" i="24"/>
  <c r="M31" i="24" s="1"/>
  <c r="M37" i="24" s="1"/>
  <c r="N30" i="24"/>
  <c r="N31" i="24" s="1"/>
  <c r="N37" i="24" s="1"/>
  <c r="O30" i="24"/>
  <c r="O36" i="24" s="1"/>
  <c r="E30" i="24"/>
  <c r="E31" i="24" s="1"/>
  <c r="E37" i="24" s="1"/>
  <c r="F30" i="23"/>
  <c r="G30" i="23"/>
  <c r="G31" i="23" s="1"/>
  <c r="G37" i="23" s="1"/>
  <c r="H30" i="23"/>
  <c r="H31" i="23" s="1"/>
  <c r="H37" i="23" s="1"/>
  <c r="I30" i="23"/>
  <c r="I31" i="23" s="1"/>
  <c r="I37" i="23" s="1"/>
  <c r="J30" i="23"/>
  <c r="K30" i="23"/>
  <c r="K31" i="23" s="1"/>
  <c r="K37" i="23" s="1"/>
  <c r="L30" i="23"/>
  <c r="L36" i="23" s="1"/>
  <c r="M30" i="23"/>
  <c r="M31" i="23" s="1"/>
  <c r="M37" i="23" s="1"/>
  <c r="N30" i="23"/>
  <c r="O30" i="23"/>
  <c r="O31" i="23" s="1"/>
  <c r="O37" i="23" s="1"/>
  <c r="E30" i="23"/>
  <c r="E31" i="23" s="1"/>
  <c r="E37" i="23" s="1"/>
  <c r="F30" i="22"/>
  <c r="F31" i="22" s="1"/>
  <c r="F37" i="22" s="1"/>
  <c r="G30" i="22"/>
  <c r="G36" i="22" s="1"/>
  <c r="H30" i="22"/>
  <c r="H31" i="22" s="1"/>
  <c r="H37" i="22" s="1"/>
  <c r="I30" i="22"/>
  <c r="I36" i="22" s="1"/>
  <c r="J30" i="22"/>
  <c r="J31" i="22" s="1"/>
  <c r="J37" i="22" s="1"/>
  <c r="K30" i="22"/>
  <c r="L30" i="22"/>
  <c r="L36" i="22" s="1"/>
  <c r="M30" i="22"/>
  <c r="M31" i="22" s="1"/>
  <c r="M37" i="22" s="1"/>
  <c r="N30" i="22"/>
  <c r="N31" i="22" s="1"/>
  <c r="N37" i="22" s="1"/>
  <c r="O30" i="22"/>
  <c r="O31" i="22" s="1"/>
  <c r="O37" i="22" s="1"/>
  <c r="E30" i="22"/>
  <c r="E36" i="22" s="1"/>
  <c r="F30" i="21"/>
  <c r="F31" i="21" s="1"/>
  <c r="F37" i="21" s="1"/>
  <c r="G30" i="21"/>
  <c r="G31" i="21" s="1"/>
  <c r="G37" i="21" s="1"/>
  <c r="H30" i="21"/>
  <c r="I30" i="21"/>
  <c r="I36" i="21" s="1"/>
  <c r="J30" i="21"/>
  <c r="J36" i="21" s="1"/>
  <c r="K30" i="21"/>
  <c r="K31" i="21" s="1"/>
  <c r="K37" i="21" s="1"/>
  <c r="L30" i="21"/>
  <c r="L31" i="21" s="1"/>
  <c r="L37" i="21" s="1"/>
  <c r="M30" i="21"/>
  <c r="M31" i="21" s="1"/>
  <c r="M37" i="21" s="1"/>
  <c r="N30" i="21"/>
  <c r="N31" i="21" s="1"/>
  <c r="N37" i="21" s="1"/>
  <c r="O30" i="21"/>
  <c r="O31" i="21" s="1"/>
  <c r="O37" i="21" s="1"/>
  <c r="E30" i="21"/>
  <c r="F30" i="20"/>
  <c r="G30" i="20"/>
  <c r="G36" i="20" s="1"/>
  <c r="H30" i="20"/>
  <c r="H36" i="20" s="1"/>
  <c r="I30" i="20"/>
  <c r="J30" i="20"/>
  <c r="J31" i="20" s="1"/>
  <c r="J37" i="20" s="1"/>
  <c r="K30" i="20"/>
  <c r="K36" i="20" s="1"/>
  <c r="L30" i="20"/>
  <c r="L36" i="20" s="1"/>
  <c r="M30" i="20"/>
  <c r="N30" i="20"/>
  <c r="N36" i="20" s="1"/>
  <c r="O30" i="20"/>
  <c r="E30" i="20"/>
  <c r="E31" i="20" s="1"/>
  <c r="E37" i="20" s="1"/>
  <c r="F30" i="18"/>
  <c r="G30" i="18"/>
  <c r="H30" i="18"/>
  <c r="I30" i="18"/>
  <c r="J30" i="18"/>
  <c r="K30" i="18"/>
  <c r="L30" i="18"/>
  <c r="M30" i="18"/>
  <c r="N30" i="18"/>
  <c r="O30" i="18"/>
  <c r="E30" i="18"/>
  <c r="D58" i="28"/>
  <c r="D57" i="28"/>
  <c r="D50" i="28"/>
  <c r="E50" i="28"/>
  <c r="F50" i="28"/>
  <c r="D45" i="28"/>
  <c r="E39" i="28"/>
  <c r="F39" i="28"/>
  <c r="G39" i="28"/>
  <c r="H39" i="28"/>
  <c r="I39" i="28"/>
  <c r="J39" i="28"/>
  <c r="K39" i="28"/>
  <c r="L39" i="28"/>
  <c r="M39" i="28"/>
  <c r="N39" i="28"/>
  <c r="O39" i="28"/>
  <c r="P39" i="28"/>
  <c r="Q39" i="28"/>
  <c r="R39" i="28"/>
  <c r="E38" i="28"/>
  <c r="F38" i="28"/>
  <c r="G38" i="28"/>
  <c r="H38" i="28"/>
  <c r="I38" i="28"/>
  <c r="J38" i="28"/>
  <c r="K38" i="28"/>
  <c r="L38" i="28"/>
  <c r="M38" i="28"/>
  <c r="N38" i="28"/>
  <c r="O38" i="28"/>
  <c r="P38" i="28"/>
  <c r="Q38" i="28"/>
  <c r="R38" i="28"/>
  <c r="E23" i="28"/>
  <c r="F23" i="28"/>
  <c r="G23" i="28"/>
  <c r="H23" i="28"/>
  <c r="I23" i="28"/>
  <c r="J23" i="28"/>
  <c r="K23" i="28"/>
  <c r="L23" i="28"/>
  <c r="M23" i="28"/>
  <c r="N23" i="28"/>
  <c r="O23" i="28"/>
  <c r="P23" i="28"/>
  <c r="Q23" i="28"/>
  <c r="R23" i="28"/>
  <c r="E20" i="28"/>
  <c r="F20" i="28"/>
  <c r="G20" i="28"/>
  <c r="H20" i="28"/>
  <c r="I20" i="28"/>
  <c r="J20" i="28"/>
  <c r="K20" i="28"/>
  <c r="L20" i="28"/>
  <c r="M20" i="28"/>
  <c r="N20" i="28"/>
  <c r="O20" i="28"/>
  <c r="P20" i="28"/>
  <c r="Q20" i="28"/>
  <c r="R20" i="28"/>
  <c r="P10" i="28"/>
  <c r="Q25" i="28" s="1"/>
  <c r="Q10" i="28"/>
  <c r="D9" i="28"/>
  <c r="D10" i="28" s="1"/>
  <c r="E9" i="28"/>
  <c r="F9" i="28"/>
  <c r="F10" i="28" s="1"/>
  <c r="G22" i="28" s="1"/>
  <c r="G9" i="28"/>
  <c r="G10" i="28" s="1"/>
  <c r="H22" i="28" s="1"/>
  <c r="H9" i="28"/>
  <c r="H10" i="28" s="1"/>
  <c r="I9" i="28"/>
  <c r="J9" i="28"/>
  <c r="K21" i="28" s="1"/>
  <c r="K9" i="28"/>
  <c r="K10" i="28" s="1"/>
  <c r="L9" i="28"/>
  <c r="L10" i="28" s="1"/>
  <c r="M9" i="28"/>
  <c r="M10" i="28" s="1"/>
  <c r="N9" i="28"/>
  <c r="O9" i="28"/>
  <c r="O10" i="28" s="1"/>
  <c r="P9" i="28"/>
  <c r="Q9" i="28"/>
  <c r="R9" i="28"/>
  <c r="D69" i="28"/>
  <c r="D56" i="28"/>
  <c r="N10" i="28"/>
  <c r="O22" i="28" s="1"/>
  <c r="E10" i="28"/>
  <c r="D6" i="28"/>
  <c r="D58" i="27"/>
  <c r="D57" i="27"/>
  <c r="D50" i="27"/>
  <c r="E50" i="27"/>
  <c r="F50" i="27"/>
  <c r="D45" i="27"/>
  <c r="E39" i="27"/>
  <c r="F39" i="27"/>
  <c r="G39" i="27"/>
  <c r="H39" i="27"/>
  <c r="I39" i="27"/>
  <c r="J39" i="27"/>
  <c r="K39" i="27"/>
  <c r="L39" i="27"/>
  <c r="M39" i="27"/>
  <c r="N39" i="27"/>
  <c r="O39" i="27"/>
  <c r="P39" i="27"/>
  <c r="Q39" i="27"/>
  <c r="R39" i="27"/>
  <c r="E38" i="27"/>
  <c r="F38" i="27"/>
  <c r="G38" i="27"/>
  <c r="H38" i="27"/>
  <c r="I38" i="27"/>
  <c r="J38" i="27"/>
  <c r="K38" i="27"/>
  <c r="L38" i="27"/>
  <c r="M38" i="27"/>
  <c r="N38" i="27"/>
  <c r="O38" i="27"/>
  <c r="P38" i="27"/>
  <c r="Q38" i="27"/>
  <c r="R38" i="27"/>
  <c r="E23" i="27"/>
  <c r="F23" i="27"/>
  <c r="G23" i="27"/>
  <c r="H23" i="27"/>
  <c r="I23" i="27"/>
  <c r="J23" i="27"/>
  <c r="K23" i="27"/>
  <c r="L23" i="27"/>
  <c r="M23" i="27"/>
  <c r="N23" i="27"/>
  <c r="O23" i="27"/>
  <c r="P23" i="27"/>
  <c r="Q23" i="27"/>
  <c r="R23" i="27"/>
  <c r="E20" i="27"/>
  <c r="F20" i="27"/>
  <c r="G20" i="27"/>
  <c r="H20" i="27"/>
  <c r="I20" i="27"/>
  <c r="J20" i="27"/>
  <c r="K20" i="27"/>
  <c r="L20" i="27"/>
  <c r="M20" i="27"/>
  <c r="N20" i="27"/>
  <c r="O20" i="27"/>
  <c r="P20" i="27"/>
  <c r="Q20" i="27"/>
  <c r="R20" i="27"/>
  <c r="P10" i="27"/>
  <c r="Q10" i="27"/>
  <c r="D9" i="27"/>
  <c r="D10" i="27" s="1"/>
  <c r="E9" i="27"/>
  <c r="E10" i="27" s="1"/>
  <c r="F22" i="27" s="1"/>
  <c r="F9" i="27"/>
  <c r="F10" i="27" s="1"/>
  <c r="G22" i="27" s="1"/>
  <c r="G9" i="27"/>
  <c r="G10" i="27" s="1"/>
  <c r="H9" i="27"/>
  <c r="H10" i="27" s="1"/>
  <c r="I9" i="27"/>
  <c r="I10" i="27" s="1"/>
  <c r="J9" i="27"/>
  <c r="K21" i="27" s="1"/>
  <c r="K9" i="27"/>
  <c r="L21" i="27" s="1"/>
  <c r="L9" i="27"/>
  <c r="L10" i="27" s="1"/>
  <c r="M9" i="27"/>
  <c r="M10" i="27" s="1"/>
  <c r="N22" i="27" s="1"/>
  <c r="N9" i="27"/>
  <c r="N10" i="27" s="1"/>
  <c r="O22" i="27" s="1"/>
  <c r="O9" i="27"/>
  <c r="O10" i="27" s="1"/>
  <c r="P22" i="27" s="1"/>
  <c r="P9" i="27"/>
  <c r="Q9" i="27"/>
  <c r="R9" i="27"/>
  <c r="D69" i="27"/>
  <c r="D56" i="27"/>
  <c r="K36" i="27"/>
  <c r="J36" i="27"/>
  <c r="J31" i="27"/>
  <c r="J37" i="27" s="1"/>
  <c r="N31" i="27"/>
  <c r="N37" i="27" s="1"/>
  <c r="F31" i="27"/>
  <c r="F37" i="27" s="1"/>
  <c r="D6" i="27"/>
  <c r="D58" i="26"/>
  <c r="D57" i="26"/>
  <c r="D50" i="26"/>
  <c r="E50" i="26"/>
  <c r="F50" i="26"/>
  <c r="D45" i="26"/>
  <c r="E39" i="26"/>
  <c r="F39" i="26"/>
  <c r="G39" i="26"/>
  <c r="H39" i="26"/>
  <c r="I39" i="26"/>
  <c r="J39" i="26"/>
  <c r="K39" i="26"/>
  <c r="L39" i="26"/>
  <c r="M39" i="26"/>
  <c r="N39" i="26"/>
  <c r="O39" i="26"/>
  <c r="E38" i="26"/>
  <c r="F38" i="26"/>
  <c r="G38" i="26"/>
  <c r="H38" i="26"/>
  <c r="I38" i="26"/>
  <c r="J38" i="26"/>
  <c r="K38" i="26"/>
  <c r="L38" i="26"/>
  <c r="M38" i="26"/>
  <c r="N38" i="26"/>
  <c r="O38" i="26"/>
  <c r="P39" i="26"/>
  <c r="Q39" i="26"/>
  <c r="R39" i="26"/>
  <c r="P38" i="26"/>
  <c r="Q38" i="26"/>
  <c r="R38" i="26"/>
  <c r="E23" i="26"/>
  <c r="F23" i="26"/>
  <c r="G23" i="26"/>
  <c r="H23" i="26"/>
  <c r="I23" i="26"/>
  <c r="J23" i="26"/>
  <c r="K23" i="26"/>
  <c r="L23" i="26"/>
  <c r="M23" i="26"/>
  <c r="N23" i="26"/>
  <c r="O23" i="26"/>
  <c r="P23" i="26"/>
  <c r="Q23" i="26"/>
  <c r="R23" i="26"/>
  <c r="E20" i="26"/>
  <c r="F20" i="26"/>
  <c r="G20" i="26"/>
  <c r="H20" i="26"/>
  <c r="I20" i="26"/>
  <c r="J20" i="26"/>
  <c r="K20" i="26"/>
  <c r="L20" i="26"/>
  <c r="M20" i="26"/>
  <c r="N20" i="26"/>
  <c r="O20" i="26"/>
  <c r="P20" i="26"/>
  <c r="Q20" i="26"/>
  <c r="R20" i="26"/>
  <c r="P10" i="26"/>
  <c r="Q10" i="26"/>
  <c r="D9" i="26"/>
  <c r="D10" i="26" s="1"/>
  <c r="E9" i="26"/>
  <c r="E10" i="26" s="1"/>
  <c r="F9" i="26"/>
  <c r="F10" i="26" s="1"/>
  <c r="G22" i="26" s="1"/>
  <c r="G9" i="26"/>
  <c r="G10" i="26" s="1"/>
  <c r="H22" i="26" s="1"/>
  <c r="H9" i="26"/>
  <c r="H10" i="26" s="1"/>
  <c r="I9" i="26"/>
  <c r="J9" i="26"/>
  <c r="J10" i="26" s="1"/>
  <c r="K22" i="26" s="1"/>
  <c r="K9" i="26"/>
  <c r="L9" i="26"/>
  <c r="L10" i="26" s="1"/>
  <c r="M9" i="26"/>
  <c r="M10" i="26" s="1"/>
  <c r="N9" i="26"/>
  <c r="N10" i="26" s="1"/>
  <c r="O22" i="26" s="1"/>
  <c r="O9" i="26"/>
  <c r="P9" i="26"/>
  <c r="Q9" i="26"/>
  <c r="R9" i="26"/>
  <c r="D69" i="26"/>
  <c r="D56" i="26"/>
  <c r="K36" i="26"/>
  <c r="K31" i="26"/>
  <c r="K37" i="26" s="1"/>
  <c r="G31" i="26"/>
  <c r="G37" i="26" s="1"/>
  <c r="O36" i="26"/>
  <c r="G36" i="26"/>
  <c r="D6" i="26"/>
  <c r="D58" i="25"/>
  <c r="D57" i="25"/>
  <c r="D50" i="25"/>
  <c r="E50" i="25"/>
  <c r="F50" i="25"/>
  <c r="D45" i="25"/>
  <c r="E39" i="25"/>
  <c r="F39" i="25"/>
  <c r="G39" i="25"/>
  <c r="H39" i="25"/>
  <c r="I39" i="25"/>
  <c r="J39" i="25"/>
  <c r="K39" i="25"/>
  <c r="L39" i="25"/>
  <c r="M39" i="25"/>
  <c r="N39" i="25"/>
  <c r="O39" i="25"/>
  <c r="P39" i="25"/>
  <c r="Q39" i="25"/>
  <c r="R39" i="25"/>
  <c r="E38" i="25"/>
  <c r="F38" i="25"/>
  <c r="G38" i="25"/>
  <c r="H38" i="25"/>
  <c r="I38" i="25"/>
  <c r="J38" i="25"/>
  <c r="K38" i="25"/>
  <c r="L38" i="25"/>
  <c r="M38" i="25"/>
  <c r="N38" i="25"/>
  <c r="O38" i="25"/>
  <c r="P38" i="25"/>
  <c r="Q38" i="25"/>
  <c r="R38" i="25"/>
  <c r="E23" i="25"/>
  <c r="F23" i="25"/>
  <c r="G23" i="25"/>
  <c r="H23" i="25"/>
  <c r="I23" i="25"/>
  <c r="J23" i="25"/>
  <c r="K23" i="25"/>
  <c r="L23" i="25"/>
  <c r="M23" i="25"/>
  <c r="N23" i="25"/>
  <c r="O23" i="25"/>
  <c r="P23" i="25"/>
  <c r="Q23" i="25"/>
  <c r="R23" i="25"/>
  <c r="E20" i="25"/>
  <c r="F20" i="25"/>
  <c r="G20" i="25"/>
  <c r="H20" i="25"/>
  <c r="I20" i="25"/>
  <c r="J20" i="25"/>
  <c r="K20" i="25"/>
  <c r="L20" i="25"/>
  <c r="M20" i="25"/>
  <c r="N20" i="25"/>
  <c r="O20" i="25"/>
  <c r="P20" i="25"/>
  <c r="Q20" i="25"/>
  <c r="R20" i="25"/>
  <c r="P10" i="25"/>
  <c r="Q10" i="25"/>
  <c r="D9" i="25"/>
  <c r="E21" i="25" s="1"/>
  <c r="E9" i="25"/>
  <c r="F21" i="25" s="1"/>
  <c r="F9" i="25"/>
  <c r="F10" i="25" s="1"/>
  <c r="G22" i="25" s="1"/>
  <c r="G9" i="25"/>
  <c r="G10" i="25" s="1"/>
  <c r="H9" i="25"/>
  <c r="H10" i="25" s="1"/>
  <c r="I9" i="25"/>
  <c r="I10" i="25" s="1"/>
  <c r="J9" i="25"/>
  <c r="K21" i="25" s="1"/>
  <c r="K9" i="25"/>
  <c r="L21" i="25" s="1"/>
  <c r="L9" i="25"/>
  <c r="L10" i="25" s="1"/>
  <c r="M9" i="25"/>
  <c r="M10" i="25" s="1"/>
  <c r="N9" i="25"/>
  <c r="N10" i="25" s="1"/>
  <c r="O22" i="25" s="1"/>
  <c r="O9" i="25"/>
  <c r="O10" i="25" s="1"/>
  <c r="P9" i="25"/>
  <c r="Q9" i="25"/>
  <c r="R9" i="25"/>
  <c r="D69" i="25"/>
  <c r="D56" i="25"/>
  <c r="L36" i="25"/>
  <c r="H31" i="25"/>
  <c r="H37" i="25" s="1"/>
  <c r="L31" i="25"/>
  <c r="L37" i="25" s="1"/>
  <c r="E31" i="25"/>
  <c r="E37" i="25" s="1"/>
  <c r="D6" i="25"/>
  <c r="D58" i="24"/>
  <c r="D57" i="24"/>
  <c r="D50" i="24"/>
  <c r="E50" i="24"/>
  <c r="F50" i="24"/>
  <c r="D45" i="24"/>
  <c r="E39" i="24"/>
  <c r="F39" i="24"/>
  <c r="G39" i="24"/>
  <c r="H39" i="24"/>
  <c r="I39" i="24"/>
  <c r="J39" i="24"/>
  <c r="K39" i="24"/>
  <c r="L39" i="24"/>
  <c r="M39" i="24"/>
  <c r="N39" i="24"/>
  <c r="O39" i="24"/>
  <c r="P39" i="24"/>
  <c r="Q39" i="24"/>
  <c r="R39" i="24"/>
  <c r="E38" i="24"/>
  <c r="F38" i="24"/>
  <c r="G38" i="24"/>
  <c r="H38" i="24"/>
  <c r="I38" i="24"/>
  <c r="J38" i="24"/>
  <c r="K38" i="24"/>
  <c r="L38" i="24"/>
  <c r="M38" i="24"/>
  <c r="N38" i="24"/>
  <c r="O38" i="24"/>
  <c r="P38" i="24"/>
  <c r="Q38" i="24"/>
  <c r="R38" i="24"/>
  <c r="E23" i="24"/>
  <c r="F23" i="24"/>
  <c r="G23" i="24"/>
  <c r="H23" i="24"/>
  <c r="I23" i="24"/>
  <c r="J23" i="24"/>
  <c r="K23" i="24"/>
  <c r="L23" i="24"/>
  <c r="M23" i="24"/>
  <c r="N23" i="24"/>
  <c r="O23" i="24"/>
  <c r="E20" i="24"/>
  <c r="F20" i="24"/>
  <c r="G20" i="24"/>
  <c r="H20" i="24"/>
  <c r="I20" i="24"/>
  <c r="J20" i="24"/>
  <c r="K20" i="24"/>
  <c r="L20" i="24"/>
  <c r="M20" i="24"/>
  <c r="N20" i="24"/>
  <c r="O20" i="24"/>
  <c r="E20" i="23"/>
  <c r="F20" i="23"/>
  <c r="G20" i="23"/>
  <c r="H20" i="23"/>
  <c r="I20" i="23"/>
  <c r="J20" i="23"/>
  <c r="K20" i="23"/>
  <c r="L20" i="23"/>
  <c r="M20" i="23"/>
  <c r="N20" i="23"/>
  <c r="O20" i="23"/>
  <c r="P23" i="24"/>
  <c r="Q23" i="24"/>
  <c r="R23" i="24"/>
  <c r="P20" i="24"/>
  <c r="Q20" i="24"/>
  <c r="R20" i="24"/>
  <c r="P10" i="24"/>
  <c r="Q10" i="24"/>
  <c r="D9" i="24"/>
  <c r="D10" i="24" s="1"/>
  <c r="E9" i="24"/>
  <c r="E10" i="24" s="1"/>
  <c r="F9" i="24"/>
  <c r="F10" i="24" s="1"/>
  <c r="G9" i="24"/>
  <c r="G10" i="24" s="1"/>
  <c r="H9" i="24"/>
  <c r="H10" i="24" s="1"/>
  <c r="I9" i="24"/>
  <c r="I10" i="24" s="1"/>
  <c r="J9" i="24"/>
  <c r="J10" i="24" s="1"/>
  <c r="K9" i="24"/>
  <c r="L9" i="24"/>
  <c r="L10" i="24" s="1"/>
  <c r="M9" i="24"/>
  <c r="N24" i="24" s="1"/>
  <c r="N9" i="24"/>
  <c r="N10" i="24" s="1"/>
  <c r="O9" i="24"/>
  <c r="O10" i="24" s="1"/>
  <c r="P22" i="24" s="1"/>
  <c r="P9" i="24"/>
  <c r="Q9" i="24"/>
  <c r="R9" i="24"/>
  <c r="D69" i="24"/>
  <c r="D56" i="24"/>
  <c r="O31" i="24"/>
  <c r="O37" i="24" s="1"/>
  <c r="J31" i="24"/>
  <c r="J37" i="24" s="1"/>
  <c r="I31" i="24"/>
  <c r="I37" i="24" s="1"/>
  <c r="D6" i="24"/>
  <c r="D58" i="23"/>
  <c r="D57" i="23"/>
  <c r="D50" i="23"/>
  <c r="E50" i="23"/>
  <c r="F50" i="23"/>
  <c r="D45" i="23"/>
  <c r="E39" i="23"/>
  <c r="F39" i="23"/>
  <c r="G39" i="23"/>
  <c r="H39" i="23"/>
  <c r="I39" i="23"/>
  <c r="J39" i="23"/>
  <c r="K39" i="23"/>
  <c r="L39" i="23"/>
  <c r="M39" i="23"/>
  <c r="N39" i="23"/>
  <c r="O39" i="23"/>
  <c r="P39" i="23"/>
  <c r="Q39" i="23"/>
  <c r="R39" i="23"/>
  <c r="E38" i="23"/>
  <c r="F38" i="23"/>
  <c r="G38" i="23"/>
  <c r="H38" i="23"/>
  <c r="I38" i="23"/>
  <c r="J38" i="23"/>
  <c r="K38" i="23"/>
  <c r="L38" i="23"/>
  <c r="M38" i="23"/>
  <c r="N38" i="23"/>
  <c r="O38" i="23"/>
  <c r="P38" i="23"/>
  <c r="Q38" i="23"/>
  <c r="R38" i="23"/>
  <c r="E23" i="23"/>
  <c r="F23" i="23"/>
  <c r="G23" i="23"/>
  <c r="H23" i="23"/>
  <c r="I23" i="23"/>
  <c r="J23" i="23"/>
  <c r="K23" i="23"/>
  <c r="L23" i="23"/>
  <c r="M23" i="23"/>
  <c r="N23" i="23"/>
  <c r="O23" i="23"/>
  <c r="P23" i="23"/>
  <c r="Q23" i="23"/>
  <c r="R23" i="23"/>
  <c r="P20" i="23"/>
  <c r="Q20" i="23"/>
  <c r="R20" i="23"/>
  <c r="P10" i="23"/>
  <c r="Q10" i="23"/>
  <c r="D9" i="23"/>
  <c r="D10" i="23" s="1"/>
  <c r="E9" i="23"/>
  <c r="F9" i="23"/>
  <c r="G9" i="23"/>
  <c r="G10" i="23" s="1"/>
  <c r="H22" i="23" s="1"/>
  <c r="H9" i="23"/>
  <c r="I9" i="23"/>
  <c r="J9" i="23"/>
  <c r="J10" i="23" s="1"/>
  <c r="K9" i="23"/>
  <c r="K10" i="23" s="1"/>
  <c r="L9" i="23"/>
  <c r="L10" i="23" s="1"/>
  <c r="M9" i="23"/>
  <c r="M10" i="23" s="1"/>
  <c r="N9" i="23"/>
  <c r="N10" i="23" s="1"/>
  <c r="O9" i="23"/>
  <c r="O10" i="23" s="1"/>
  <c r="P9" i="23"/>
  <c r="Q9" i="23"/>
  <c r="R9" i="23"/>
  <c r="D69" i="23"/>
  <c r="D56" i="23"/>
  <c r="J36" i="23"/>
  <c r="J31" i="23"/>
  <c r="J37" i="23" s="1"/>
  <c r="O36" i="23"/>
  <c r="N31" i="23"/>
  <c r="N37" i="23" s="1"/>
  <c r="F31" i="23"/>
  <c r="F37" i="23" s="1"/>
  <c r="D6" i="23"/>
  <c r="D58" i="22"/>
  <c r="D57" i="22"/>
  <c r="D50" i="22"/>
  <c r="E50" i="22"/>
  <c r="F50" i="22"/>
  <c r="D45" i="22"/>
  <c r="E39" i="22"/>
  <c r="F39" i="22"/>
  <c r="G39" i="22"/>
  <c r="H39" i="22"/>
  <c r="I39" i="22"/>
  <c r="J39" i="22"/>
  <c r="K39" i="22"/>
  <c r="L39" i="22"/>
  <c r="M39" i="22"/>
  <c r="N39" i="22"/>
  <c r="O39" i="22"/>
  <c r="P39" i="22"/>
  <c r="Q39" i="22"/>
  <c r="R39" i="22"/>
  <c r="E38" i="22"/>
  <c r="F38" i="22"/>
  <c r="G38" i="22"/>
  <c r="H38" i="22"/>
  <c r="I38" i="22"/>
  <c r="J38" i="22"/>
  <c r="K38" i="22"/>
  <c r="L38" i="22"/>
  <c r="M38" i="22"/>
  <c r="N38" i="22"/>
  <c r="O38" i="22"/>
  <c r="P38" i="22"/>
  <c r="Q38" i="22"/>
  <c r="R38" i="22"/>
  <c r="E23" i="22"/>
  <c r="F23" i="22"/>
  <c r="G23" i="22"/>
  <c r="H23" i="22"/>
  <c r="I23" i="22"/>
  <c r="J23" i="22"/>
  <c r="K23" i="22"/>
  <c r="L23" i="22"/>
  <c r="M23" i="22"/>
  <c r="N23" i="22"/>
  <c r="O23" i="22"/>
  <c r="P23" i="22"/>
  <c r="Q23" i="22"/>
  <c r="R23" i="22"/>
  <c r="E20" i="22"/>
  <c r="F20" i="22"/>
  <c r="G20" i="22"/>
  <c r="H20" i="22"/>
  <c r="I20" i="22"/>
  <c r="J20" i="22"/>
  <c r="K20" i="22"/>
  <c r="L20" i="22"/>
  <c r="M20" i="22"/>
  <c r="N20" i="22"/>
  <c r="O20" i="22"/>
  <c r="P20" i="22"/>
  <c r="Q20" i="22"/>
  <c r="R20" i="22"/>
  <c r="P10" i="22"/>
  <c r="Q10" i="22"/>
  <c r="D9" i="22"/>
  <c r="D10" i="22" s="1"/>
  <c r="E9" i="22"/>
  <c r="F9" i="22"/>
  <c r="F10" i="22" s="1"/>
  <c r="G22" i="22" s="1"/>
  <c r="G9" i="22"/>
  <c r="G10" i="22" s="1"/>
  <c r="H9" i="22"/>
  <c r="I9" i="22"/>
  <c r="I10" i="22" s="1"/>
  <c r="J9" i="22"/>
  <c r="J10" i="22" s="1"/>
  <c r="K9" i="22"/>
  <c r="L21" i="22" s="1"/>
  <c r="L9" i="22"/>
  <c r="M9" i="22"/>
  <c r="N9" i="22"/>
  <c r="N10" i="22" s="1"/>
  <c r="O22" i="22" s="1"/>
  <c r="O9" i="22"/>
  <c r="P9" i="22"/>
  <c r="Q9" i="22"/>
  <c r="R9" i="22"/>
  <c r="D69" i="22"/>
  <c r="D56" i="22"/>
  <c r="K36" i="22"/>
  <c r="K31" i="22"/>
  <c r="K37" i="22" s="1"/>
  <c r="D6" i="22"/>
  <c r="D58" i="21"/>
  <c r="D57" i="21"/>
  <c r="D50" i="21"/>
  <c r="E50" i="21"/>
  <c r="F50" i="21"/>
  <c r="D45" i="21"/>
  <c r="E39" i="21"/>
  <c r="F39" i="21"/>
  <c r="G39" i="21"/>
  <c r="H39" i="21"/>
  <c r="I39" i="21"/>
  <c r="J39" i="21"/>
  <c r="K39" i="21"/>
  <c r="L39" i="21"/>
  <c r="M39" i="21"/>
  <c r="N39" i="21"/>
  <c r="O39" i="21"/>
  <c r="P39" i="21"/>
  <c r="Q39" i="21"/>
  <c r="R39" i="21"/>
  <c r="E38" i="21"/>
  <c r="F38" i="21"/>
  <c r="G38" i="21"/>
  <c r="H38" i="21"/>
  <c r="I38" i="21"/>
  <c r="J38" i="21"/>
  <c r="K38" i="21"/>
  <c r="L38" i="21"/>
  <c r="M38" i="21"/>
  <c r="N38" i="21"/>
  <c r="O38" i="21"/>
  <c r="P38" i="21"/>
  <c r="Q38" i="21"/>
  <c r="R38" i="21"/>
  <c r="E23" i="21"/>
  <c r="F23" i="21"/>
  <c r="G23" i="21"/>
  <c r="H23" i="21"/>
  <c r="I23" i="21"/>
  <c r="J23" i="21"/>
  <c r="K23" i="21"/>
  <c r="L23" i="21"/>
  <c r="M23" i="21"/>
  <c r="N23" i="21"/>
  <c r="O23" i="21"/>
  <c r="P23" i="21"/>
  <c r="Q23" i="21"/>
  <c r="R23" i="21"/>
  <c r="E20" i="21"/>
  <c r="F20" i="21"/>
  <c r="G20" i="21"/>
  <c r="H20" i="21"/>
  <c r="I20" i="21"/>
  <c r="J20" i="21"/>
  <c r="K20" i="21"/>
  <c r="L20" i="21"/>
  <c r="M20" i="21"/>
  <c r="N20" i="21"/>
  <c r="O20" i="21"/>
  <c r="P20" i="21"/>
  <c r="Q20" i="21"/>
  <c r="R20" i="21"/>
  <c r="P10" i="21"/>
  <c r="Q10" i="21"/>
  <c r="D9" i="21"/>
  <c r="D10" i="21" s="1"/>
  <c r="E9" i="21"/>
  <c r="F9" i="21"/>
  <c r="F10" i="21" s="1"/>
  <c r="G22" i="21" s="1"/>
  <c r="G9" i="21"/>
  <c r="G10" i="21" s="1"/>
  <c r="H9" i="21"/>
  <c r="H10" i="21" s="1"/>
  <c r="I9" i="21"/>
  <c r="I10" i="21" s="1"/>
  <c r="J9" i="21"/>
  <c r="J10" i="21" s="1"/>
  <c r="K9" i="21"/>
  <c r="L21" i="21" s="1"/>
  <c r="L9" i="21"/>
  <c r="L10" i="21" s="1"/>
  <c r="M9" i="21"/>
  <c r="M10" i="21" s="1"/>
  <c r="N22" i="21" s="1"/>
  <c r="N9" i="21"/>
  <c r="N10" i="21" s="1"/>
  <c r="O22" i="21" s="1"/>
  <c r="O9" i="21"/>
  <c r="O10" i="21" s="1"/>
  <c r="P9" i="21"/>
  <c r="Q9" i="21"/>
  <c r="R9" i="21"/>
  <c r="D69" i="21"/>
  <c r="D56" i="21"/>
  <c r="H31" i="21"/>
  <c r="H37" i="21" s="1"/>
  <c r="H36" i="21"/>
  <c r="E31" i="21"/>
  <c r="E37" i="21" s="1"/>
  <c r="E10" i="21"/>
  <c r="F22" i="21" s="1"/>
  <c r="D6" i="21"/>
  <c r="D9" i="20"/>
  <c r="E9" i="20"/>
  <c r="E10" i="20" s="1"/>
  <c r="F9" i="20"/>
  <c r="G9" i="20"/>
  <c r="G10" i="20" s="1"/>
  <c r="H9" i="20"/>
  <c r="H10" i="20" s="1"/>
  <c r="I9" i="20"/>
  <c r="I10" i="20" s="1"/>
  <c r="J9" i="20"/>
  <c r="J10" i="20" s="1"/>
  <c r="K9" i="20"/>
  <c r="K10" i="20" s="1"/>
  <c r="L9" i="20"/>
  <c r="M9" i="20"/>
  <c r="M10" i="20" s="1"/>
  <c r="N9" i="20"/>
  <c r="N10" i="20" s="1"/>
  <c r="O9" i="20"/>
  <c r="P9" i="20"/>
  <c r="Q9" i="20"/>
  <c r="R9" i="20"/>
  <c r="Q10" i="20"/>
  <c r="P10" i="20"/>
  <c r="D58" i="20"/>
  <c r="D57" i="20"/>
  <c r="D50" i="20"/>
  <c r="E50" i="20"/>
  <c r="F50" i="20"/>
  <c r="D45" i="20"/>
  <c r="E39" i="20"/>
  <c r="F39" i="20"/>
  <c r="G39" i="20"/>
  <c r="H39" i="20"/>
  <c r="I39" i="20"/>
  <c r="J39" i="20"/>
  <c r="K39" i="20"/>
  <c r="L39" i="20"/>
  <c r="M39" i="20"/>
  <c r="N39" i="20"/>
  <c r="O39" i="20"/>
  <c r="P39" i="20"/>
  <c r="Q39" i="20"/>
  <c r="R39" i="20"/>
  <c r="E38" i="20"/>
  <c r="F38" i="20"/>
  <c r="G38" i="20"/>
  <c r="H38" i="20"/>
  <c r="I38" i="20"/>
  <c r="J38" i="20"/>
  <c r="K38" i="20"/>
  <c r="L38" i="20"/>
  <c r="M38" i="20"/>
  <c r="N38" i="20"/>
  <c r="O38" i="20"/>
  <c r="P38" i="20"/>
  <c r="Q38" i="20"/>
  <c r="R38" i="20"/>
  <c r="E23" i="20"/>
  <c r="F23" i="20"/>
  <c r="G23" i="20"/>
  <c r="H23" i="20"/>
  <c r="I23" i="20"/>
  <c r="J23" i="20"/>
  <c r="K23" i="20"/>
  <c r="L23" i="20"/>
  <c r="M23" i="20"/>
  <c r="N23" i="20"/>
  <c r="O23" i="20"/>
  <c r="P23" i="20"/>
  <c r="Q23" i="20"/>
  <c r="R23" i="20"/>
  <c r="E20" i="20"/>
  <c r="F20" i="20"/>
  <c r="G20" i="20"/>
  <c r="H20" i="20"/>
  <c r="I20" i="20"/>
  <c r="J20" i="20"/>
  <c r="K20" i="20"/>
  <c r="L20" i="20"/>
  <c r="M20" i="20"/>
  <c r="N20" i="20"/>
  <c r="O20" i="20"/>
  <c r="P20" i="20"/>
  <c r="Q20" i="20"/>
  <c r="R20" i="20"/>
  <c r="D69" i="20"/>
  <c r="D56" i="20"/>
  <c r="O36" i="20"/>
  <c r="M36" i="20"/>
  <c r="F36" i="20"/>
  <c r="O31" i="20"/>
  <c r="O37" i="20" s="1"/>
  <c r="M31" i="20"/>
  <c r="M37" i="20" s="1"/>
  <c r="F31" i="20"/>
  <c r="F37" i="20" s="1"/>
  <c r="I31" i="20"/>
  <c r="I37" i="20" s="1"/>
  <c r="D6" i="20"/>
  <c r="N31" i="20" l="1"/>
  <c r="N37" i="20" s="1"/>
  <c r="G36" i="23"/>
  <c r="G36" i="27"/>
  <c r="Q24" i="28"/>
  <c r="H21" i="28"/>
  <c r="L31" i="22"/>
  <c r="L37" i="22" s="1"/>
  <c r="L41" i="22" s="1"/>
  <c r="O36" i="27"/>
  <c r="M21" i="27"/>
  <c r="J10" i="28"/>
  <c r="G31" i="20"/>
  <c r="G37" i="20" s="1"/>
  <c r="R24" i="21"/>
  <c r="J36" i="25"/>
  <c r="J40" i="25" s="1"/>
  <c r="I36" i="26"/>
  <c r="I40" i="26" s="1"/>
  <c r="P21" i="23"/>
  <c r="H22" i="25"/>
  <c r="P21" i="28"/>
  <c r="H21" i="21"/>
  <c r="J31" i="21"/>
  <c r="J37" i="21" s="1"/>
  <c r="K31" i="20"/>
  <c r="K37" i="20" s="1"/>
  <c r="R25" i="27"/>
  <c r="H24" i="23"/>
  <c r="Q24" i="20"/>
  <c r="E10" i="25"/>
  <c r="I21" i="26"/>
  <c r="Q11" i="27"/>
  <c r="M21" i="25"/>
  <c r="H21" i="20"/>
  <c r="H41" i="24"/>
  <c r="H21" i="25"/>
  <c r="D10" i="25"/>
  <c r="E22" i="25" s="1"/>
  <c r="K21" i="22"/>
  <c r="K21" i="23"/>
  <c r="K17" i="23" s="1"/>
  <c r="F24" i="20"/>
  <c r="R22" i="20"/>
  <c r="P24" i="20"/>
  <c r="L24" i="20"/>
  <c r="H24" i="20"/>
  <c r="R24" i="27"/>
  <c r="R17" i="27" s="1"/>
  <c r="R30" i="27" s="1"/>
  <c r="R36" i="27" s="1"/>
  <c r="R40" i="27" s="1"/>
  <c r="F48" i="27" s="1"/>
  <c r="F51" i="27" s="1"/>
  <c r="D62" i="27" s="1"/>
  <c r="G21" i="27"/>
  <c r="G24" i="28"/>
  <c r="K31" i="28"/>
  <c r="K37" i="28" s="1"/>
  <c r="K41" i="28" s="1"/>
  <c r="H36" i="27"/>
  <c r="I24" i="27"/>
  <c r="L21" i="26"/>
  <c r="K21" i="26"/>
  <c r="H24" i="26"/>
  <c r="I21" i="25"/>
  <c r="N21" i="25"/>
  <c r="P22" i="25"/>
  <c r="G24" i="24"/>
  <c r="R24" i="24"/>
  <c r="M10" i="24"/>
  <c r="N25" i="24" s="1"/>
  <c r="K36" i="23"/>
  <c r="K40" i="23" s="1"/>
  <c r="I41" i="23"/>
  <c r="K24" i="23"/>
  <c r="O36" i="22"/>
  <c r="O40" i="22" s="1"/>
  <c r="G31" i="22"/>
  <c r="G37" i="22" s="1"/>
  <c r="G41" i="22" s="1"/>
  <c r="N41" i="22"/>
  <c r="E25" i="22"/>
  <c r="M21" i="22"/>
  <c r="H36" i="22"/>
  <c r="H40" i="22" s="1"/>
  <c r="M24" i="21"/>
  <c r="Q24" i="21"/>
  <c r="G21" i="20"/>
  <c r="M21" i="28"/>
  <c r="H31" i="28"/>
  <c r="H37" i="28" s="1"/>
  <c r="O21" i="27"/>
  <c r="Q25" i="27"/>
  <c r="E21" i="26"/>
  <c r="R21" i="26"/>
  <c r="O40" i="23"/>
  <c r="G24" i="23"/>
  <c r="Q21" i="23"/>
  <c r="F21" i="23"/>
  <c r="G21" i="21"/>
  <c r="N25" i="20"/>
  <c r="F25" i="20"/>
  <c r="H40" i="20"/>
  <c r="G24" i="20"/>
  <c r="F10" i="20"/>
  <c r="G25" i="20" s="1"/>
  <c r="N24" i="20"/>
  <c r="L40" i="20"/>
  <c r="F40" i="20"/>
  <c r="K24" i="20"/>
  <c r="F41" i="20"/>
  <c r="O21" i="20"/>
  <c r="N24" i="21"/>
  <c r="I24" i="21"/>
  <c r="Q21" i="21"/>
  <c r="O24" i="21"/>
  <c r="G24" i="21"/>
  <c r="O36" i="21"/>
  <c r="R25" i="21"/>
  <c r="F24" i="21"/>
  <c r="F41" i="22"/>
  <c r="H21" i="22"/>
  <c r="J24" i="22"/>
  <c r="Q24" i="22"/>
  <c r="M21" i="23"/>
  <c r="Q24" i="23"/>
  <c r="M24" i="23"/>
  <c r="E24" i="23"/>
  <c r="H21" i="23"/>
  <c r="G31" i="24"/>
  <c r="G37" i="24" s="1"/>
  <c r="G41" i="24" s="1"/>
  <c r="R21" i="24"/>
  <c r="Q25" i="24"/>
  <c r="F41" i="24"/>
  <c r="E21" i="24"/>
  <c r="P11" i="25"/>
  <c r="Q24" i="25"/>
  <c r="I24" i="25"/>
  <c r="G41" i="25"/>
  <c r="N24" i="25"/>
  <c r="J24" i="25"/>
  <c r="F24" i="25"/>
  <c r="F17" i="25" s="1"/>
  <c r="H36" i="26"/>
  <c r="H40" i="26" s="1"/>
  <c r="P24" i="26"/>
  <c r="P21" i="26"/>
  <c r="H21" i="26"/>
  <c r="N24" i="26"/>
  <c r="F24" i="26"/>
  <c r="R21" i="27"/>
  <c r="N21" i="27"/>
  <c r="F21" i="27"/>
  <c r="Q24" i="27"/>
  <c r="E21" i="27"/>
  <c r="K24" i="27"/>
  <c r="K17" i="27" s="1"/>
  <c r="G24" i="27"/>
  <c r="I41" i="27"/>
  <c r="J10" i="27"/>
  <c r="K25" i="27" s="1"/>
  <c r="K41" i="27"/>
  <c r="P21" i="27"/>
  <c r="E21" i="28"/>
  <c r="E41" i="28"/>
  <c r="I24" i="28"/>
  <c r="G41" i="28"/>
  <c r="G36" i="28"/>
  <c r="G40" i="28" s="1"/>
  <c r="O31" i="28"/>
  <c r="O37" i="28" s="1"/>
  <c r="L36" i="28"/>
  <c r="L40" i="28" s="1"/>
  <c r="Q11" i="28"/>
  <c r="F24" i="28"/>
  <c r="R21" i="28"/>
  <c r="P24" i="28"/>
  <c r="H24" i="28"/>
  <c r="H17" i="28" s="1"/>
  <c r="R25" i="25"/>
  <c r="K41" i="21"/>
  <c r="E21" i="20"/>
  <c r="K25" i="21"/>
  <c r="F10" i="23"/>
  <c r="G22" i="23" s="1"/>
  <c r="R21" i="23"/>
  <c r="F21" i="20"/>
  <c r="L31" i="20"/>
  <c r="L37" i="20" s="1"/>
  <c r="L41" i="20" s="1"/>
  <c r="E36" i="20"/>
  <c r="E40" i="20" s="1"/>
  <c r="N40" i="20"/>
  <c r="N21" i="20"/>
  <c r="H25" i="20"/>
  <c r="K36" i="21"/>
  <c r="K40" i="21" s="1"/>
  <c r="Q11" i="21"/>
  <c r="R21" i="21"/>
  <c r="R17" i="21" s="1"/>
  <c r="R30" i="21" s="1"/>
  <c r="R36" i="21" s="1"/>
  <c r="R40" i="21" s="1"/>
  <c r="F48" i="21" s="1"/>
  <c r="F51" i="21" s="1"/>
  <c r="D62" i="21" s="1"/>
  <c r="N21" i="21"/>
  <c r="N17" i="21" s="1"/>
  <c r="F21" i="21"/>
  <c r="P24" i="21"/>
  <c r="H24" i="21"/>
  <c r="K10" i="22"/>
  <c r="L22" i="22" s="1"/>
  <c r="M24" i="22"/>
  <c r="I24" i="22"/>
  <c r="E21" i="22"/>
  <c r="K24" i="22"/>
  <c r="K17" i="22" s="1"/>
  <c r="K41" i="23"/>
  <c r="N21" i="24"/>
  <c r="N17" i="24" s="1"/>
  <c r="Q24" i="24"/>
  <c r="O41" i="24"/>
  <c r="K25" i="24"/>
  <c r="R25" i="24"/>
  <c r="M21" i="24"/>
  <c r="I21" i="24"/>
  <c r="H24" i="24"/>
  <c r="R24" i="25"/>
  <c r="G24" i="26"/>
  <c r="Q24" i="26"/>
  <c r="G40" i="27"/>
  <c r="J24" i="23"/>
  <c r="P24" i="25"/>
  <c r="L41" i="25"/>
  <c r="F25" i="26"/>
  <c r="J36" i="26"/>
  <c r="J40" i="26" s="1"/>
  <c r="E41" i="23"/>
  <c r="K40" i="24"/>
  <c r="F41" i="25"/>
  <c r="E41" i="20"/>
  <c r="E41" i="24"/>
  <c r="F41" i="23"/>
  <c r="M40" i="20"/>
  <c r="E24" i="20"/>
  <c r="Q11" i="20"/>
  <c r="P21" i="20"/>
  <c r="E41" i="21"/>
  <c r="G40" i="22"/>
  <c r="R24" i="22"/>
  <c r="N24" i="22"/>
  <c r="F24" i="22"/>
  <c r="N21" i="22"/>
  <c r="H24" i="22"/>
  <c r="H21" i="24"/>
  <c r="K22" i="23"/>
  <c r="J21" i="24"/>
  <c r="F21" i="24"/>
  <c r="M24" i="24"/>
  <c r="I24" i="24"/>
  <c r="E24" i="24"/>
  <c r="Q25" i="25"/>
  <c r="O10" i="26"/>
  <c r="P25" i="26" s="1"/>
  <c r="N41" i="27"/>
  <c r="I36" i="27"/>
  <c r="I40" i="27" s="1"/>
  <c r="H21" i="27"/>
  <c r="N25" i="27"/>
  <c r="N18" i="27" s="1"/>
  <c r="F24" i="27"/>
  <c r="M24" i="20"/>
  <c r="K22" i="20"/>
  <c r="O22" i="20"/>
  <c r="G41" i="20"/>
  <c r="D10" i="20"/>
  <c r="E25" i="20" s="1"/>
  <c r="O10" i="20"/>
  <c r="P25" i="20" s="1"/>
  <c r="M21" i="20"/>
  <c r="H31" i="20"/>
  <c r="H37" i="20" s="1"/>
  <c r="H41" i="20" s="1"/>
  <c r="N41" i="20"/>
  <c r="G40" i="20"/>
  <c r="Q21" i="20"/>
  <c r="O25" i="20"/>
  <c r="M41" i="20"/>
  <c r="L10" i="20"/>
  <c r="M25" i="20" s="1"/>
  <c r="K41" i="20"/>
  <c r="L21" i="20"/>
  <c r="R25" i="20"/>
  <c r="R18" i="20" s="1"/>
  <c r="R31" i="20" s="1"/>
  <c r="R37" i="20" s="1"/>
  <c r="R41" i="20" s="1"/>
  <c r="F49" i="20" s="1"/>
  <c r="F52" i="20" s="1"/>
  <c r="D63" i="20" s="1"/>
  <c r="J21" i="21"/>
  <c r="H41" i="21"/>
  <c r="I21" i="21"/>
  <c r="F41" i="21"/>
  <c r="H40" i="21"/>
  <c r="N41" i="21"/>
  <c r="P11" i="21"/>
  <c r="O21" i="21"/>
  <c r="E24" i="21"/>
  <c r="E10" i="22"/>
  <c r="F22" i="22" s="1"/>
  <c r="L10" i="22"/>
  <c r="J36" i="22"/>
  <c r="J40" i="22" s="1"/>
  <c r="Q11" i="22"/>
  <c r="R21" i="22"/>
  <c r="J21" i="22"/>
  <c r="F21" i="22"/>
  <c r="Q21" i="22"/>
  <c r="E22" i="22"/>
  <c r="M41" i="22"/>
  <c r="I40" i="22"/>
  <c r="H10" i="22"/>
  <c r="I22" i="22" s="1"/>
  <c r="E40" i="22"/>
  <c r="P11" i="22"/>
  <c r="E24" i="22"/>
  <c r="M41" i="23"/>
  <c r="N24" i="23"/>
  <c r="G41" i="23"/>
  <c r="I36" i="23"/>
  <c r="I40" i="23" s="1"/>
  <c r="F24" i="23"/>
  <c r="Q25" i="23"/>
  <c r="H36" i="23"/>
  <c r="H40" i="23" s="1"/>
  <c r="O24" i="23"/>
  <c r="N21" i="23"/>
  <c r="G40" i="23"/>
  <c r="I24" i="23"/>
  <c r="E10" i="23"/>
  <c r="F25" i="23" s="1"/>
  <c r="O22" i="23"/>
  <c r="N41" i="23"/>
  <c r="R25" i="23"/>
  <c r="E21" i="23"/>
  <c r="H36" i="24"/>
  <c r="H40" i="24" s="1"/>
  <c r="K31" i="24"/>
  <c r="K37" i="24" s="1"/>
  <c r="K41" i="24" s="1"/>
  <c r="I41" i="24"/>
  <c r="O24" i="24"/>
  <c r="G40" i="24"/>
  <c r="N41" i="24"/>
  <c r="Q21" i="24"/>
  <c r="O21" i="24"/>
  <c r="K22" i="24"/>
  <c r="G21" i="24"/>
  <c r="G17" i="24" s="1"/>
  <c r="J24" i="24"/>
  <c r="F24" i="24"/>
  <c r="M41" i="24"/>
  <c r="I40" i="24"/>
  <c r="N41" i="25"/>
  <c r="J10" i="25"/>
  <c r="K22" i="25" s="1"/>
  <c r="I25" i="25"/>
  <c r="O36" i="25"/>
  <c r="K31" i="25"/>
  <c r="K37" i="25" s="1"/>
  <c r="K41" i="25" s="1"/>
  <c r="R21" i="25"/>
  <c r="J21" i="25"/>
  <c r="H24" i="25"/>
  <c r="I40" i="25"/>
  <c r="G36" i="25"/>
  <c r="G40" i="25" s="1"/>
  <c r="H40" i="25"/>
  <c r="R24" i="26"/>
  <c r="I24" i="26"/>
  <c r="M41" i="26"/>
  <c r="N21" i="26"/>
  <c r="F21" i="26"/>
  <c r="L24" i="26"/>
  <c r="E41" i="26"/>
  <c r="M21" i="26"/>
  <c r="K24" i="26"/>
  <c r="N24" i="27"/>
  <c r="H40" i="27"/>
  <c r="M24" i="27"/>
  <c r="M17" i="27" s="1"/>
  <c r="E24" i="27"/>
  <c r="P24" i="27"/>
  <c r="H41" i="27"/>
  <c r="O41" i="27"/>
  <c r="F25" i="27"/>
  <c r="F18" i="27" s="1"/>
  <c r="F41" i="27"/>
  <c r="I21" i="27"/>
  <c r="O24" i="27"/>
  <c r="J36" i="28"/>
  <c r="J40" i="28" s="1"/>
  <c r="N24" i="28"/>
  <c r="H40" i="28"/>
  <c r="R24" i="28"/>
  <c r="O24" i="28"/>
  <c r="K24" i="28"/>
  <c r="K17" i="28" s="1"/>
  <c r="M41" i="28"/>
  <c r="I40" i="28"/>
  <c r="I31" i="28"/>
  <c r="I37" i="28" s="1"/>
  <c r="I41" i="28" s="1"/>
  <c r="L31" i="27"/>
  <c r="L37" i="27" s="1"/>
  <c r="L41" i="27" s="1"/>
  <c r="K41" i="26"/>
  <c r="L31" i="26"/>
  <c r="L37" i="26" s="1"/>
  <c r="L41" i="26" s="1"/>
  <c r="I31" i="25"/>
  <c r="I37" i="25" s="1"/>
  <c r="I41" i="25" s="1"/>
  <c r="L31" i="24"/>
  <c r="L37" i="24" s="1"/>
  <c r="L41" i="24" s="1"/>
  <c r="L31" i="23"/>
  <c r="L37" i="23" s="1"/>
  <c r="L41" i="23" s="1"/>
  <c r="I31" i="22"/>
  <c r="I37" i="22" s="1"/>
  <c r="I41" i="22" s="1"/>
  <c r="I31" i="21"/>
  <c r="I37" i="21" s="1"/>
  <c r="I41" i="21" s="1"/>
  <c r="G36" i="21"/>
  <c r="G40" i="21" s="1"/>
  <c r="H41" i="28"/>
  <c r="J41" i="28"/>
  <c r="F41" i="28"/>
  <c r="N41" i="28"/>
  <c r="L41" i="28"/>
  <c r="K40" i="28"/>
  <c r="O41" i="28"/>
  <c r="O40" i="28"/>
  <c r="L25" i="28"/>
  <c r="J24" i="28"/>
  <c r="K25" i="28"/>
  <c r="R25" i="28"/>
  <c r="L21" i="28"/>
  <c r="I10" i="28"/>
  <c r="J25" i="28" s="1"/>
  <c r="I21" i="28"/>
  <c r="J21" i="28"/>
  <c r="K22" i="28"/>
  <c r="I25" i="28"/>
  <c r="Q21" i="28"/>
  <c r="P11" i="28"/>
  <c r="E25" i="28"/>
  <c r="E22" i="28"/>
  <c r="M22" i="28"/>
  <c r="M25" i="28"/>
  <c r="F22" i="28"/>
  <c r="F25" i="28"/>
  <c r="N22" i="28"/>
  <c r="N25" i="28"/>
  <c r="L22" i="28"/>
  <c r="F21" i="28"/>
  <c r="N21" i="28"/>
  <c r="P22" i="28"/>
  <c r="L24" i="28"/>
  <c r="G21" i="28"/>
  <c r="O21" i="28"/>
  <c r="I22" i="28"/>
  <c r="Q22" i="28"/>
  <c r="Q18" i="28" s="1"/>
  <c r="E24" i="28"/>
  <c r="M24" i="28"/>
  <c r="G25" i="28"/>
  <c r="G18" i="28" s="1"/>
  <c r="O25" i="28"/>
  <c r="O18" i="28" s="1"/>
  <c r="E36" i="28"/>
  <c r="E40" i="28" s="1"/>
  <c r="M36" i="28"/>
  <c r="M40" i="28" s="1"/>
  <c r="R22" i="28"/>
  <c r="H25" i="28"/>
  <c r="H18" i="28" s="1"/>
  <c r="P25" i="28"/>
  <c r="F36" i="28"/>
  <c r="F40" i="28" s="1"/>
  <c r="N36" i="28"/>
  <c r="N40" i="28" s="1"/>
  <c r="E41" i="27"/>
  <c r="M41" i="27"/>
  <c r="G41" i="27"/>
  <c r="O40" i="27"/>
  <c r="J41" i="27"/>
  <c r="J40" i="27"/>
  <c r="K40" i="27"/>
  <c r="L40" i="27"/>
  <c r="H22" i="27"/>
  <c r="K10" i="27"/>
  <c r="L25" i="27" s="1"/>
  <c r="J21" i="27"/>
  <c r="J24" i="27"/>
  <c r="L24" i="27"/>
  <c r="L17" i="27" s="1"/>
  <c r="H24" i="27"/>
  <c r="I25" i="27"/>
  <c r="J25" i="27"/>
  <c r="Q21" i="27"/>
  <c r="P11" i="27"/>
  <c r="E25" i="27"/>
  <c r="E22" i="27"/>
  <c r="M25" i="27"/>
  <c r="M22" i="27"/>
  <c r="I22" i="27"/>
  <c r="Q22" i="27"/>
  <c r="G25" i="27"/>
  <c r="G18" i="27" s="1"/>
  <c r="O25" i="27"/>
  <c r="O18" i="27" s="1"/>
  <c r="E36" i="27"/>
  <c r="E40" i="27" s="1"/>
  <c r="M36" i="27"/>
  <c r="M40" i="27" s="1"/>
  <c r="J22" i="27"/>
  <c r="R22" i="27"/>
  <c r="H25" i="27"/>
  <c r="P25" i="27"/>
  <c r="P18" i="27" s="1"/>
  <c r="F36" i="27"/>
  <c r="F40" i="27" s="1"/>
  <c r="N36" i="27"/>
  <c r="N40" i="27" s="1"/>
  <c r="K40" i="26"/>
  <c r="I41" i="26"/>
  <c r="J41" i="26"/>
  <c r="H41" i="26"/>
  <c r="O41" i="26"/>
  <c r="O40" i="26"/>
  <c r="F41" i="26"/>
  <c r="N41" i="26"/>
  <c r="G40" i="26"/>
  <c r="G41" i="26"/>
  <c r="L40" i="26"/>
  <c r="J24" i="26"/>
  <c r="K25" i="26"/>
  <c r="K18" i="26" s="1"/>
  <c r="R25" i="26"/>
  <c r="F22" i="26"/>
  <c r="N22" i="26"/>
  <c r="Q25" i="26"/>
  <c r="O24" i="26"/>
  <c r="I25" i="26"/>
  <c r="K10" i="26"/>
  <c r="L25" i="26" s="1"/>
  <c r="I10" i="26"/>
  <c r="J22" i="26" s="1"/>
  <c r="N25" i="26"/>
  <c r="J21" i="26"/>
  <c r="Q21" i="26"/>
  <c r="E22" i="26"/>
  <c r="E25" i="26"/>
  <c r="M25" i="26"/>
  <c r="M22" i="26"/>
  <c r="Q11" i="26"/>
  <c r="G21" i="26"/>
  <c r="O21" i="26"/>
  <c r="I22" i="26"/>
  <c r="Q22" i="26"/>
  <c r="E24" i="26"/>
  <c r="M24" i="26"/>
  <c r="G25" i="26"/>
  <c r="G18" i="26" s="1"/>
  <c r="O25" i="26"/>
  <c r="O18" i="26" s="1"/>
  <c r="E36" i="26"/>
  <c r="E40" i="26" s="1"/>
  <c r="M36" i="26"/>
  <c r="M40" i="26" s="1"/>
  <c r="P11" i="26"/>
  <c r="R22" i="26"/>
  <c r="H25" i="26"/>
  <c r="H18" i="26" s="1"/>
  <c r="F36" i="26"/>
  <c r="F40" i="26" s="1"/>
  <c r="N36" i="26"/>
  <c r="N40" i="26" s="1"/>
  <c r="E41" i="25"/>
  <c r="M41" i="25"/>
  <c r="H41" i="25"/>
  <c r="K40" i="25"/>
  <c r="L40" i="25"/>
  <c r="J41" i="25"/>
  <c r="O41" i="25"/>
  <c r="L24" i="25"/>
  <c r="L17" i="25" s="1"/>
  <c r="K10" i="25"/>
  <c r="L25" i="25" s="1"/>
  <c r="G24" i="25"/>
  <c r="O24" i="25"/>
  <c r="K24" i="25"/>
  <c r="K17" i="25" s="1"/>
  <c r="J25" i="25"/>
  <c r="P21" i="25"/>
  <c r="Q21" i="25"/>
  <c r="E25" i="25"/>
  <c r="M22" i="25"/>
  <c r="M25" i="25"/>
  <c r="F25" i="25"/>
  <c r="F22" i="25"/>
  <c r="N22" i="25"/>
  <c r="N25" i="25"/>
  <c r="Q11" i="25"/>
  <c r="G21" i="25"/>
  <c r="O21" i="25"/>
  <c r="I22" i="25"/>
  <c r="Q22" i="25"/>
  <c r="E24" i="25"/>
  <c r="E17" i="25" s="1"/>
  <c r="M24" i="25"/>
  <c r="M17" i="25" s="1"/>
  <c r="G25" i="25"/>
  <c r="G18" i="25" s="1"/>
  <c r="O25" i="25"/>
  <c r="O18" i="25" s="1"/>
  <c r="E36" i="25"/>
  <c r="E40" i="25" s="1"/>
  <c r="M36" i="25"/>
  <c r="M40" i="25" s="1"/>
  <c r="J22" i="25"/>
  <c r="R22" i="25"/>
  <c r="H25" i="25"/>
  <c r="H18" i="25" s="1"/>
  <c r="P25" i="25"/>
  <c r="F36" i="25"/>
  <c r="F40" i="25" s="1"/>
  <c r="N36" i="25"/>
  <c r="N40" i="25" s="1"/>
  <c r="O40" i="24"/>
  <c r="J40" i="24"/>
  <c r="L40" i="24"/>
  <c r="J41" i="24"/>
  <c r="F25" i="24"/>
  <c r="H22" i="24"/>
  <c r="L21" i="24"/>
  <c r="K21" i="24"/>
  <c r="G22" i="24"/>
  <c r="O22" i="24"/>
  <c r="J25" i="24"/>
  <c r="F22" i="24"/>
  <c r="K10" i="24"/>
  <c r="L25" i="24" s="1"/>
  <c r="I25" i="24"/>
  <c r="K24" i="24"/>
  <c r="L24" i="24"/>
  <c r="P24" i="24"/>
  <c r="P21" i="24"/>
  <c r="E22" i="24"/>
  <c r="E25" i="24"/>
  <c r="M25" i="24"/>
  <c r="M22" i="24"/>
  <c r="P11" i="24"/>
  <c r="Q11" i="24"/>
  <c r="I22" i="24"/>
  <c r="Q22" i="24"/>
  <c r="G25" i="24"/>
  <c r="O25" i="24"/>
  <c r="E36" i="24"/>
  <c r="E40" i="24" s="1"/>
  <c r="M36" i="24"/>
  <c r="M40" i="24" s="1"/>
  <c r="J22" i="24"/>
  <c r="R22" i="24"/>
  <c r="H25" i="24"/>
  <c r="P25" i="24"/>
  <c r="P18" i="24" s="1"/>
  <c r="F36" i="24"/>
  <c r="F40" i="24" s="1"/>
  <c r="N36" i="24"/>
  <c r="N40" i="24" s="1"/>
  <c r="H41" i="23"/>
  <c r="J41" i="23"/>
  <c r="J40" i="23"/>
  <c r="L40" i="23"/>
  <c r="O41" i="23"/>
  <c r="L25" i="23"/>
  <c r="K25" i="23"/>
  <c r="R24" i="23"/>
  <c r="L24" i="23"/>
  <c r="L22" i="23"/>
  <c r="H10" i="23"/>
  <c r="I25" i="23" s="1"/>
  <c r="I10" i="23"/>
  <c r="J22" i="23" s="1"/>
  <c r="L21" i="23"/>
  <c r="I21" i="23"/>
  <c r="J21" i="23"/>
  <c r="P24" i="23"/>
  <c r="N25" i="23"/>
  <c r="N22" i="23"/>
  <c r="E25" i="23"/>
  <c r="E22" i="23"/>
  <c r="M25" i="23"/>
  <c r="M22" i="23"/>
  <c r="P11" i="23"/>
  <c r="P22" i="23"/>
  <c r="Q11" i="23"/>
  <c r="O21" i="23"/>
  <c r="Q22" i="23"/>
  <c r="O25" i="23"/>
  <c r="M36" i="23"/>
  <c r="M40" i="23" s="1"/>
  <c r="G21" i="23"/>
  <c r="E36" i="23"/>
  <c r="E40" i="23" s="1"/>
  <c r="R22" i="23"/>
  <c r="H25" i="23"/>
  <c r="H18" i="23" s="1"/>
  <c r="P25" i="23"/>
  <c r="F36" i="23"/>
  <c r="F40" i="23" s="1"/>
  <c r="N36" i="23"/>
  <c r="N40" i="23" s="1"/>
  <c r="H41" i="22"/>
  <c r="O41" i="22"/>
  <c r="K40" i="22"/>
  <c r="L40" i="22"/>
  <c r="K41" i="22"/>
  <c r="J41" i="22"/>
  <c r="K25" i="22"/>
  <c r="P21" i="22"/>
  <c r="Q25" i="22"/>
  <c r="R25" i="22"/>
  <c r="O24" i="22"/>
  <c r="M10" i="22"/>
  <c r="N25" i="22" s="1"/>
  <c r="I25" i="22"/>
  <c r="J25" i="22"/>
  <c r="L24" i="22"/>
  <c r="L17" i="22" s="1"/>
  <c r="H22" i="22"/>
  <c r="O10" i="22"/>
  <c r="P22" i="22" s="1"/>
  <c r="P24" i="22"/>
  <c r="K22" i="22"/>
  <c r="G25" i="22"/>
  <c r="G18" i="22" s="1"/>
  <c r="O21" i="22"/>
  <c r="Q22" i="22"/>
  <c r="M36" i="22"/>
  <c r="M40" i="22" s="1"/>
  <c r="J22" i="22"/>
  <c r="R22" i="22"/>
  <c r="H25" i="22"/>
  <c r="F36" i="22"/>
  <c r="F40" i="22" s="1"/>
  <c r="N36" i="22"/>
  <c r="N40" i="22" s="1"/>
  <c r="G21" i="22"/>
  <c r="O25" i="22"/>
  <c r="O18" i="22" s="1"/>
  <c r="I21" i="22"/>
  <c r="G24" i="22"/>
  <c r="E31" i="22"/>
  <c r="E37" i="22" s="1"/>
  <c r="E41" i="22" s="1"/>
  <c r="G41" i="21"/>
  <c r="M41" i="21"/>
  <c r="L41" i="21"/>
  <c r="I40" i="21"/>
  <c r="J41" i="21"/>
  <c r="J40" i="21"/>
  <c r="O41" i="21"/>
  <c r="K24" i="21"/>
  <c r="Q25" i="21"/>
  <c r="K10" i="21"/>
  <c r="L25" i="21" s="1"/>
  <c r="K22" i="21"/>
  <c r="K21" i="21"/>
  <c r="I25" i="21"/>
  <c r="J25" i="21"/>
  <c r="L24" i="21"/>
  <c r="L17" i="21" s="1"/>
  <c r="J24" i="21"/>
  <c r="P21" i="21"/>
  <c r="L22" i="21"/>
  <c r="L18" i="21" s="1"/>
  <c r="E22" i="21"/>
  <c r="E25" i="21"/>
  <c r="M25" i="21"/>
  <c r="M22" i="21"/>
  <c r="H22" i="21"/>
  <c r="P22" i="21"/>
  <c r="F25" i="21"/>
  <c r="F18" i="21" s="1"/>
  <c r="N25" i="21"/>
  <c r="N18" i="21" s="1"/>
  <c r="L36" i="21"/>
  <c r="L40" i="21" s="1"/>
  <c r="M21" i="21"/>
  <c r="M17" i="21" s="1"/>
  <c r="I22" i="21"/>
  <c r="Q22" i="21"/>
  <c r="G25" i="21"/>
  <c r="G18" i="21" s="1"/>
  <c r="O25" i="21"/>
  <c r="O18" i="21" s="1"/>
  <c r="E36" i="21"/>
  <c r="E40" i="21" s="1"/>
  <c r="M36" i="21"/>
  <c r="M40" i="21" s="1"/>
  <c r="E21" i="21"/>
  <c r="J22" i="21"/>
  <c r="R22" i="21"/>
  <c r="H25" i="21"/>
  <c r="P25" i="21"/>
  <c r="F36" i="21"/>
  <c r="F40" i="21" s="1"/>
  <c r="N36" i="21"/>
  <c r="N40" i="21" s="1"/>
  <c r="I22" i="20"/>
  <c r="I25" i="20"/>
  <c r="I21" i="20"/>
  <c r="H22" i="20"/>
  <c r="I24" i="20"/>
  <c r="P11" i="20"/>
  <c r="Q25" i="20"/>
  <c r="I41" i="20"/>
  <c r="J41" i="20"/>
  <c r="K40" i="20"/>
  <c r="O41" i="20"/>
  <c r="O40" i="20"/>
  <c r="O24" i="20"/>
  <c r="O17" i="20" s="1"/>
  <c r="Q22" i="20"/>
  <c r="J22" i="20"/>
  <c r="J25" i="20"/>
  <c r="J21" i="20"/>
  <c r="R21" i="20"/>
  <c r="L22" i="20"/>
  <c r="K21" i="20"/>
  <c r="K25" i="20"/>
  <c r="I36" i="20"/>
  <c r="I40" i="20" s="1"/>
  <c r="F22" i="20"/>
  <c r="N22" i="20"/>
  <c r="J24" i="20"/>
  <c r="R24" i="20"/>
  <c r="L25" i="20"/>
  <c r="J36" i="20"/>
  <c r="J40" i="20" s="1"/>
  <c r="F31" i="18"/>
  <c r="G31" i="18"/>
  <c r="H31" i="18"/>
  <c r="I31" i="18"/>
  <c r="J31" i="18"/>
  <c r="K31" i="18"/>
  <c r="L31" i="18"/>
  <c r="M31" i="18"/>
  <c r="N31" i="18"/>
  <c r="O31" i="18"/>
  <c r="E31" i="18"/>
  <c r="F30" i="17"/>
  <c r="F31" i="17" s="1"/>
  <c r="G30" i="17"/>
  <c r="G31" i="17" s="1"/>
  <c r="H30" i="17"/>
  <c r="H31" i="17" s="1"/>
  <c r="I30" i="17"/>
  <c r="I31" i="17" s="1"/>
  <c r="J30" i="17"/>
  <c r="J31" i="17" s="1"/>
  <c r="K30" i="17"/>
  <c r="K31" i="17" s="1"/>
  <c r="L30" i="17"/>
  <c r="L31" i="17" s="1"/>
  <c r="M30" i="17"/>
  <c r="M31" i="17" s="1"/>
  <c r="N30" i="17"/>
  <c r="N31" i="17" s="1"/>
  <c r="O30" i="17"/>
  <c r="O31" i="17" s="1"/>
  <c r="E30" i="17"/>
  <c r="E31" i="17" s="1"/>
  <c r="F30" i="16"/>
  <c r="F31" i="16" s="1"/>
  <c r="G30" i="16"/>
  <c r="G31" i="16" s="1"/>
  <c r="H30" i="16"/>
  <c r="H31" i="16" s="1"/>
  <c r="I30" i="16"/>
  <c r="I31" i="16" s="1"/>
  <c r="J30" i="16"/>
  <c r="J31" i="16" s="1"/>
  <c r="K30" i="16"/>
  <c r="K31" i="16" s="1"/>
  <c r="L30" i="16"/>
  <c r="L31" i="16" s="1"/>
  <c r="M30" i="16"/>
  <c r="M31" i="16" s="1"/>
  <c r="N30" i="16"/>
  <c r="N31" i="16" s="1"/>
  <c r="O30" i="16"/>
  <c r="O31" i="16" s="1"/>
  <c r="E30" i="16"/>
  <c r="E31" i="16" s="1"/>
  <c r="F30" i="15"/>
  <c r="F31" i="15" s="1"/>
  <c r="G30" i="15"/>
  <c r="G31" i="15" s="1"/>
  <c r="H30" i="15"/>
  <c r="H31" i="15" s="1"/>
  <c r="I30" i="15"/>
  <c r="I31" i="15" s="1"/>
  <c r="J30" i="15"/>
  <c r="J31" i="15" s="1"/>
  <c r="K30" i="15"/>
  <c r="K31" i="15" s="1"/>
  <c r="L30" i="15"/>
  <c r="L31" i="15" s="1"/>
  <c r="M30" i="15"/>
  <c r="M31" i="15" s="1"/>
  <c r="N30" i="15"/>
  <c r="N31" i="15" s="1"/>
  <c r="O30" i="15"/>
  <c r="O31" i="15" s="1"/>
  <c r="E30" i="15"/>
  <c r="E31" i="15" s="1"/>
  <c r="F30" i="13"/>
  <c r="F31" i="13" s="1"/>
  <c r="G30" i="13"/>
  <c r="G31" i="13" s="1"/>
  <c r="H30" i="13"/>
  <c r="H31" i="13" s="1"/>
  <c r="I30" i="13"/>
  <c r="I31" i="13" s="1"/>
  <c r="J30" i="13"/>
  <c r="J31" i="13" s="1"/>
  <c r="K30" i="13"/>
  <c r="K31" i="13" s="1"/>
  <c r="L30" i="13"/>
  <c r="L31" i="13" s="1"/>
  <c r="M30" i="13"/>
  <c r="M31" i="13" s="1"/>
  <c r="N30" i="13"/>
  <c r="N31" i="13" s="1"/>
  <c r="O30" i="13"/>
  <c r="O31" i="13" s="1"/>
  <c r="E30" i="13"/>
  <c r="E31" i="13" s="1"/>
  <c r="F30" i="10"/>
  <c r="F31" i="10" s="1"/>
  <c r="G30" i="10"/>
  <c r="G31" i="10" s="1"/>
  <c r="H30" i="10"/>
  <c r="H31" i="10" s="1"/>
  <c r="I30" i="10"/>
  <c r="I31" i="10" s="1"/>
  <c r="J30" i="10"/>
  <c r="J31" i="10" s="1"/>
  <c r="K30" i="10"/>
  <c r="K31" i="10" s="1"/>
  <c r="L30" i="10"/>
  <c r="L31" i="10" s="1"/>
  <c r="M30" i="10"/>
  <c r="M31" i="10" s="1"/>
  <c r="N30" i="10"/>
  <c r="N31" i="10" s="1"/>
  <c r="O30" i="10"/>
  <c r="O31" i="10" s="1"/>
  <c r="E30" i="10"/>
  <c r="E31" i="10" s="1"/>
  <c r="F30" i="12"/>
  <c r="F31" i="12" s="1"/>
  <c r="G30" i="12"/>
  <c r="G31" i="12" s="1"/>
  <c r="H30" i="12"/>
  <c r="H31" i="12" s="1"/>
  <c r="I30" i="12"/>
  <c r="I31" i="12" s="1"/>
  <c r="J30" i="12"/>
  <c r="J31" i="12" s="1"/>
  <c r="K30" i="12"/>
  <c r="K31" i="12" s="1"/>
  <c r="L30" i="12"/>
  <c r="L31" i="12" s="1"/>
  <c r="M30" i="12"/>
  <c r="M31" i="12" s="1"/>
  <c r="N30" i="12"/>
  <c r="N31" i="12" s="1"/>
  <c r="O30" i="12"/>
  <c r="O31" i="12" s="1"/>
  <c r="E30" i="12"/>
  <c r="E31" i="12" s="1"/>
  <c r="F30" i="11"/>
  <c r="F31" i="11" s="1"/>
  <c r="G30" i="11"/>
  <c r="G31" i="11" s="1"/>
  <c r="H30" i="11"/>
  <c r="H31" i="11" s="1"/>
  <c r="I30" i="11"/>
  <c r="I31" i="11" s="1"/>
  <c r="J30" i="11"/>
  <c r="J31" i="11" s="1"/>
  <c r="K30" i="11"/>
  <c r="K31" i="11" s="1"/>
  <c r="L30" i="11"/>
  <c r="L31" i="11" s="1"/>
  <c r="M30" i="11"/>
  <c r="M31" i="11" s="1"/>
  <c r="N30" i="11"/>
  <c r="N31" i="11" s="1"/>
  <c r="O30" i="11"/>
  <c r="O31" i="11" s="1"/>
  <c r="E30" i="11"/>
  <c r="E31" i="11" s="1"/>
  <c r="F30" i="8"/>
  <c r="F31" i="8" s="1"/>
  <c r="G30" i="8"/>
  <c r="G31" i="8" s="1"/>
  <c r="H30" i="8"/>
  <c r="H31" i="8" s="1"/>
  <c r="I30" i="8"/>
  <c r="I31" i="8" s="1"/>
  <c r="J30" i="8"/>
  <c r="J31" i="8" s="1"/>
  <c r="K30" i="8"/>
  <c r="K31" i="8" s="1"/>
  <c r="L30" i="8"/>
  <c r="L31" i="8" s="1"/>
  <c r="M30" i="8"/>
  <c r="M31" i="8" s="1"/>
  <c r="N30" i="8"/>
  <c r="N31" i="8" s="1"/>
  <c r="O30" i="8"/>
  <c r="O31" i="8" s="1"/>
  <c r="E30" i="8"/>
  <c r="E31" i="8" s="1"/>
  <c r="H17" i="26" l="1"/>
  <c r="P17" i="23"/>
  <c r="P30" i="23" s="1"/>
  <c r="P36" i="23" s="1"/>
  <c r="P40" i="23" s="1"/>
  <c r="D48" i="23" s="1"/>
  <c r="D51" i="23" s="1"/>
  <c r="R17" i="23"/>
  <c r="R30" i="23" s="1"/>
  <c r="R36" i="23" s="1"/>
  <c r="R40" i="23" s="1"/>
  <c r="F48" i="23" s="1"/>
  <c r="F51" i="23" s="1"/>
  <c r="D62" i="23" s="1"/>
  <c r="R17" i="28"/>
  <c r="R30" i="28" s="1"/>
  <c r="R36" i="28" s="1"/>
  <c r="R40" i="28" s="1"/>
  <c r="F48" i="28" s="1"/>
  <c r="F51" i="28" s="1"/>
  <c r="D62" i="28" s="1"/>
  <c r="R17" i="26"/>
  <c r="R30" i="26" s="1"/>
  <c r="R36" i="26" s="1"/>
  <c r="R40" i="26" s="1"/>
  <c r="F48" i="26" s="1"/>
  <c r="F51" i="26" s="1"/>
  <c r="D62" i="26" s="1"/>
  <c r="J17" i="23"/>
  <c r="P17" i="28"/>
  <c r="P30" i="28" s="1"/>
  <c r="P36" i="28" s="1"/>
  <c r="P40" i="28" s="1"/>
  <c r="D48" i="28" s="1"/>
  <c r="D51" i="28" s="1"/>
  <c r="N17" i="27"/>
  <c r="Q17" i="28"/>
  <c r="Q30" i="28" s="1"/>
  <c r="Q36" i="28" s="1"/>
  <c r="Q40" i="28" s="1"/>
  <c r="E48" i="28" s="1"/>
  <c r="E51" i="28" s="1"/>
  <c r="P17" i="26"/>
  <c r="P30" i="26" s="1"/>
  <c r="P36" i="26" s="1"/>
  <c r="P40" i="26" s="1"/>
  <c r="D48" i="26" s="1"/>
  <c r="D51" i="26" s="1"/>
  <c r="G17" i="23"/>
  <c r="K17" i="24"/>
  <c r="N17" i="26"/>
  <c r="H17" i="21"/>
  <c r="H17" i="23"/>
  <c r="F25" i="22"/>
  <c r="R18" i="27"/>
  <c r="R31" i="27" s="1"/>
  <c r="R37" i="27" s="1"/>
  <c r="R41" i="27" s="1"/>
  <c r="F49" i="27" s="1"/>
  <c r="F52" i="27" s="1"/>
  <c r="D63" i="27" s="1"/>
  <c r="P17" i="27"/>
  <c r="P30" i="27" s="1"/>
  <c r="P36" i="27" s="1"/>
  <c r="P40" i="27" s="1"/>
  <c r="D48" i="27" s="1"/>
  <c r="D51" i="27" s="1"/>
  <c r="P17" i="25"/>
  <c r="P30" i="25" s="1"/>
  <c r="P36" i="25" s="1"/>
  <c r="P40" i="25" s="1"/>
  <c r="D48" i="25" s="1"/>
  <c r="D51" i="25" s="1"/>
  <c r="L17" i="26"/>
  <c r="N17" i="25"/>
  <c r="R17" i="24"/>
  <c r="R30" i="24" s="1"/>
  <c r="R36" i="24" s="1"/>
  <c r="R40" i="24" s="1"/>
  <c r="F48" i="24" s="1"/>
  <c r="F51" i="24" s="1"/>
  <c r="D62" i="24" s="1"/>
  <c r="M17" i="23"/>
  <c r="Q17" i="21"/>
  <c r="Q30" i="21" s="1"/>
  <c r="Q36" i="21" s="1"/>
  <c r="Q40" i="21" s="1"/>
  <c r="E48" i="21" s="1"/>
  <c r="E51" i="21" s="1"/>
  <c r="H17" i="24"/>
  <c r="E17" i="24"/>
  <c r="H17" i="20"/>
  <c r="I17" i="26"/>
  <c r="O17" i="28"/>
  <c r="F17" i="22"/>
  <c r="N18" i="20"/>
  <c r="E17" i="26"/>
  <c r="G17" i="28"/>
  <c r="M17" i="28"/>
  <c r="E22" i="20"/>
  <c r="E18" i="20" s="1"/>
  <c r="N22" i="24"/>
  <c r="N18" i="24" s="1"/>
  <c r="Q18" i="27"/>
  <c r="Q31" i="27" s="1"/>
  <c r="Q37" i="27" s="1"/>
  <c r="Q41" i="27" s="1"/>
  <c r="E49" i="27" s="1"/>
  <c r="E52" i="27" s="1"/>
  <c r="J17" i="24"/>
  <c r="Q17" i="24"/>
  <c r="Q30" i="24" s="1"/>
  <c r="Q36" i="24" s="1"/>
  <c r="Q40" i="24" s="1"/>
  <c r="E48" i="24" s="1"/>
  <c r="E51" i="24" s="1"/>
  <c r="I17" i="21"/>
  <c r="L17" i="20"/>
  <c r="G22" i="20"/>
  <c r="G18" i="20" s="1"/>
  <c r="G17" i="20"/>
  <c r="K17" i="20"/>
  <c r="O17" i="27"/>
  <c r="F17" i="26"/>
  <c r="H17" i="25"/>
  <c r="E18" i="22"/>
  <c r="Q17" i="20"/>
  <c r="Q30" i="20" s="1"/>
  <c r="Q36" i="20" s="1"/>
  <c r="Q40" i="20" s="1"/>
  <c r="E48" i="20" s="1"/>
  <c r="E51" i="20" s="1"/>
  <c r="M17" i="22"/>
  <c r="J17" i="22"/>
  <c r="K17" i="26"/>
  <c r="I17" i="25"/>
  <c r="P17" i="21"/>
  <c r="P30" i="21" s="1"/>
  <c r="P36" i="21" s="1"/>
  <c r="P40" i="21" s="1"/>
  <c r="D48" i="21" s="1"/>
  <c r="D51" i="21" s="1"/>
  <c r="G17" i="21"/>
  <c r="P22" i="20"/>
  <c r="P18" i="20" s="1"/>
  <c r="P31" i="20" s="1"/>
  <c r="P37" i="20" s="1"/>
  <c r="P41" i="20" s="1"/>
  <c r="D49" i="20" s="1"/>
  <c r="D52" i="20" s="1"/>
  <c r="R18" i="25"/>
  <c r="R31" i="25" s="1"/>
  <c r="R37" i="25" s="1"/>
  <c r="R41" i="25" s="1"/>
  <c r="F49" i="25" s="1"/>
  <c r="F52" i="25" s="1"/>
  <c r="D63" i="25" s="1"/>
  <c r="I17" i="27"/>
  <c r="P17" i="20"/>
  <c r="P30" i="20" s="1"/>
  <c r="P36" i="20" s="1"/>
  <c r="P40" i="20" s="1"/>
  <c r="D48" i="20" s="1"/>
  <c r="D51" i="20" s="1"/>
  <c r="O17" i="24"/>
  <c r="I17" i="24"/>
  <c r="I17" i="22"/>
  <c r="P18" i="25"/>
  <c r="N17" i="20"/>
  <c r="F17" i="20"/>
  <c r="G17" i="27"/>
  <c r="Q17" i="23"/>
  <c r="Q30" i="23" s="1"/>
  <c r="Q36" i="23" s="1"/>
  <c r="Q40" i="23" s="1"/>
  <c r="E48" i="23" s="1"/>
  <c r="E51" i="23" s="1"/>
  <c r="E17" i="28"/>
  <c r="F17" i="28"/>
  <c r="H17" i="27"/>
  <c r="E17" i="27"/>
  <c r="O17" i="26"/>
  <c r="Q17" i="25"/>
  <c r="Q30" i="25" s="1"/>
  <c r="Q36" i="25" s="1"/>
  <c r="Q40" i="25" s="1"/>
  <c r="E48" i="25" s="1"/>
  <c r="E51" i="25" s="1"/>
  <c r="J17" i="25"/>
  <c r="K25" i="25"/>
  <c r="K18" i="25" s="1"/>
  <c r="Q18" i="25"/>
  <c r="Q31" i="25" s="1"/>
  <c r="Q37" i="25" s="1"/>
  <c r="Q41" i="25" s="1"/>
  <c r="E49" i="25" s="1"/>
  <c r="E52" i="25" s="1"/>
  <c r="I18" i="25"/>
  <c r="F17" i="24"/>
  <c r="R18" i="24"/>
  <c r="M17" i="24"/>
  <c r="F17" i="23"/>
  <c r="K18" i="23"/>
  <c r="N18" i="23"/>
  <c r="E17" i="23"/>
  <c r="N17" i="22"/>
  <c r="Q17" i="22"/>
  <c r="Q30" i="22" s="1"/>
  <c r="Q36" i="22" s="1"/>
  <c r="Q40" i="22" s="1"/>
  <c r="E48" i="22" s="1"/>
  <c r="E51" i="22" s="1"/>
  <c r="O40" i="21"/>
  <c r="R18" i="21"/>
  <c r="R19" i="21" s="1"/>
  <c r="J17" i="21"/>
  <c r="E17" i="21"/>
  <c r="O18" i="20"/>
  <c r="H18" i="20"/>
  <c r="F18" i="20"/>
  <c r="J22" i="28"/>
  <c r="J18" i="28" s="1"/>
  <c r="I18" i="28"/>
  <c r="J17" i="28"/>
  <c r="K22" i="27"/>
  <c r="K18" i="27" s="1"/>
  <c r="F17" i="27"/>
  <c r="H18" i="27"/>
  <c r="G17" i="26"/>
  <c r="R17" i="25"/>
  <c r="R30" i="25" s="1"/>
  <c r="R36" i="25" s="1"/>
  <c r="R40" i="25" s="1"/>
  <c r="F48" i="25" s="1"/>
  <c r="F51" i="25" s="1"/>
  <c r="D62" i="25" s="1"/>
  <c r="K18" i="24"/>
  <c r="L25" i="22"/>
  <c r="L18" i="22" s="1"/>
  <c r="R17" i="22"/>
  <c r="R30" i="22" s="1"/>
  <c r="R36" i="22" s="1"/>
  <c r="R40" i="22" s="1"/>
  <c r="F48" i="22" s="1"/>
  <c r="F51" i="22" s="1"/>
  <c r="D62" i="22" s="1"/>
  <c r="E17" i="22"/>
  <c r="H17" i="22"/>
  <c r="F17" i="21"/>
  <c r="O17" i="21"/>
  <c r="E17" i="20"/>
  <c r="M17" i="20"/>
  <c r="K18" i="21"/>
  <c r="P17" i="22"/>
  <c r="P30" i="22" s="1"/>
  <c r="P36" i="22" s="1"/>
  <c r="P40" i="22" s="1"/>
  <c r="D48" i="22" s="1"/>
  <c r="D51" i="22" s="1"/>
  <c r="O17" i="22"/>
  <c r="O18" i="23"/>
  <c r="F22" i="23"/>
  <c r="F18" i="23" s="1"/>
  <c r="J25" i="23"/>
  <c r="J18" i="23" s="1"/>
  <c r="G25" i="23"/>
  <c r="G18" i="23" s="1"/>
  <c r="Q18" i="23"/>
  <c r="Q19" i="23" s="1"/>
  <c r="Q18" i="24"/>
  <c r="Q19" i="24" s="1"/>
  <c r="H18" i="24"/>
  <c r="P22" i="26"/>
  <c r="P18" i="26" s="1"/>
  <c r="Q17" i="26"/>
  <c r="Q30" i="26" s="1"/>
  <c r="Q36" i="26" s="1"/>
  <c r="Q40" i="26" s="1"/>
  <c r="E48" i="26" s="1"/>
  <c r="E51" i="26" s="1"/>
  <c r="R18" i="26"/>
  <c r="R19" i="26" s="1"/>
  <c r="F18" i="26"/>
  <c r="R19" i="27"/>
  <c r="Q17" i="27"/>
  <c r="Q30" i="27" s="1"/>
  <c r="Q36" i="27" s="1"/>
  <c r="Q40" i="27" s="1"/>
  <c r="E48" i="27" s="1"/>
  <c r="E51" i="27" s="1"/>
  <c r="N17" i="28"/>
  <c r="I17" i="28"/>
  <c r="L17" i="28"/>
  <c r="L22" i="25"/>
  <c r="L18" i="25" s="1"/>
  <c r="J18" i="22"/>
  <c r="K18" i="22"/>
  <c r="I22" i="23"/>
  <c r="I18" i="23" s="1"/>
  <c r="L22" i="24"/>
  <c r="L18" i="24" s="1"/>
  <c r="L17" i="24"/>
  <c r="F18" i="24"/>
  <c r="N18" i="26"/>
  <c r="Q19" i="28"/>
  <c r="L18" i="28"/>
  <c r="H18" i="22"/>
  <c r="Q18" i="22"/>
  <c r="Q31" i="22" s="1"/>
  <c r="Q37" i="22" s="1"/>
  <c r="Q41" i="22" s="1"/>
  <c r="E49" i="22" s="1"/>
  <c r="E52" i="22" s="1"/>
  <c r="J18" i="24"/>
  <c r="I18" i="26"/>
  <c r="M18" i="26"/>
  <c r="J17" i="26"/>
  <c r="M22" i="20"/>
  <c r="M18" i="20" s="1"/>
  <c r="K18" i="20"/>
  <c r="I17" i="20"/>
  <c r="E18" i="21"/>
  <c r="J18" i="21"/>
  <c r="M22" i="22"/>
  <c r="M25" i="22"/>
  <c r="P25" i="22"/>
  <c r="P18" i="22" s="1"/>
  <c r="I18" i="22"/>
  <c r="I17" i="23"/>
  <c r="R18" i="23"/>
  <c r="R19" i="23" s="1"/>
  <c r="O17" i="23"/>
  <c r="N17" i="23"/>
  <c r="G18" i="24"/>
  <c r="P17" i="24"/>
  <c r="P30" i="24" s="1"/>
  <c r="P36" i="24" s="1"/>
  <c r="P40" i="24" s="1"/>
  <c r="D48" i="24" s="1"/>
  <c r="D51" i="24" s="1"/>
  <c r="O40" i="25"/>
  <c r="M17" i="26"/>
  <c r="L22" i="27"/>
  <c r="L18" i="27" s="1"/>
  <c r="F18" i="28"/>
  <c r="K18" i="28"/>
  <c r="E18" i="28"/>
  <c r="R18" i="28"/>
  <c r="Q31" i="28"/>
  <c r="Q37" i="28" s="1"/>
  <c r="Q41" i="28" s="1"/>
  <c r="E49" i="28" s="1"/>
  <c r="E52" i="28" s="1"/>
  <c r="N18" i="28"/>
  <c r="M18" i="28"/>
  <c r="P18" i="28"/>
  <c r="J18" i="27"/>
  <c r="J17" i="27"/>
  <c r="I18" i="27"/>
  <c r="M18" i="27"/>
  <c r="E18" i="27"/>
  <c r="P31" i="27"/>
  <c r="P37" i="27" s="1"/>
  <c r="P41" i="27" s="1"/>
  <c r="D49" i="27" s="1"/>
  <c r="D52" i="27" s="1"/>
  <c r="Q18" i="26"/>
  <c r="J25" i="26"/>
  <c r="J18" i="26" s="1"/>
  <c r="L22" i="26"/>
  <c r="L18" i="26" s="1"/>
  <c r="E18" i="26"/>
  <c r="G17" i="25"/>
  <c r="J18" i="25"/>
  <c r="O17" i="25"/>
  <c r="F18" i="25"/>
  <c r="P19" i="25"/>
  <c r="P31" i="25"/>
  <c r="P37" i="25" s="1"/>
  <c r="P41" i="25" s="1"/>
  <c r="D49" i="25" s="1"/>
  <c r="D52" i="25" s="1"/>
  <c r="M18" i="25"/>
  <c r="N18" i="25"/>
  <c r="E18" i="25"/>
  <c r="O18" i="24"/>
  <c r="R31" i="24"/>
  <c r="R37" i="24" s="1"/>
  <c r="R41" i="24" s="1"/>
  <c r="F49" i="24" s="1"/>
  <c r="F52" i="24" s="1"/>
  <c r="D63" i="24" s="1"/>
  <c r="I18" i="24"/>
  <c r="M18" i="24"/>
  <c r="P31" i="24"/>
  <c r="P37" i="24" s="1"/>
  <c r="P41" i="24" s="1"/>
  <c r="D49" i="24" s="1"/>
  <c r="D52" i="24" s="1"/>
  <c r="Q31" i="24"/>
  <c r="Q37" i="24" s="1"/>
  <c r="Q41" i="24" s="1"/>
  <c r="E49" i="24" s="1"/>
  <c r="E52" i="24" s="1"/>
  <c r="E18" i="24"/>
  <c r="L18" i="23"/>
  <c r="L17" i="23"/>
  <c r="P18" i="23"/>
  <c r="P31" i="23" s="1"/>
  <c r="P37" i="23" s="1"/>
  <c r="P41" i="23" s="1"/>
  <c r="D49" i="23" s="1"/>
  <c r="D52" i="23" s="1"/>
  <c r="E18" i="23"/>
  <c r="M18" i="23"/>
  <c r="R18" i="22"/>
  <c r="R31" i="22" s="1"/>
  <c r="R37" i="22" s="1"/>
  <c r="R41" i="22" s="1"/>
  <c r="F49" i="22" s="1"/>
  <c r="F52" i="22" s="1"/>
  <c r="D63" i="22" s="1"/>
  <c r="N22" i="22"/>
  <c r="N18" i="22" s="1"/>
  <c r="F18" i="22"/>
  <c r="G17" i="22"/>
  <c r="K17" i="21"/>
  <c r="I18" i="21"/>
  <c r="Q18" i="21"/>
  <c r="M18" i="21"/>
  <c r="P18" i="21"/>
  <c r="H18" i="21"/>
  <c r="I18" i="20"/>
  <c r="Q18" i="20"/>
  <c r="J18" i="20"/>
  <c r="L18" i="20"/>
  <c r="R17" i="20"/>
  <c r="J17" i="20"/>
  <c r="P19" i="27" l="1"/>
  <c r="R19" i="24"/>
  <c r="P19" i="20"/>
  <c r="D70" i="22"/>
  <c r="C20" i="4" s="1"/>
  <c r="R31" i="21"/>
  <c r="R37" i="21" s="1"/>
  <c r="R41" i="21" s="1"/>
  <c r="F49" i="21" s="1"/>
  <c r="F52" i="21" s="1"/>
  <c r="D63" i="21" s="1"/>
  <c r="D64" i="21" s="1"/>
  <c r="Q19" i="25"/>
  <c r="Q19" i="26"/>
  <c r="Q19" i="27"/>
  <c r="R19" i="25"/>
  <c r="Q31" i="23"/>
  <c r="Q37" i="23" s="1"/>
  <c r="Q41" i="23" s="1"/>
  <c r="E49" i="23" s="1"/>
  <c r="E52" i="23" s="1"/>
  <c r="P19" i="23"/>
  <c r="P19" i="22"/>
  <c r="Q19" i="22"/>
  <c r="R31" i="23"/>
  <c r="R37" i="23" s="1"/>
  <c r="R41" i="23" s="1"/>
  <c r="F49" i="23" s="1"/>
  <c r="F52" i="23" s="1"/>
  <c r="D63" i="23" s="1"/>
  <c r="P19" i="26"/>
  <c r="P31" i="26"/>
  <c r="P37" i="26" s="1"/>
  <c r="P41" i="26" s="1"/>
  <c r="D49" i="26" s="1"/>
  <c r="D52" i="26" s="1"/>
  <c r="R31" i="26"/>
  <c r="R37" i="26" s="1"/>
  <c r="R41" i="26" s="1"/>
  <c r="F49" i="26" s="1"/>
  <c r="F52" i="26" s="1"/>
  <c r="D63" i="26" s="1"/>
  <c r="D64" i="26" s="1"/>
  <c r="D64" i="22"/>
  <c r="R19" i="22"/>
  <c r="M18" i="22"/>
  <c r="P19" i="24"/>
  <c r="D64" i="24"/>
  <c r="D64" i="25"/>
  <c r="D70" i="25"/>
  <c r="C23" i="4" s="1"/>
  <c r="Q31" i="26"/>
  <c r="Q37" i="26" s="1"/>
  <c r="Q41" i="26" s="1"/>
  <c r="E49" i="26" s="1"/>
  <c r="E52" i="26" s="1"/>
  <c r="D64" i="27"/>
  <c r="R19" i="28"/>
  <c r="R31" i="28"/>
  <c r="R37" i="28" s="1"/>
  <c r="R41" i="28" s="1"/>
  <c r="F49" i="28" s="1"/>
  <c r="F52" i="28" s="1"/>
  <c r="D63" i="28" s="1"/>
  <c r="P19" i="28"/>
  <c r="P31" i="28"/>
  <c r="P37" i="28" s="1"/>
  <c r="P41" i="28" s="1"/>
  <c r="D49" i="28" s="1"/>
  <c r="D52" i="28" s="1"/>
  <c r="D70" i="27"/>
  <c r="C25" i="4" s="1"/>
  <c r="D70" i="26"/>
  <c r="C24" i="4" s="1"/>
  <c r="D70" i="24"/>
  <c r="C22" i="4" s="1"/>
  <c r="P31" i="22"/>
  <c r="P37" i="22" s="1"/>
  <c r="P41" i="22" s="1"/>
  <c r="D49" i="22" s="1"/>
  <c r="D52" i="22" s="1"/>
  <c r="D70" i="21"/>
  <c r="C19" i="4" s="1"/>
  <c r="Q19" i="21"/>
  <c r="Q31" i="21"/>
  <c r="Q37" i="21" s="1"/>
  <c r="Q41" i="21" s="1"/>
  <c r="E49" i="21" s="1"/>
  <c r="E52" i="21" s="1"/>
  <c r="P19" i="21"/>
  <c r="P31" i="21"/>
  <c r="P37" i="21" s="1"/>
  <c r="P41" i="21" s="1"/>
  <c r="D49" i="21" s="1"/>
  <c r="D52" i="21" s="1"/>
  <c r="Q31" i="20"/>
  <c r="Q37" i="20" s="1"/>
  <c r="Q41" i="20" s="1"/>
  <c r="E49" i="20" s="1"/>
  <c r="E52" i="20" s="1"/>
  <c r="Q19" i="20"/>
  <c r="R19" i="20"/>
  <c r="R30" i="20"/>
  <c r="R36" i="20" s="1"/>
  <c r="R40" i="20" s="1"/>
  <c r="F48" i="20" s="1"/>
  <c r="F51" i="20" s="1"/>
  <c r="D62" i="20" s="1"/>
  <c r="D64" i="23" l="1"/>
  <c r="D70" i="23"/>
  <c r="C21" i="4" s="1"/>
  <c r="D64" i="28"/>
  <c r="D70" i="28"/>
  <c r="C26" i="4" s="1"/>
  <c r="D70" i="20"/>
  <c r="C18" i="4" s="1"/>
  <c r="D64" i="20"/>
  <c r="D58" i="18" l="1"/>
  <c r="D57" i="18"/>
  <c r="D50" i="18"/>
  <c r="E50" i="18"/>
  <c r="F50" i="18"/>
  <c r="D45" i="18"/>
  <c r="E39" i="18"/>
  <c r="F39" i="18"/>
  <c r="G39" i="18"/>
  <c r="H39" i="18"/>
  <c r="I39" i="18"/>
  <c r="J39" i="18"/>
  <c r="K39" i="18"/>
  <c r="L39" i="18"/>
  <c r="M39" i="18"/>
  <c r="N39" i="18"/>
  <c r="O39" i="18"/>
  <c r="P39" i="18"/>
  <c r="Q39" i="18"/>
  <c r="R39" i="18"/>
  <c r="E38" i="18"/>
  <c r="F38" i="18"/>
  <c r="G38" i="18"/>
  <c r="H38" i="18"/>
  <c r="I38" i="18"/>
  <c r="J38" i="18"/>
  <c r="K38" i="18"/>
  <c r="L38" i="18"/>
  <c r="M38" i="18"/>
  <c r="N38" i="18"/>
  <c r="O38" i="18"/>
  <c r="P38" i="18"/>
  <c r="Q38" i="18"/>
  <c r="R38" i="18"/>
  <c r="E23" i="18"/>
  <c r="F23" i="18"/>
  <c r="G23" i="18"/>
  <c r="H23" i="18"/>
  <c r="I23" i="18"/>
  <c r="J23" i="18"/>
  <c r="K23" i="18"/>
  <c r="L23" i="18"/>
  <c r="M23" i="18"/>
  <c r="N23" i="18"/>
  <c r="O23" i="18"/>
  <c r="P23" i="18"/>
  <c r="Q23" i="18"/>
  <c r="R23" i="18"/>
  <c r="E20" i="18"/>
  <c r="F20" i="18"/>
  <c r="G20" i="18"/>
  <c r="H20" i="18"/>
  <c r="I20" i="18"/>
  <c r="J20" i="18"/>
  <c r="K20" i="18"/>
  <c r="L20" i="18"/>
  <c r="M20" i="18"/>
  <c r="N20" i="18"/>
  <c r="O20" i="18"/>
  <c r="P20" i="18"/>
  <c r="Q20" i="18"/>
  <c r="R20" i="18"/>
  <c r="P10" i="18"/>
  <c r="Q10" i="18"/>
  <c r="D9" i="18"/>
  <c r="E9" i="18"/>
  <c r="E10" i="18" s="1"/>
  <c r="F9" i="18"/>
  <c r="F10" i="18" s="1"/>
  <c r="G9" i="18"/>
  <c r="G10" i="18" s="1"/>
  <c r="H9" i="18"/>
  <c r="H10" i="18" s="1"/>
  <c r="I9" i="18"/>
  <c r="I10" i="18" s="1"/>
  <c r="J9" i="18"/>
  <c r="K21" i="18" s="1"/>
  <c r="K9" i="18"/>
  <c r="K10" i="18" s="1"/>
  <c r="L9" i="18"/>
  <c r="L10" i="18" s="1"/>
  <c r="M22" i="18" s="1"/>
  <c r="M9" i="18"/>
  <c r="M10" i="18" s="1"/>
  <c r="N22" i="18" s="1"/>
  <c r="N9" i="18"/>
  <c r="N10" i="18" s="1"/>
  <c r="O9" i="18"/>
  <c r="O10" i="18" s="1"/>
  <c r="P9" i="18"/>
  <c r="Q9" i="18"/>
  <c r="R9" i="18"/>
  <c r="D69" i="18"/>
  <c r="D56" i="18"/>
  <c r="O37" i="18"/>
  <c r="N37" i="18"/>
  <c r="M37" i="18"/>
  <c r="L37" i="18"/>
  <c r="K37" i="18"/>
  <c r="J37" i="18"/>
  <c r="I37" i="18"/>
  <c r="H37" i="18"/>
  <c r="G37" i="18"/>
  <c r="F37" i="18"/>
  <c r="E37" i="18"/>
  <c r="O36" i="18"/>
  <c r="N36" i="18"/>
  <c r="M36" i="18"/>
  <c r="L36" i="18"/>
  <c r="K36" i="18"/>
  <c r="J36" i="18"/>
  <c r="I36" i="18"/>
  <c r="H36" i="18"/>
  <c r="G36" i="18"/>
  <c r="F36" i="18"/>
  <c r="E36" i="18"/>
  <c r="Q25" i="18"/>
  <c r="D6" i="18"/>
  <c r="D58" i="17"/>
  <c r="D57" i="17"/>
  <c r="D50" i="17"/>
  <c r="E50" i="17"/>
  <c r="F50" i="17"/>
  <c r="D45" i="17"/>
  <c r="E39" i="17"/>
  <c r="F39" i="17"/>
  <c r="G39" i="17"/>
  <c r="H39" i="17"/>
  <c r="I39" i="17"/>
  <c r="J39" i="17"/>
  <c r="K39" i="17"/>
  <c r="L39" i="17"/>
  <c r="M39" i="17"/>
  <c r="N39" i="17"/>
  <c r="O39" i="17"/>
  <c r="P39" i="17"/>
  <c r="Q39" i="17"/>
  <c r="R39" i="17"/>
  <c r="E38" i="17"/>
  <c r="F38" i="17"/>
  <c r="G38" i="17"/>
  <c r="H38" i="17"/>
  <c r="I38" i="17"/>
  <c r="J38" i="17"/>
  <c r="K38" i="17"/>
  <c r="L38" i="17"/>
  <c r="M38" i="17"/>
  <c r="N38" i="17"/>
  <c r="O38" i="17"/>
  <c r="P38" i="17"/>
  <c r="Q38" i="17"/>
  <c r="R38" i="17"/>
  <c r="E23" i="17"/>
  <c r="F23" i="17"/>
  <c r="G23" i="17"/>
  <c r="H23" i="17"/>
  <c r="I23" i="17"/>
  <c r="J23" i="17"/>
  <c r="K23" i="17"/>
  <c r="L23" i="17"/>
  <c r="M23" i="17"/>
  <c r="N23" i="17"/>
  <c r="O23" i="17"/>
  <c r="P23" i="17"/>
  <c r="Q23" i="17"/>
  <c r="R23" i="17"/>
  <c r="E20" i="17"/>
  <c r="F20" i="17"/>
  <c r="G20" i="17"/>
  <c r="H20" i="17"/>
  <c r="I20" i="17"/>
  <c r="J20" i="17"/>
  <c r="K20" i="17"/>
  <c r="L20" i="17"/>
  <c r="M20" i="17"/>
  <c r="N20" i="17"/>
  <c r="O20" i="17"/>
  <c r="P20" i="17"/>
  <c r="Q20" i="17"/>
  <c r="R20" i="17"/>
  <c r="P10" i="17"/>
  <c r="Q10" i="17"/>
  <c r="Q9" i="17"/>
  <c r="R9" i="17"/>
  <c r="P9" i="17"/>
  <c r="E9" i="17"/>
  <c r="F9" i="17"/>
  <c r="F10" i="17" s="1"/>
  <c r="G9" i="17"/>
  <c r="G10" i="17" s="1"/>
  <c r="H9" i="17"/>
  <c r="H10" i="17" s="1"/>
  <c r="I25" i="17" s="1"/>
  <c r="I9" i="17"/>
  <c r="I10" i="17" s="1"/>
  <c r="J9" i="17"/>
  <c r="J10" i="17" s="1"/>
  <c r="K9" i="17"/>
  <c r="K10" i="17" s="1"/>
  <c r="L9" i="17"/>
  <c r="L10" i="17" s="1"/>
  <c r="M9" i="17"/>
  <c r="N9" i="17"/>
  <c r="N10" i="17" s="1"/>
  <c r="O9" i="17"/>
  <c r="O10" i="17" s="1"/>
  <c r="D9" i="17"/>
  <c r="D10" i="17" s="1"/>
  <c r="D56" i="17"/>
  <c r="O37" i="17"/>
  <c r="N37" i="17"/>
  <c r="M37" i="17"/>
  <c r="L37" i="17"/>
  <c r="K37" i="17"/>
  <c r="J37" i="17"/>
  <c r="I37" i="17"/>
  <c r="H37" i="17"/>
  <c r="G37" i="17"/>
  <c r="F37" i="17"/>
  <c r="E37" i="17"/>
  <c r="O36" i="17"/>
  <c r="N36" i="17"/>
  <c r="M36" i="17"/>
  <c r="L36" i="17"/>
  <c r="K36" i="17"/>
  <c r="J36" i="17"/>
  <c r="I36" i="17"/>
  <c r="H36" i="17"/>
  <c r="G36" i="17"/>
  <c r="F36" i="17"/>
  <c r="E36" i="17"/>
  <c r="D6" i="17"/>
  <c r="D58" i="16"/>
  <c r="D57" i="16"/>
  <c r="D50" i="16"/>
  <c r="E50" i="16"/>
  <c r="F50" i="16"/>
  <c r="D45" i="16"/>
  <c r="E39" i="16"/>
  <c r="F39" i="16"/>
  <c r="G39" i="16"/>
  <c r="H39" i="16"/>
  <c r="I39" i="16"/>
  <c r="J39" i="16"/>
  <c r="K39" i="16"/>
  <c r="L39" i="16"/>
  <c r="M39" i="16"/>
  <c r="N39" i="16"/>
  <c r="O39" i="16"/>
  <c r="P39" i="16"/>
  <c r="Q39" i="16"/>
  <c r="R39" i="16"/>
  <c r="E38" i="16"/>
  <c r="F38" i="16"/>
  <c r="G38" i="16"/>
  <c r="H38" i="16"/>
  <c r="I38" i="16"/>
  <c r="J38" i="16"/>
  <c r="K38" i="16"/>
  <c r="L38" i="16"/>
  <c r="M38" i="16"/>
  <c r="N38" i="16"/>
  <c r="O38" i="16"/>
  <c r="P38" i="16"/>
  <c r="Q38" i="16"/>
  <c r="R38" i="16"/>
  <c r="E23" i="16"/>
  <c r="F23" i="16"/>
  <c r="G23" i="16"/>
  <c r="H23" i="16"/>
  <c r="I23" i="16"/>
  <c r="J23" i="16"/>
  <c r="K23" i="16"/>
  <c r="L23" i="16"/>
  <c r="M23" i="16"/>
  <c r="N23" i="16"/>
  <c r="O23" i="16"/>
  <c r="P23" i="16"/>
  <c r="Q23" i="16"/>
  <c r="R23" i="16"/>
  <c r="E20" i="16"/>
  <c r="F20" i="16"/>
  <c r="G20" i="16"/>
  <c r="H20" i="16"/>
  <c r="I20" i="16"/>
  <c r="J20" i="16"/>
  <c r="K20" i="16"/>
  <c r="L20" i="16"/>
  <c r="M20" i="16"/>
  <c r="N20" i="16"/>
  <c r="O20" i="16"/>
  <c r="P20" i="16"/>
  <c r="Q20" i="16"/>
  <c r="R20" i="16"/>
  <c r="Q10" i="16"/>
  <c r="P10" i="16"/>
  <c r="Q9" i="16"/>
  <c r="R9" i="16"/>
  <c r="P9" i="16"/>
  <c r="E9" i="16"/>
  <c r="E10" i="16" s="1"/>
  <c r="F9" i="16"/>
  <c r="F10" i="16" s="1"/>
  <c r="G9" i="16"/>
  <c r="H9" i="16"/>
  <c r="H10" i="16" s="1"/>
  <c r="I9" i="16"/>
  <c r="I10" i="16" s="1"/>
  <c r="J9" i="16"/>
  <c r="J10" i="16" s="1"/>
  <c r="K25" i="16" s="1"/>
  <c r="K9" i="16"/>
  <c r="L9" i="16"/>
  <c r="L10" i="16" s="1"/>
  <c r="M9" i="16"/>
  <c r="M10" i="16" s="1"/>
  <c r="N9" i="16"/>
  <c r="N10" i="16" s="1"/>
  <c r="O9" i="16"/>
  <c r="O10" i="16" s="1"/>
  <c r="D9" i="16"/>
  <c r="E24" i="16" s="1"/>
  <c r="D69" i="16"/>
  <c r="D56" i="16"/>
  <c r="O37" i="16"/>
  <c r="N37" i="16"/>
  <c r="M37" i="16"/>
  <c r="L37" i="16"/>
  <c r="K37" i="16"/>
  <c r="J37" i="16"/>
  <c r="I37" i="16"/>
  <c r="H37" i="16"/>
  <c r="G37" i="16"/>
  <c r="F37" i="16"/>
  <c r="E37" i="16"/>
  <c r="O36" i="16"/>
  <c r="N36" i="16"/>
  <c r="M36" i="16"/>
  <c r="L36" i="16"/>
  <c r="K36" i="16"/>
  <c r="J36" i="16"/>
  <c r="I36" i="16"/>
  <c r="H36" i="16"/>
  <c r="G36" i="16"/>
  <c r="F36" i="16"/>
  <c r="E36" i="16"/>
  <c r="D6" i="16"/>
  <c r="D58" i="15"/>
  <c r="D57" i="15"/>
  <c r="D50" i="15"/>
  <c r="E50" i="15"/>
  <c r="F50" i="15"/>
  <c r="D45" i="15"/>
  <c r="E39" i="15"/>
  <c r="F39" i="15"/>
  <c r="G39" i="15"/>
  <c r="H39" i="15"/>
  <c r="I39" i="15"/>
  <c r="J39" i="15"/>
  <c r="K39" i="15"/>
  <c r="L39" i="15"/>
  <c r="M39" i="15"/>
  <c r="N39" i="15"/>
  <c r="O39" i="15"/>
  <c r="P39" i="15"/>
  <c r="Q39" i="15"/>
  <c r="R39" i="15"/>
  <c r="E38" i="15"/>
  <c r="F38" i="15"/>
  <c r="G38" i="15"/>
  <c r="H38" i="15"/>
  <c r="I38" i="15"/>
  <c r="J38" i="15"/>
  <c r="K38" i="15"/>
  <c r="L38" i="15"/>
  <c r="M38" i="15"/>
  <c r="N38" i="15"/>
  <c r="O38" i="15"/>
  <c r="P38" i="15"/>
  <c r="Q38" i="15"/>
  <c r="R38" i="15"/>
  <c r="E23" i="15"/>
  <c r="F23" i="15"/>
  <c r="G23" i="15"/>
  <c r="H23" i="15"/>
  <c r="I23" i="15"/>
  <c r="J23" i="15"/>
  <c r="K23" i="15"/>
  <c r="L23" i="15"/>
  <c r="M23" i="15"/>
  <c r="N23" i="15"/>
  <c r="O23" i="15"/>
  <c r="Q23" i="15"/>
  <c r="R23" i="15"/>
  <c r="P23" i="15"/>
  <c r="Q20" i="15"/>
  <c r="R20" i="15"/>
  <c r="P20" i="15"/>
  <c r="F20" i="15"/>
  <c r="G20" i="15"/>
  <c r="H20" i="15"/>
  <c r="I20" i="15"/>
  <c r="J20" i="15"/>
  <c r="K20" i="15"/>
  <c r="L20" i="15"/>
  <c r="M20" i="15"/>
  <c r="N20" i="15"/>
  <c r="O20" i="15"/>
  <c r="E20" i="15"/>
  <c r="Q10" i="15"/>
  <c r="P10" i="15"/>
  <c r="Q9" i="15"/>
  <c r="R9" i="15"/>
  <c r="P9" i="15"/>
  <c r="E9" i="15"/>
  <c r="E10" i="15" s="1"/>
  <c r="F22" i="15" s="1"/>
  <c r="F9" i="15"/>
  <c r="F10" i="15" s="1"/>
  <c r="G22" i="15" s="1"/>
  <c r="G9" i="15"/>
  <c r="G10" i="15" s="1"/>
  <c r="H9" i="15"/>
  <c r="H10" i="15" s="1"/>
  <c r="I9" i="15"/>
  <c r="I10" i="15" s="1"/>
  <c r="J9" i="15"/>
  <c r="J10" i="15" s="1"/>
  <c r="K25" i="15" s="1"/>
  <c r="K9" i="15"/>
  <c r="K10" i="15" s="1"/>
  <c r="L9" i="15"/>
  <c r="M24" i="15" s="1"/>
  <c r="M9" i="15"/>
  <c r="M10" i="15" s="1"/>
  <c r="N22" i="15" s="1"/>
  <c r="N9" i="15"/>
  <c r="N10" i="15" s="1"/>
  <c r="O22" i="15" s="1"/>
  <c r="O9" i="15"/>
  <c r="O10" i="15" s="1"/>
  <c r="D9" i="15"/>
  <c r="D10" i="15" s="1"/>
  <c r="D69" i="15"/>
  <c r="D56" i="15"/>
  <c r="O37" i="15"/>
  <c r="N37" i="15"/>
  <c r="M37" i="15"/>
  <c r="L37" i="15"/>
  <c r="K37" i="15"/>
  <c r="J37" i="15"/>
  <c r="I37" i="15"/>
  <c r="H37" i="15"/>
  <c r="G37" i="15"/>
  <c r="F37" i="15"/>
  <c r="E37" i="15"/>
  <c r="O36" i="15"/>
  <c r="N36" i="15"/>
  <c r="M36" i="15"/>
  <c r="L36" i="15"/>
  <c r="K36" i="15"/>
  <c r="J36" i="15"/>
  <c r="I36" i="15"/>
  <c r="H36" i="15"/>
  <c r="G36" i="15"/>
  <c r="F36" i="15"/>
  <c r="E36" i="15"/>
  <c r="D6" i="15"/>
  <c r="D45" i="13"/>
  <c r="D58" i="13"/>
  <c r="D57" i="13"/>
  <c r="E50" i="13"/>
  <c r="F50" i="13"/>
  <c r="D50" i="13"/>
  <c r="Q39" i="13"/>
  <c r="R39" i="13"/>
  <c r="P39" i="13"/>
  <c r="F39" i="13"/>
  <c r="G39" i="13"/>
  <c r="H39" i="13"/>
  <c r="I39" i="13"/>
  <c r="J39" i="13"/>
  <c r="K39" i="13"/>
  <c r="L39" i="13"/>
  <c r="M39" i="13"/>
  <c r="N39" i="13"/>
  <c r="O39" i="13"/>
  <c r="E39" i="13"/>
  <c r="Q38" i="13"/>
  <c r="R38" i="13"/>
  <c r="P38" i="13"/>
  <c r="F38" i="13"/>
  <c r="G38" i="13"/>
  <c r="H38" i="13"/>
  <c r="I38" i="13"/>
  <c r="J38" i="13"/>
  <c r="K38" i="13"/>
  <c r="L38" i="13"/>
  <c r="M38" i="13"/>
  <c r="N38" i="13"/>
  <c r="O38" i="13"/>
  <c r="E38" i="13"/>
  <c r="Q23" i="13"/>
  <c r="R23" i="13"/>
  <c r="P23" i="13"/>
  <c r="F23" i="13"/>
  <c r="G23" i="13"/>
  <c r="H23" i="13"/>
  <c r="I23" i="13"/>
  <c r="J23" i="13"/>
  <c r="K23" i="13"/>
  <c r="L23" i="13"/>
  <c r="M23" i="13"/>
  <c r="N23" i="13"/>
  <c r="O23" i="13"/>
  <c r="E23" i="13"/>
  <c r="Q20" i="13"/>
  <c r="R20" i="13"/>
  <c r="P20" i="13"/>
  <c r="F20" i="13"/>
  <c r="G20" i="13"/>
  <c r="H20" i="13"/>
  <c r="I20" i="13"/>
  <c r="J20" i="13"/>
  <c r="K20" i="13"/>
  <c r="L20" i="13"/>
  <c r="M20" i="13"/>
  <c r="N20" i="13"/>
  <c r="O20" i="13"/>
  <c r="E20" i="13"/>
  <c r="Q10" i="13"/>
  <c r="P10" i="13"/>
  <c r="Q9" i="13"/>
  <c r="R9" i="13"/>
  <c r="P9" i="13"/>
  <c r="E9" i="13"/>
  <c r="E10" i="13" s="1"/>
  <c r="F9" i="13"/>
  <c r="G21" i="13" s="1"/>
  <c r="G9" i="13"/>
  <c r="H9" i="13"/>
  <c r="H10" i="13" s="1"/>
  <c r="I9" i="13"/>
  <c r="I10" i="13" s="1"/>
  <c r="J9" i="13"/>
  <c r="J10" i="13" s="1"/>
  <c r="K9" i="13"/>
  <c r="K10" i="13" s="1"/>
  <c r="L9" i="13"/>
  <c r="L10" i="13" s="1"/>
  <c r="M9" i="13"/>
  <c r="M10" i="13" s="1"/>
  <c r="N22" i="13" s="1"/>
  <c r="N9" i="13"/>
  <c r="O9" i="13"/>
  <c r="D9" i="13"/>
  <c r="D10" i="13" s="1"/>
  <c r="D69" i="13"/>
  <c r="D56" i="13"/>
  <c r="O37" i="13"/>
  <c r="N37" i="13"/>
  <c r="M37" i="13"/>
  <c r="L37" i="13"/>
  <c r="K37" i="13"/>
  <c r="J37" i="13"/>
  <c r="I37" i="13"/>
  <c r="H37" i="13"/>
  <c r="G37" i="13"/>
  <c r="F37" i="13"/>
  <c r="E37" i="13"/>
  <c r="O36" i="13"/>
  <c r="N36" i="13"/>
  <c r="M36" i="13"/>
  <c r="L36" i="13"/>
  <c r="K36" i="13"/>
  <c r="J36" i="13"/>
  <c r="I36" i="13"/>
  <c r="H36" i="13"/>
  <c r="G36" i="13"/>
  <c r="F36" i="13"/>
  <c r="E36" i="13"/>
  <c r="N10" i="13"/>
  <c r="O22" i="13" s="1"/>
  <c r="D6" i="13"/>
  <c r="D58" i="12"/>
  <c r="D57" i="12"/>
  <c r="D45" i="12"/>
  <c r="E50" i="12"/>
  <c r="F50" i="12"/>
  <c r="D50" i="12"/>
  <c r="Q39" i="12"/>
  <c r="R39" i="12"/>
  <c r="P39" i="12"/>
  <c r="F39" i="12"/>
  <c r="G39" i="12"/>
  <c r="H39" i="12"/>
  <c r="I39" i="12"/>
  <c r="J39" i="12"/>
  <c r="K39" i="12"/>
  <c r="L39" i="12"/>
  <c r="M39" i="12"/>
  <c r="N39" i="12"/>
  <c r="O39" i="12"/>
  <c r="E39" i="12"/>
  <c r="Q38" i="12"/>
  <c r="R38" i="12"/>
  <c r="P38" i="12"/>
  <c r="F38" i="12"/>
  <c r="G38" i="12"/>
  <c r="H38" i="12"/>
  <c r="I38" i="12"/>
  <c r="J38" i="12"/>
  <c r="K38" i="12"/>
  <c r="L38" i="12"/>
  <c r="M38" i="12"/>
  <c r="N38" i="12"/>
  <c r="O38" i="12"/>
  <c r="E38" i="12"/>
  <c r="Q23" i="12"/>
  <c r="R23" i="12"/>
  <c r="P23" i="12"/>
  <c r="F23" i="12"/>
  <c r="G23" i="12"/>
  <c r="H23" i="12"/>
  <c r="I23" i="12"/>
  <c r="J23" i="12"/>
  <c r="K23" i="12"/>
  <c r="L23" i="12"/>
  <c r="M23" i="12"/>
  <c r="N23" i="12"/>
  <c r="O23" i="12"/>
  <c r="E23" i="12"/>
  <c r="Q20" i="12"/>
  <c r="R20" i="12"/>
  <c r="P20" i="12"/>
  <c r="F20" i="12"/>
  <c r="G20" i="12"/>
  <c r="H20" i="12"/>
  <c r="I20" i="12"/>
  <c r="J20" i="12"/>
  <c r="K20" i="12"/>
  <c r="L20" i="12"/>
  <c r="M20" i="12"/>
  <c r="N20" i="12"/>
  <c r="O20" i="12"/>
  <c r="E20" i="12"/>
  <c r="Q10" i="12"/>
  <c r="P10" i="12"/>
  <c r="Q9" i="12"/>
  <c r="R9" i="12"/>
  <c r="P9" i="12"/>
  <c r="E9" i="12"/>
  <c r="E10" i="12" s="1"/>
  <c r="F9" i="12"/>
  <c r="F10" i="12" s="1"/>
  <c r="G9" i="12"/>
  <c r="G10" i="12" s="1"/>
  <c r="H9" i="12"/>
  <c r="H10" i="12" s="1"/>
  <c r="I9" i="12"/>
  <c r="J9" i="12"/>
  <c r="J10" i="12" s="1"/>
  <c r="K9" i="12"/>
  <c r="L21" i="12" s="1"/>
  <c r="L9" i="12"/>
  <c r="L10" i="12" s="1"/>
  <c r="M22" i="12" s="1"/>
  <c r="M9" i="12"/>
  <c r="M10" i="12" s="1"/>
  <c r="N9" i="12"/>
  <c r="O9" i="12"/>
  <c r="O10" i="12" s="1"/>
  <c r="D9" i="12"/>
  <c r="D10" i="12" s="1"/>
  <c r="D69" i="12"/>
  <c r="D56" i="12"/>
  <c r="O37" i="12"/>
  <c r="N37" i="12"/>
  <c r="M37" i="12"/>
  <c r="L37" i="12"/>
  <c r="K37" i="12"/>
  <c r="J37" i="12"/>
  <c r="I37" i="12"/>
  <c r="H37" i="12"/>
  <c r="G37" i="12"/>
  <c r="F37" i="12"/>
  <c r="E37" i="12"/>
  <c r="O36" i="12"/>
  <c r="N36" i="12"/>
  <c r="M36" i="12"/>
  <c r="L36" i="12"/>
  <c r="K36" i="12"/>
  <c r="J36" i="12"/>
  <c r="I36" i="12"/>
  <c r="H36" i="12"/>
  <c r="G36" i="12"/>
  <c r="F36" i="12"/>
  <c r="E36" i="12"/>
  <c r="I10" i="12"/>
  <c r="D6" i="12"/>
  <c r="R38" i="10"/>
  <c r="Q38" i="10"/>
  <c r="R39" i="11"/>
  <c r="Q39" i="11"/>
  <c r="Q10" i="11"/>
  <c r="P10" i="11"/>
  <c r="Q24" i="17" l="1"/>
  <c r="K24" i="16"/>
  <c r="R25" i="15"/>
  <c r="R24" i="12"/>
  <c r="J40" i="12"/>
  <c r="J10" i="18"/>
  <c r="K25" i="18" s="1"/>
  <c r="D10" i="16"/>
  <c r="E25" i="16" s="1"/>
  <c r="Q24" i="16"/>
  <c r="H21" i="18"/>
  <c r="O21" i="18"/>
  <c r="P11" i="16"/>
  <c r="R25" i="17"/>
  <c r="F40" i="18"/>
  <c r="N40" i="18"/>
  <c r="G41" i="18"/>
  <c r="O41" i="18"/>
  <c r="R24" i="18"/>
  <c r="P24" i="18"/>
  <c r="H24" i="18"/>
  <c r="G40" i="18"/>
  <c r="O40" i="18"/>
  <c r="Q24" i="18"/>
  <c r="E24" i="18"/>
  <c r="Q22" i="18"/>
  <c r="Q18" i="18" s="1"/>
  <c r="N24" i="17"/>
  <c r="P11" i="13"/>
  <c r="F24" i="17"/>
  <c r="H24" i="17"/>
  <c r="I21" i="18"/>
  <c r="O21" i="13"/>
  <c r="I24" i="16"/>
  <c r="G24" i="17"/>
  <c r="J21" i="13"/>
  <c r="H40" i="17"/>
  <c r="N21" i="17"/>
  <c r="P11" i="18"/>
  <c r="Q11" i="17"/>
  <c r="Q11" i="13"/>
  <c r="O24" i="13"/>
  <c r="Q22" i="15"/>
  <c r="H21" i="16"/>
  <c r="H24" i="16"/>
  <c r="Q25" i="17"/>
  <c r="I24" i="18"/>
  <c r="R22" i="12"/>
  <c r="J25" i="12"/>
  <c r="H24" i="13"/>
  <c r="J24" i="13"/>
  <c r="E40" i="15"/>
  <c r="M40" i="15"/>
  <c r="Q11" i="15"/>
  <c r="R24" i="15"/>
  <c r="I24" i="15"/>
  <c r="M21" i="18"/>
  <c r="E21" i="18"/>
  <c r="F21" i="18"/>
  <c r="G40" i="13"/>
  <c r="K40" i="13"/>
  <c r="O40" i="13"/>
  <c r="K25" i="13"/>
  <c r="L21" i="15"/>
  <c r="R21" i="15"/>
  <c r="Q24" i="15"/>
  <c r="G10" i="16"/>
  <c r="H22" i="16" s="1"/>
  <c r="H40" i="16"/>
  <c r="P21" i="16"/>
  <c r="J24" i="16"/>
  <c r="I21" i="17"/>
  <c r="P24" i="17"/>
  <c r="R21" i="17"/>
  <c r="O24" i="17"/>
  <c r="M24" i="18"/>
  <c r="K10" i="12"/>
  <c r="L25" i="12" s="1"/>
  <c r="F41" i="12"/>
  <c r="J41" i="12"/>
  <c r="N41" i="12"/>
  <c r="E22" i="12"/>
  <c r="I21" i="12"/>
  <c r="G24" i="12"/>
  <c r="Q21" i="16"/>
  <c r="F21" i="17"/>
  <c r="L21" i="17"/>
  <c r="R21" i="18"/>
  <c r="R17" i="18" s="1"/>
  <c r="R30" i="18" s="1"/>
  <c r="R36" i="18" s="1"/>
  <c r="R40" i="18" s="1"/>
  <c r="F48" i="18" s="1"/>
  <c r="F51" i="18" s="1"/>
  <c r="D62" i="18" s="1"/>
  <c r="L24" i="13"/>
  <c r="H40" i="13"/>
  <c r="G41" i="15"/>
  <c r="K41" i="15"/>
  <c r="O41" i="15"/>
  <c r="J21" i="16"/>
  <c r="F41" i="16"/>
  <c r="N41" i="16"/>
  <c r="R24" i="17"/>
  <c r="E24" i="12"/>
  <c r="G40" i="12"/>
  <c r="O24" i="12"/>
  <c r="K25" i="12"/>
  <c r="I24" i="12"/>
  <c r="G24" i="13"/>
  <c r="G17" i="13" s="1"/>
  <c r="G40" i="15"/>
  <c r="K40" i="15"/>
  <c r="F40" i="16"/>
  <c r="N40" i="16"/>
  <c r="F41" i="17"/>
  <c r="N41" i="17"/>
  <c r="E22" i="17"/>
  <c r="M22" i="17"/>
  <c r="O21" i="17"/>
  <c r="G21" i="17"/>
  <c r="I24" i="17"/>
  <c r="D10" i="18"/>
  <c r="E22" i="18" s="1"/>
  <c r="E41" i="18"/>
  <c r="M41" i="18"/>
  <c r="J24" i="12"/>
  <c r="G41" i="13"/>
  <c r="O41" i="13"/>
  <c r="H40" i="15"/>
  <c r="E41" i="15"/>
  <c r="M41" i="15"/>
  <c r="J21" i="15"/>
  <c r="P22" i="16"/>
  <c r="G40" i="16"/>
  <c r="H41" i="16"/>
  <c r="O22" i="16"/>
  <c r="G22" i="16"/>
  <c r="Q11" i="16"/>
  <c r="I21" i="16"/>
  <c r="O24" i="16"/>
  <c r="G24" i="16"/>
  <c r="F40" i="17"/>
  <c r="N40" i="17"/>
  <c r="I40" i="18"/>
  <c r="I25" i="12"/>
  <c r="N10" i="12"/>
  <c r="O22" i="12" s="1"/>
  <c r="K24" i="12"/>
  <c r="J25" i="13"/>
  <c r="J41" i="13"/>
  <c r="R21" i="16"/>
  <c r="E41" i="16"/>
  <c r="H41" i="18"/>
  <c r="Q11" i="12"/>
  <c r="J40" i="13"/>
  <c r="F40" i="15"/>
  <c r="N40" i="15"/>
  <c r="K21" i="16"/>
  <c r="O40" i="17"/>
  <c r="Q11" i="18"/>
  <c r="H40" i="18"/>
  <c r="J22" i="12"/>
  <c r="G41" i="12"/>
  <c r="O41" i="12"/>
  <c r="H41" i="15"/>
  <c r="I41" i="17"/>
  <c r="I22" i="12"/>
  <c r="K22" i="12"/>
  <c r="Q22" i="12"/>
  <c r="Q25" i="13"/>
  <c r="H21" i="15"/>
  <c r="Q25" i="15"/>
  <c r="L25" i="15"/>
  <c r="O21" i="16"/>
  <c r="G21" i="16"/>
  <c r="R25" i="18"/>
  <c r="N24" i="18"/>
  <c r="J24" i="18"/>
  <c r="F24" i="18"/>
  <c r="N21" i="12"/>
  <c r="F21" i="12"/>
  <c r="R21" i="13"/>
  <c r="K21" i="15"/>
  <c r="O24" i="15"/>
  <c r="L24" i="16"/>
  <c r="J24" i="17"/>
  <c r="I41" i="12"/>
  <c r="G25" i="15"/>
  <c r="G18" i="15" s="1"/>
  <c r="P11" i="15"/>
  <c r="J24" i="15"/>
  <c r="N21" i="18"/>
  <c r="J21" i="18"/>
  <c r="N24" i="12"/>
  <c r="F24" i="12"/>
  <c r="R25" i="13"/>
  <c r="M21" i="15"/>
  <c r="M17" i="15" s="1"/>
  <c r="P21" i="15"/>
  <c r="I25" i="15"/>
  <c r="L21" i="16"/>
  <c r="R24" i="16"/>
  <c r="J21" i="17"/>
  <c r="L24" i="17"/>
  <c r="G24" i="18"/>
  <c r="F41" i="18"/>
  <c r="N41" i="18"/>
  <c r="I41" i="18"/>
  <c r="E40" i="18"/>
  <c r="M40" i="18"/>
  <c r="K40" i="18"/>
  <c r="L40" i="18"/>
  <c r="J40" i="18"/>
  <c r="K41" i="18"/>
  <c r="J41" i="18"/>
  <c r="L41" i="18"/>
  <c r="L25" i="18"/>
  <c r="F22" i="18"/>
  <c r="O25" i="18"/>
  <c r="G21" i="18"/>
  <c r="I25" i="18"/>
  <c r="L22" i="18"/>
  <c r="J25" i="18"/>
  <c r="K24" i="18"/>
  <c r="K17" i="18" s="1"/>
  <c r="L24" i="18"/>
  <c r="G22" i="18"/>
  <c r="O22" i="18"/>
  <c r="M25" i="18"/>
  <c r="M18" i="18" s="1"/>
  <c r="P21" i="18"/>
  <c r="P17" i="18" s="1"/>
  <c r="P30" i="18" s="1"/>
  <c r="P36" i="18" s="1"/>
  <c r="P40" i="18" s="1"/>
  <c r="D48" i="18" s="1"/>
  <c r="D51" i="18" s="1"/>
  <c r="L21" i="18"/>
  <c r="H22" i="18"/>
  <c r="P22" i="18"/>
  <c r="F25" i="18"/>
  <c r="N25" i="18"/>
  <c r="N18" i="18" s="1"/>
  <c r="J22" i="18"/>
  <c r="R22" i="18"/>
  <c r="H25" i="18"/>
  <c r="P25" i="18"/>
  <c r="I22" i="18"/>
  <c r="G25" i="18"/>
  <c r="Q21" i="18"/>
  <c r="O24" i="18"/>
  <c r="O17" i="18" s="1"/>
  <c r="K41" i="17"/>
  <c r="I40" i="17"/>
  <c r="L41" i="17"/>
  <c r="K40" i="17"/>
  <c r="H41" i="17"/>
  <c r="E41" i="17"/>
  <c r="M41" i="17"/>
  <c r="G41" i="17"/>
  <c r="G40" i="17"/>
  <c r="L40" i="17"/>
  <c r="E40" i="17"/>
  <c r="M40" i="17"/>
  <c r="J41" i="17"/>
  <c r="J40" i="17"/>
  <c r="O41" i="17"/>
  <c r="L25" i="17"/>
  <c r="Q21" i="17"/>
  <c r="Q17" i="17" s="1"/>
  <c r="Q30" i="17" s="1"/>
  <c r="Q36" i="17" s="1"/>
  <c r="Q40" i="17" s="1"/>
  <c r="E48" i="17" s="1"/>
  <c r="E51" i="17" s="1"/>
  <c r="K21" i="17"/>
  <c r="K24" i="17"/>
  <c r="J25" i="17"/>
  <c r="L22" i="17"/>
  <c r="M21" i="17"/>
  <c r="M24" i="17"/>
  <c r="E21" i="17"/>
  <c r="E24" i="17"/>
  <c r="H22" i="17"/>
  <c r="P22" i="17"/>
  <c r="K22" i="17"/>
  <c r="K25" i="17"/>
  <c r="G22" i="17"/>
  <c r="O22" i="17"/>
  <c r="E25" i="17"/>
  <c r="M25" i="17"/>
  <c r="P11" i="17"/>
  <c r="I22" i="17"/>
  <c r="I18" i="17" s="1"/>
  <c r="Q22" i="17"/>
  <c r="G25" i="17"/>
  <c r="O25" i="17"/>
  <c r="E10" i="17"/>
  <c r="F22" i="17" s="1"/>
  <c r="M10" i="17"/>
  <c r="N22" i="17" s="1"/>
  <c r="H21" i="17"/>
  <c r="P21" i="17"/>
  <c r="J22" i="17"/>
  <c r="R22" i="17"/>
  <c r="H25" i="17"/>
  <c r="P25" i="17"/>
  <c r="I40" i="16"/>
  <c r="I41" i="16"/>
  <c r="O40" i="16"/>
  <c r="O41" i="16"/>
  <c r="G41" i="16"/>
  <c r="L41" i="16"/>
  <c r="M41" i="16"/>
  <c r="K41" i="16"/>
  <c r="J40" i="16"/>
  <c r="E40" i="16"/>
  <c r="M40" i="16"/>
  <c r="J41" i="16"/>
  <c r="K40" i="16"/>
  <c r="L40" i="16"/>
  <c r="R25" i="16"/>
  <c r="Q25" i="16"/>
  <c r="M25" i="16"/>
  <c r="M22" i="16"/>
  <c r="F24" i="16"/>
  <c r="N24" i="16"/>
  <c r="M24" i="16"/>
  <c r="M21" i="16"/>
  <c r="P24" i="16"/>
  <c r="I25" i="16"/>
  <c r="J25" i="16"/>
  <c r="K22" i="16"/>
  <c r="K18" i="16" s="1"/>
  <c r="E21" i="16"/>
  <c r="E17" i="16" s="1"/>
  <c r="F22" i="16"/>
  <c r="F25" i="16"/>
  <c r="N22" i="16"/>
  <c r="N25" i="16"/>
  <c r="K10" i="16"/>
  <c r="L25" i="16" s="1"/>
  <c r="F21" i="16"/>
  <c r="N21" i="16"/>
  <c r="I22" i="16"/>
  <c r="G25" i="16"/>
  <c r="J22" i="16"/>
  <c r="R22" i="16"/>
  <c r="P25" i="16"/>
  <c r="Q22" i="16"/>
  <c r="O25" i="16"/>
  <c r="J41" i="15"/>
  <c r="I40" i="15"/>
  <c r="O40" i="15"/>
  <c r="L41" i="15"/>
  <c r="F41" i="15"/>
  <c r="N41" i="15"/>
  <c r="L40" i="15"/>
  <c r="I41" i="15"/>
  <c r="J40" i="15"/>
  <c r="J25" i="15"/>
  <c r="L24" i="15"/>
  <c r="K22" i="15"/>
  <c r="K18" i="15" s="1"/>
  <c r="L22" i="15"/>
  <c r="F21" i="15"/>
  <c r="N21" i="15"/>
  <c r="K24" i="15"/>
  <c r="L10" i="15"/>
  <c r="M25" i="15" s="1"/>
  <c r="F24" i="15"/>
  <c r="N24" i="15"/>
  <c r="I22" i="15"/>
  <c r="H24" i="15"/>
  <c r="P24" i="15"/>
  <c r="E21" i="15"/>
  <c r="E24" i="15"/>
  <c r="E25" i="15"/>
  <c r="E22" i="15"/>
  <c r="H22" i="15"/>
  <c r="P22" i="15"/>
  <c r="F25" i="15"/>
  <c r="F18" i="15" s="1"/>
  <c r="N25" i="15"/>
  <c r="N18" i="15" s="1"/>
  <c r="O25" i="15"/>
  <c r="O18" i="15" s="1"/>
  <c r="J22" i="15"/>
  <c r="R22" i="15"/>
  <c r="R18" i="15" s="1"/>
  <c r="H25" i="15"/>
  <c r="P25" i="15"/>
  <c r="G21" i="15"/>
  <c r="I21" i="15"/>
  <c r="Q21" i="15"/>
  <c r="G24" i="15"/>
  <c r="O21" i="15"/>
  <c r="H41" i="13"/>
  <c r="I40" i="13"/>
  <c r="I41" i="13"/>
  <c r="E40" i="13"/>
  <c r="L25" i="13"/>
  <c r="P21" i="13"/>
  <c r="G10" i="13"/>
  <c r="H22" i="13" s="1"/>
  <c r="M21" i="13"/>
  <c r="O10" i="13"/>
  <c r="P25" i="13" s="1"/>
  <c r="M24" i="13"/>
  <c r="F10" i="13"/>
  <c r="G22" i="13" s="1"/>
  <c r="P24" i="13"/>
  <c r="H21" i="13"/>
  <c r="F40" i="13"/>
  <c r="N40" i="13"/>
  <c r="L40" i="13"/>
  <c r="F41" i="13"/>
  <c r="N41" i="13"/>
  <c r="M40" i="13"/>
  <c r="K41" i="13"/>
  <c r="L41" i="13"/>
  <c r="M41" i="13"/>
  <c r="E41" i="13"/>
  <c r="F22" i="13"/>
  <c r="K22" i="13"/>
  <c r="K21" i="13"/>
  <c r="K24" i="13"/>
  <c r="F21" i="13"/>
  <c r="N21" i="13"/>
  <c r="F24" i="13"/>
  <c r="N24" i="13"/>
  <c r="I21" i="13"/>
  <c r="I25" i="13"/>
  <c r="E21" i="13"/>
  <c r="E24" i="13"/>
  <c r="Q21" i="13"/>
  <c r="E25" i="13"/>
  <c r="E22" i="13"/>
  <c r="M25" i="13"/>
  <c r="M22" i="13"/>
  <c r="L22" i="13"/>
  <c r="I24" i="13"/>
  <c r="Q24" i="13"/>
  <c r="L21" i="13"/>
  <c r="R24" i="13"/>
  <c r="F25" i="13"/>
  <c r="N25" i="13"/>
  <c r="N18" i="13" s="1"/>
  <c r="I22" i="13"/>
  <c r="Q22" i="13"/>
  <c r="O25" i="13"/>
  <c r="O18" i="13" s="1"/>
  <c r="J22" i="13"/>
  <c r="R22" i="13"/>
  <c r="F40" i="12"/>
  <c r="N40" i="12"/>
  <c r="O40" i="12"/>
  <c r="H41" i="12"/>
  <c r="E40" i="12"/>
  <c r="K41" i="12"/>
  <c r="K40" i="12"/>
  <c r="L41" i="12"/>
  <c r="M41" i="12"/>
  <c r="L40" i="12"/>
  <c r="H40" i="12"/>
  <c r="M40" i="12"/>
  <c r="I40" i="12"/>
  <c r="E41" i="12"/>
  <c r="Q25" i="12"/>
  <c r="Q21" i="12"/>
  <c r="K21" i="12"/>
  <c r="F22" i="12"/>
  <c r="N22" i="12"/>
  <c r="P11" i="12"/>
  <c r="Q24" i="12"/>
  <c r="G21" i="12"/>
  <c r="M24" i="12"/>
  <c r="H21" i="12"/>
  <c r="P21" i="12"/>
  <c r="G25" i="12"/>
  <c r="P25" i="12"/>
  <c r="H25" i="12"/>
  <c r="J21" i="12"/>
  <c r="R21" i="12"/>
  <c r="H24" i="12"/>
  <c r="P24" i="12"/>
  <c r="R25" i="12"/>
  <c r="E25" i="12"/>
  <c r="H22" i="12"/>
  <c r="P22" i="12"/>
  <c r="L24" i="12"/>
  <c r="L17" i="12" s="1"/>
  <c r="F25" i="12"/>
  <c r="N25" i="12"/>
  <c r="E21" i="12"/>
  <c r="G22" i="12"/>
  <c r="M25" i="12"/>
  <c r="M18" i="12" s="1"/>
  <c r="O21" i="12"/>
  <c r="M21" i="12"/>
  <c r="I17" i="16" l="1"/>
  <c r="O17" i="17"/>
  <c r="Q17" i="18"/>
  <c r="Q30" i="18" s="1"/>
  <c r="Q36" i="18" s="1"/>
  <c r="Q40" i="18" s="1"/>
  <c r="E48" i="18" s="1"/>
  <c r="E51" i="18" s="1"/>
  <c r="K22" i="18"/>
  <c r="K18" i="18" s="1"/>
  <c r="K17" i="16"/>
  <c r="R17" i="12"/>
  <c r="R30" i="12" s="1"/>
  <c r="R36" i="12" s="1"/>
  <c r="R40" i="12" s="1"/>
  <c r="F48" i="12" s="1"/>
  <c r="F51" i="12" s="1"/>
  <c r="D62" i="12" s="1"/>
  <c r="R18" i="17"/>
  <c r="R19" i="17" s="1"/>
  <c r="Q17" i="16"/>
  <c r="Q30" i="16" s="1"/>
  <c r="Q36" i="16" s="1"/>
  <c r="Q40" i="16" s="1"/>
  <c r="E48" i="16" s="1"/>
  <c r="E51" i="16" s="1"/>
  <c r="E22" i="16"/>
  <c r="E18" i="16" s="1"/>
  <c r="I17" i="15"/>
  <c r="J18" i="12"/>
  <c r="E18" i="12"/>
  <c r="L22" i="12"/>
  <c r="L18" i="12" s="1"/>
  <c r="R18" i="12"/>
  <c r="R31" i="12" s="1"/>
  <c r="R37" i="12" s="1"/>
  <c r="R41" i="12" s="1"/>
  <c r="F49" i="12" s="1"/>
  <c r="F52" i="12" s="1"/>
  <c r="D63" i="12" s="1"/>
  <c r="H17" i="18"/>
  <c r="G18" i="16"/>
  <c r="L17" i="15"/>
  <c r="I18" i="15"/>
  <c r="O17" i="13"/>
  <c r="K18" i="12"/>
  <c r="I18" i="12"/>
  <c r="J17" i="13"/>
  <c r="Q18" i="13"/>
  <c r="Q31" i="13" s="1"/>
  <c r="Q37" i="13" s="1"/>
  <c r="Q41" i="13" s="1"/>
  <c r="E49" i="13" s="1"/>
  <c r="E52" i="13" s="1"/>
  <c r="R17" i="13"/>
  <c r="R30" i="13" s="1"/>
  <c r="R36" i="13" s="1"/>
  <c r="R40" i="13" s="1"/>
  <c r="F48" i="13" s="1"/>
  <c r="F51" i="13" s="1"/>
  <c r="D62" i="13" s="1"/>
  <c r="P18" i="16"/>
  <c r="G17" i="16"/>
  <c r="N17" i="17"/>
  <c r="F17" i="17"/>
  <c r="P17" i="17"/>
  <c r="P30" i="17" s="1"/>
  <c r="P36" i="17" s="1"/>
  <c r="P40" i="17" s="1"/>
  <c r="D48" i="17" s="1"/>
  <c r="D51" i="17" s="1"/>
  <c r="E17" i="18"/>
  <c r="I17" i="18"/>
  <c r="L17" i="17"/>
  <c r="R17" i="17"/>
  <c r="R30" i="17" s="1"/>
  <c r="R36" i="17" s="1"/>
  <c r="R40" i="17" s="1"/>
  <c r="F48" i="17" s="1"/>
  <c r="F51" i="17" s="1"/>
  <c r="D62" i="17" s="1"/>
  <c r="M17" i="12"/>
  <c r="H17" i="17"/>
  <c r="H17" i="13"/>
  <c r="K17" i="12"/>
  <c r="M18" i="16"/>
  <c r="M18" i="17"/>
  <c r="Q18" i="17"/>
  <c r="Q31" i="17" s="1"/>
  <c r="Q37" i="17" s="1"/>
  <c r="Q41" i="17" s="1"/>
  <c r="E49" i="17" s="1"/>
  <c r="E52" i="17" s="1"/>
  <c r="O17" i="16"/>
  <c r="Q18" i="15"/>
  <c r="Q31" i="15" s="1"/>
  <c r="Q37" i="15" s="1"/>
  <c r="Q41" i="15" s="1"/>
  <c r="E49" i="15" s="1"/>
  <c r="E52" i="15" s="1"/>
  <c r="O18" i="16"/>
  <c r="R17" i="15"/>
  <c r="R30" i="15" s="1"/>
  <c r="R36" i="15" s="1"/>
  <c r="R40" i="15" s="1"/>
  <c r="F48" i="15" s="1"/>
  <c r="F51" i="15" s="1"/>
  <c r="D62" i="15" s="1"/>
  <c r="M22" i="15"/>
  <c r="M18" i="15" s="1"/>
  <c r="E25" i="18"/>
  <c r="E18" i="18" s="1"/>
  <c r="J17" i="17"/>
  <c r="G17" i="17"/>
  <c r="Q17" i="15"/>
  <c r="Q30" i="15" s="1"/>
  <c r="Q36" i="15" s="1"/>
  <c r="Q40" i="15" s="1"/>
  <c r="E48" i="15" s="1"/>
  <c r="E51" i="15" s="1"/>
  <c r="H25" i="13"/>
  <c r="H18" i="13" s="1"/>
  <c r="G25" i="13"/>
  <c r="G18" i="13" s="1"/>
  <c r="R19" i="15"/>
  <c r="P17" i="16"/>
  <c r="P30" i="16" s="1"/>
  <c r="P36" i="16" s="1"/>
  <c r="P40" i="16" s="1"/>
  <c r="D48" i="16" s="1"/>
  <c r="D51" i="16" s="1"/>
  <c r="I17" i="12"/>
  <c r="G17" i="12"/>
  <c r="O17" i="15"/>
  <c r="N17" i="16"/>
  <c r="R18" i="18"/>
  <c r="R19" i="18" s="1"/>
  <c r="M17" i="18"/>
  <c r="H17" i="16"/>
  <c r="O17" i="12"/>
  <c r="J17" i="15"/>
  <c r="F17" i="18"/>
  <c r="R17" i="16"/>
  <c r="R30" i="16" s="1"/>
  <c r="R36" i="16" s="1"/>
  <c r="R40" i="16" s="1"/>
  <c r="F48" i="16" s="1"/>
  <c r="F51" i="16" s="1"/>
  <c r="D62" i="16" s="1"/>
  <c r="I17" i="17"/>
  <c r="J17" i="16"/>
  <c r="L17" i="13"/>
  <c r="K18" i="13"/>
  <c r="H25" i="16"/>
  <c r="H18" i="16" s="1"/>
  <c r="N17" i="12"/>
  <c r="O25" i="12"/>
  <c r="O18" i="12" s="1"/>
  <c r="K17" i="15"/>
  <c r="E18" i="17"/>
  <c r="J17" i="12"/>
  <c r="P17" i="15"/>
  <c r="P30" i="15" s="1"/>
  <c r="P36" i="15" s="1"/>
  <c r="P40" i="15" s="1"/>
  <c r="D48" i="15" s="1"/>
  <c r="D51" i="15" s="1"/>
  <c r="J18" i="17"/>
  <c r="L18" i="17"/>
  <c r="L17" i="16"/>
  <c r="J17" i="18"/>
  <c r="F17" i="12"/>
  <c r="N17" i="18"/>
  <c r="E17" i="12"/>
  <c r="H17" i="15"/>
  <c r="F17" i="15"/>
  <c r="F18" i="18"/>
  <c r="R18" i="13"/>
  <c r="R31" i="13" s="1"/>
  <c r="R37" i="13" s="1"/>
  <c r="R41" i="13" s="1"/>
  <c r="F49" i="13" s="1"/>
  <c r="F52" i="13" s="1"/>
  <c r="D63" i="13" s="1"/>
  <c r="J18" i="18"/>
  <c r="Q18" i="12"/>
  <c r="Q31" i="12" s="1"/>
  <c r="Q37" i="12" s="1"/>
  <c r="Q41" i="12" s="1"/>
  <c r="E49" i="12" s="1"/>
  <c r="E52" i="12" s="1"/>
  <c r="J18" i="13"/>
  <c r="L18" i="15"/>
  <c r="G17" i="18"/>
  <c r="N18" i="12"/>
  <c r="J18" i="16"/>
  <c r="N17" i="15"/>
  <c r="L17" i="18"/>
  <c r="L18" i="18"/>
  <c r="O18" i="18"/>
  <c r="P18" i="18"/>
  <c r="P31" i="18" s="1"/>
  <c r="P37" i="18" s="1"/>
  <c r="P41" i="18" s="1"/>
  <c r="D49" i="18" s="1"/>
  <c r="D52" i="18" s="1"/>
  <c r="G18" i="18"/>
  <c r="I18" i="18"/>
  <c r="H18" i="18"/>
  <c r="Q19" i="18"/>
  <c r="Q31" i="18"/>
  <c r="Q37" i="18" s="1"/>
  <c r="Q41" i="18" s="1"/>
  <c r="E49" i="18" s="1"/>
  <c r="E52" i="18" s="1"/>
  <c r="M17" i="17"/>
  <c r="E17" i="17"/>
  <c r="K18" i="17"/>
  <c r="K17" i="17"/>
  <c r="P18" i="17"/>
  <c r="H18" i="17"/>
  <c r="G18" i="17"/>
  <c r="O18" i="17"/>
  <c r="F25" i="17"/>
  <c r="F18" i="17" s="1"/>
  <c r="N25" i="17"/>
  <c r="N18" i="17" s="1"/>
  <c r="M17" i="16"/>
  <c r="R18" i="16"/>
  <c r="Q18" i="16"/>
  <c r="I18" i="16"/>
  <c r="F17" i="16"/>
  <c r="P31" i="16"/>
  <c r="P37" i="16" s="1"/>
  <c r="P41" i="16" s="1"/>
  <c r="D49" i="16" s="1"/>
  <c r="D52" i="16" s="1"/>
  <c r="F18" i="16"/>
  <c r="L22" i="16"/>
  <c r="L18" i="16" s="1"/>
  <c r="N18" i="16"/>
  <c r="J18" i="15"/>
  <c r="E18" i="15"/>
  <c r="E17" i="15"/>
  <c r="H18" i="15"/>
  <c r="R31" i="15"/>
  <c r="R37" i="15" s="1"/>
  <c r="R41" i="15" s="1"/>
  <c r="F49" i="15" s="1"/>
  <c r="F52" i="15" s="1"/>
  <c r="D63" i="15" s="1"/>
  <c r="G17" i="15"/>
  <c r="P18" i="15"/>
  <c r="P17" i="13"/>
  <c r="P30" i="13" s="1"/>
  <c r="P36" i="13" s="1"/>
  <c r="P40" i="13" s="1"/>
  <c r="D48" i="13" s="1"/>
  <c r="D51" i="13" s="1"/>
  <c r="I18" i="13"/>
  <c r="L18" i="13"/>
  <c r="M17" i="13"/>
  <c r="F17" i="13"/>
  <c r="I17" i="13"/>
  <c r="P22" i="13"/>
  <c r="P18" i="13" s="1"/>
  <c r="F18" i="13"/>
  <c r="Q17" i="13"/>
  <c r="Q30" i="13" s="1"/>
  <c r="Q36" i="13" s="1"/>
  <c r="Q40" i="13" s="1"/>
  <c r="E48" i="13" s="1"/>
  <c r="E51" i="13" s="1"/>
  <c r="N17" i="13"/>
  <c r="K17" i="13"/>
  <c r="E17" i="13"/>
  <c r="M18" i="13"/>
  <c r="E18" i="13"/>
  <c r="P17" i="12"/>
  <c r="P30" i="12" s="1"/>
  <c r="P36" i="12" s="1"/>
  <c r="P40" i="12" s="1"/>
  <c r="D48" i="12" s="1"/>
  <c r="D51" i="12" s="1"/>
  <c r="H18" i="12"/>
  <c r="G18" i="12"/>
  <c r="Q17" i="12"/>
  <c r="Q30" i="12" s="1"/>
  <c r="Q36" i="12" s="1"/>
  <c r="Q40" i="12" s="1"/>
  <c r="E48" i="12" s="1"/>
  <c r="E51" i="12" s="1"/>
  <c r="H17" i="12"/>
  <c r="F18" i="12"/>
  <c r="P18" i="12"/>
  <c r="R31" i="17" l="1"/>
  <c r="R37" i="17" s="1"/>
  <c r="R41" i="17" s="1"/>
  <c r="F49" i="17" s="1"/>
  <c r="F52" i="17" s="1"/>
  <c r="D63" i="17" s="1"/>
  <c r="Q19" i="16"/>
  <c r="P19" i="16"/>
  <c r="Q19" i="17"/>
  <c r="R19" i="12"/>
  <c r="R31" i="18"/>
  <c r="R37" i="18" s="1"/>
  <c r="R41" i="18" s="1"/>
  <c r="F49" i="18" s="1"/>
  <c r="F52" i="18" s="1"/>
  <c r="D63" i="18" s="1"/>
  <c r="P19" i="17"/>
  <c r="Q19" i="15"/>
  <c r="D64" i="13"/>
  <c r="R19" i="16"/>
  <c r="D70" i="13"/>
  <c r="C13" i="4" s="1"/>
  <c r="R19" i="13"/>
  <c r="D64" i="12"/>
  <c r="P19" i="13"/>
  <c r="D64" i="17"/>
  <c r="P19" i="18"/>
  <c r="P31" i="17"/>
  <c r="P37" i="17" s="1"/>
  <c r="P41" i="17" s="1"/>
  <c r="D49" i="17" s="1"/>
  <c r="D52" i="17" s="1"/>
  <c r="D70" i="17"/>
  <c r="C16" i="4" s="1"/>
  <c r="R31" i="16"/>
  <c r="R37" i="16" s="1"/>
  <c r="Q31" i="16"/>
  <c r="Q37" i="16" s="1"/>
  <c r="Q41" i="16" s="1"/>
  <c r="E49" i="16" s="1"/>
  <c r="E52" i="16" s="1"/>
  <c r="P19" i="15"/>
  <c r="P31" i="15"/>
  <c r="P37" i="15" s="1"/>
  <c r="P41" i="15" s="1"/>
  <c r="D49" i="15" s="1"/>
  <c r="D52" i="15" s="1"/>
  <c r="D64" i="15"/>
  <c r="D70" i="15"/>
  <c r="C14" i="4" s="1"/>
  <c r="P31" i="13"/>
  <c r="P37" i="13" s="1"/>
  <c r="P41" i="13" s="1"/>
  <c r="D49" i="13" s="1"/>
  <c r="D52" i="13" s="1"/>
  <c r="Q19" i="13"/>
  <c r="P19" i="12"/>
  <c r="Q19" i="12"/>
  <c r="P31" i="12"/>
  <c r="P37" i="12" s="1"/>
  <c r="P41" i="12" s="1"/>
  <c r="D49" i="12" s="1"/>
  <c r="D52" i="12" s="1"/>
  <c r="D70" i="12"/>
  <c r="C11" i="4" s="1"/>
  <c r="D64" i="18" l="1"/>
  <c r="D70" i="18"/>
  <c r="C17" i="4" s="1"/>
  <c r="R41" i="16"/>
  <c r="F49" i="16" s="1"/>
  <c r="F52" i="16" s="1"/>
  <c r="D63" i="16" s="1"/>
  <c r="D64" i="16" l="1"/>
  <c r="D70" i="16"/>
  <c r="C15" i="4" s="1"/>
  <c r="D58" i="11"/>
  <c r="D57" i="11"/>
  <c r="F50" i="11"/>
  <c r="E50" i="11"/>
  <c r="D50" i="11"/>
  <c r="D45" i="11"/>
  <c r="P39" i="11"/>
  <c r="F39" i="11"/>
  <c r="G39" i="11"/>
  <c r="H39" i="11"/>
  <c r="I39" i="11"/>
  <c r="J39" i="11"/>
  <c r="K39" i="11"/>
  <c r="L39" i="11"/>
  <c r="M39" i="11"/>
  <c r="N39" i="11"/>
  <c r="O39" i="11"/>
  <c r="E39" i="11"/>
  <c r="Q38" i="11"/>
  <c r="R38" i="11"/>
  <c r="P38" i="11"/>
  <c r="F38" i="11"/>
  <c r="G38" i="11"/>
  <c r="H38" i="11"/>
  <c r="I38" i="11"/>
  <c r="J38" i="11"/>
  <c r="K38" i="11"/>
  <c r="L38" i="11"/>
  <c r="M38" i="11"/>
  <c r="N38" i="11"/>
  <c r="O38" i="11"/>
  <c r="E38" i="11"/>
  <c r="Q23" i="11"/>
  <c r="Q25" i="11" s="1"/>
  <c r="R23" i="11"/>
  <c r="R25" i="11" s="1"/>
  <c r="P23" i="11"/>
  <c r="F23" i="11"/>
  <c r="G23" i="11"/>
  <c r="H23" i="11"/>
  <c r="I23" i="11"/>
  <c r="J23" i="11"/>
  <c r="K23" i="11"/>
  <c r="L23" i="11"/>
  <c r="M23" i="11"/>
  <c r="N23" i="11"/>
  <c r="O23" i="11"/>
  <c r="E23" i="11"/>
  <c r="Q20" i="11"/>
  <c r="R20" i="11"/>
  <c r="R22" i="11" s="1"/>
  <c r="P20" i="11"/>
  <c r="F20" i="11"/>
  <c r="G20" i="11"/>
  <c r="H20" i="11"/>
  <c r="I20" i="11"/>
  <c r="J20" i="11"/>
  <c r="K20" i="11"/>
  <c r="L20" i="11"/>
  <c r="M20" i="11"/>
  <c r="N20" i="11"/>
  <c r="O20" i="11"/>
  <c r="E20" i="11"/>
  <c r="Q9" i="11"/>
  <c r="R9" i="11"/>
  <c r="P9" i="11"/>
  <c r="E9" i="11"/>
  <c r="F9" i="11"/>
  <c r="F10" i="11" s="1"/>
  <c r="G9" i="11"/>
  <c r="G10" i="11" s="1"/>
  <c r="H9" i="11"/>
  <c r="H10" i="11" s="1"/>
  <c r="I9" i="11"/>
  <c r="I10" i="11" s="1"/>
  <c r="J25" i="11" s="1"/>
  <c r="J9" i="11"/>
  <c r="J10" i="11" s="1"/>
  <c r="K25" i="11" s="1"/>
  <c r="K9" i="11"/>
  <c r="K10" i="11" s="1"/>
  <c r="L9" i="11"/>
  <c r="M9" i="11"/>
  <c r="M10" i="11" s="1"/>
  <c r="N9" i="11"/>
  <c r="N10" i="11" s="1"/>
  <c r="O9" i="11"/>
  <c r="D9" i="11"/>
  <c r="D10" i="11" s="1"/>
  <c r="D69" i="11"/>
  <c r="D56" i="11"/>
  <c r="O37" i="11"/>
  <c r="N37" i="11"/>
  <c r="M37" i="11"/>
  <c r="L37" i="11"/>
  <c r="K37" i="11"/>
  <c r="J37" i="11"/>
  <c r="I37" i="11"/>
  <c r="H37" i="11"/>
  <c r="G37" i="11"/>
  <c r="F37" i="11"/>
  <c r="E37" i="11"/>
  <c r="O36" i="11"/>
  <c r="N36" i="11"/>
  <c r="M36" i="11"/>
  <c r="L36" i="11"/>
  <c r="K36" i="11"/>
  <c r="J36" i="11"/>
  <c r="I36" i="11"/>
  <c r="H36" i="11"/>
  <c r="G36" i="11"/>
  <c r="F36" i="11"/>
  <c r="E36" i="11"/>
  <c r="P11" i="11"/>
  <c r="D6" i="11"/>
  <c r="D58" i="10"/>
  <c r="D57" i="10"/>
  <c r="D56" i="10"/>
  <c r="F50" i="10"/>
  <c r="E50" i="10"/>
  <c r="D50" i="10"/>
  <c r="D45" i="10"/>
  <c r="R39" i="10"/>
  <c r="Q39" i="10"/>
  <c r="P39" i="10"/>
  <c r="O39" i="10"/>
  <c r="N39" i="10"/>
  <c r="M39" i="10"/>
  <c r="L39" i="10"/>
  <c r="K39" i="10"/>
  <c r="J39" i="10"/>
  <c r="I39" i="10"/>
  <c r="H39" i="10"/>
  <c r="G39" i="10"/>
  <c r="F39" i="10"/>
  <c r="E39" i="10"/>
  <c r="P38" i="10"/>
  <c r="O38" i="10"/>
  <c r="N38" i="10"/>
  <c r="M38" i="10"/>
  <c r="L38" i="10"/>
  <c r="K38" i="10"/>
  <c r="J38" i="10"/>
  <c r="I38" i="10"/>
  <c r="H38" i="10"/>
  <c r="G38" i="10"/>
  <c r="F38" i="10"/>
  <c r="E38" i="10"/>
  <c r="O37" i="10"/>
  <c r="N37" i="10"/>
  <c r="M37" i="10"/>
  <c r="L37" i="10"/>
  <c r="K37" i="10"/>
  <c r="G37" i="10"/>
  <c r="F37" i="10"/>
  <c r="E37" i="10"/>
  <c r="O36" i="10"/>
  <c r="N36" i="10"/>
  <c r="M36" i="10"/>
  <c r="L36" i="10"/>
  <c r="K36" i="10"/>
  <c r="J36" i="10"/>
  <c r="I36" i="10"/>
  <c r="H36" i="10"/>
  <c r="G36" i="10"/>
  <c r="F36" i="10"/>
  <c r="R23" i="10"/>
  <c r="Q23" i="10"/>
  <c r="P23" i="10"/>
  <c r="O23" i="10"/>
  <c r="N23" i="10"/>
  <c r="M23" i="10"/>
  <c r="L23" i="10"/>
  <c r="K23" i="10"/>
  <c r="J23" i="10"/>
  <c r="I23" i="10"/>
  <c r="H23" i="10"/>
  <c r="G23" i="10"/>
  <c r="F23" i="10"/>
  <c r="E23" i="10"/>
  <c r="R20" i="10"/>
  <c r="Q20" i="10"/>
  <c r="P20" i="10"/>
  <c r="O20" i="10"/>
  <c r="N20" i="10"/>
  <c r="M20" i="10"/>
  <c r="L20" i="10"/>
  <c r="K20" i="10"/>
  <c r="J20" i="10"/>
  <c r="I20" i="10"/>
  <c r="H20" i="10"/>
  <c r="G20" i="10"/>
  <c r="F20" i="10"/>
  <c r="E20" i="10"/>
  <c r="Q10" i="10"/>
  <c r="P10" i="10"/>
  <c r="R9" i="10"/>
  <c r="Q9" i="10"/>
  <c r="P9" i="10"/>
  <c r="O9" i="10"/>
  <c r="O10" i="10" s="1"/>
  <c r="N9" i="10"/>
  <c r="M9" i="10"/>
  <c r="M10" i="10" s="1"/>
  <c r="L9" i="10"/>
  <c r="L10" i="10" s="1"/>
  <c r="K9" i="10"/>
  <c r="J9" i="10"/>
  <c r="I9" i="10"/>
  <c r="H9" i="10"/>
  <c r="G9" i="10"/>
  <c r="G10" i="10" s="1"/>
  <c r="F9" i="10"/>
  <c r="F10" i="10" s="1"/>
  <c r="E9" i="10"/>
  <c r="E10" i="10" s="1"/>
  <c r="D9" i="10"/>
  <c r="D6" i="10"/>
  <c r="D69" i="10"/>
  <c r="J37" i="10"/>
  <c r="I37" i="10"/>
  <c r="H37" i="10"/>
  <c r="E36" i="10"/>
  <c r="N22" i="11" l="1"/>
  <c r="F21" i="11"/>
  <c r="O22" i="11"/>
  <c r="G24" i="11"/>
  <c r="H22" i="10"/>
  <c r="I41" i="11"/>
  <c r="M41" i="11"/>
  <c r="I40" i="11"/>
  <c r="P21" i="11"/>
  <c r="I21" i="10"/>
  <c r="Q21" i="11"/>
  <c r="G22" i="11"/>
  <c r="G41" i="11"/>
  <c r="O41" i="11"/>
  <c r="G40" i="11"/>
  <c r="O40" i="11"/>
  <c r="R25" i="10"/>
  <c r="J24" i="11"/>
  <c r="H10" i="10"/>
  <c r="I22" i="10" s="1"/>
  <c r="F24" i="10"/>
  <c r="J24" i="10"/>
  <c r="N25" i="10"/>
  <c r="R24" i="10"/>
  <c r="F25" i="10"/>
  <c r="R22" i="10"/>
  <c r="R18" i="10" s="1"/>
  <c r="R31" i="10" s="1"/>
  <c r="R37" i="10" s="1"/>
  <c r="R41" i="10" s="1"/>
  <c r="F49" i="10" s="1"/>
  <c r="F52" i="10" s="1"/>
  <c r="D63" i="10" s="1"/>
  <c r="F40" i="10"/>
  <c r="N40" i="10"/>
  <c r="H21" i="10"/>
  <c r="L21" i="10"/>
  <c r="P22" i="10"/>
  <c r="I24" i="10"/>
  <c r="N24" i="11"/>
  <c r="P21" i="10"/>
  <c r="M21" i="10"/>
  <c r="E41" i="10"/>
  <c r="J40" i="11"/>
  <c r="Q21" i="10"/>
  <c r="M40" i="10"/>
  <c r="E10" i="11"/>
  <c r="F22" i="11" s="1"/>
  <c r="L41" i="11"/>
  <c r="N21" i="11"/>
  <c r="L24" i="11"/>
  <c r="E40" i="10"/>
  <c r="G21" i="10"/>
  <c r="O21" i="10"/>
  <c r="L24" i="10"/>
  <c r="R21" i="11"/>
  <c r="I21" i="11"/>
  <c r="F21" i="10"/>
  <c r="N21" i="10"/>
  <c r="G41" i="10"/>
  <c r="K41" i="10"/>
  <c r="O41" i="10"/>
  <c r="O10" i="11"/>
  <c r="P25" i="11" s="1"/>
  <c r="H21" i="11"/>
  <c r="L40" i="11"/>
  <c r="O24" i="11"/>
  <c r="K24" i="11"/>
  <c r="K24" i="10"/>
  <c r="P11" i="10"/>
  <c r="E24" i="10"/>
  <c r="M24" i="10"/>
  <c r="G40" i="10"/>
  <c r="O40" i="10"/>
  <c r="L41" i="10"/>
  <c r="P24" i="11"/>
  <c r="J21" i="11"/>
  <c r="F24" i="11"/>
  <c r="H24" i="11"/>
  <c r="G25" i="10"/>
  <c r="I10" i="10"/>
  <c r="J25" i="10" s="1"/>
  <c r="E21" i="10"/>
  <c r="Q11" i="10"/>
  <c r="N24" i="10"/>
  <c r="K40" i="11"/>
  <c r="J41" i="11"/>
  <c r="H41" i="11"/>
  <c r="M40" i="11"/>
  <c r="F40" i="11"/>
  <c r="N40" i="11"/>
  <c r="H40" i="11"/>
  <c r="F41" i="11"/>
  <c r="N41" i="11"/>
  <c r="K41" i="11"/>
  <c r="E40" i="11"/>
  <c r="E41" i="11"/>
  <c r="R18" i="11"/>
  <c r="R31" i="11" s="1"/>
  <c r="R37" i="11" s="1"/>
  <c r="R41" i="11" s="1"/>
  <c r="F49" i="11" s="1"/>
  <c r="F17" i="11"/>
  <c r="M21" i="11"/>
  <c r="L22" i="11"/>
  <c r="K21" i="11"/>
  <c r="R24" i="11"/>
  <c r="L21" i="11"/>
  <c r="L10" i="11"/>
  <c r="M25" i="11" s="1"/>
  <c r="J22" i="11"/>
  <c r="J18" i="11" s="1"/>
  <c r="H25" i="11"/>
  <c r="K22" i="11"/>
  <c r="K18" i="11" s="1"/>
  <c r="E21" i="11"/>
  <c r="E22" i="11"/>
  <c r="E25" i="11"/>
  <c r="I25" i="11"/>
  <c r="I24" i="11"/>
  <c r="Q24" i="11"/>
  <c r="Q17" i="11" s="1"/>
  <c r="Q30" i="11" s="1"/>
  <c r="Q36" i="11" s="1"/>
  <c r="L25" i="11"/>
  <c r="H22" i="11"/>
  <c r="N25" i="11"/>
  <c r="N18" i="11" s="1"/>
  <c r="Q11" i="11"/>
  <c r="G21" i="11"/>
  <c r="O21" i="11"/>
  <c r="I22" i="11"/>
  <c r="Q22" i="11"/>
  <c r="Q18" i="11" s="1"/>
  <c r="E24" i="11"/>
  <c r="M24" i="11"/>
  <c r="G25" i="11"/>
  <c r="O25" i="11"/>
  <c r="O18" i="11" s="1"/>
  <c r="K40" i="10"/>
  <c r="G24" i="10"/>
  <c r="H25" i="10"/>
  <c r="H18" i="10" s="1"/>
  <c r="P25" i="10"/>
  <c r="J40" i="10"/>
  <c r="Q24" i="10"/>
  <c r="Q22" i="10"/>
  <c r="O24" i="10"/>
  <c r="D10" i="10"/>
  <c r="E22" i="10" s="1"/>
  <c r="Q25" i="10"/>
  <c r="J10" i="10"/>
  <c r="K22" i="10" s="1"/>
  <c r="K10" i="10"/>
  <c r="L22" i="10" s="1"/>
  <c r="P24" i="10"/>
  <c r="I40" i="10"/>
  <c r="M41" i="10"/>
  <c r="G22" i="10"/>
  <c r="N41" i="10"/>
  <c r="N10" i="10"/>
  <c r="H24" i="10"/>
  <c r="L40" i="10"/>
  <c r="I41" i="10"/>
  <c r="J41" i="10"/>
  <c r="H41" i="10"/>
  <c r="M25" i="10"/>
  <c r="F41" i="10"/>
  <c r="H40" i="10"/>
  <c r="I25" i="10"/>
  <c r="K21" i="10"/>
  <c r="M22" i="10"/>
  <c r="F22" i="10"/>
  <c r="N22" i="10"/>
  <c r="J21" i="10"/>
  <c r="J17" i="10" s="1"/>
  <c r="R21" i="10"/>
  <c r="P22" i="11" l="1"/>
  <c r="G17" i="11"/>
  <c r="N17" i="11"/>
  <c r="I17" i="10"/>
  <c r="E17" i="10"/>
  <c r="F17" i="10"/>
  <c r="G18" i="11"/>
  <c r="P17" i="11"/>
  <c r="P30" i="11" s="1"/>
  <c r="P36" i="11" s="1"/>
  <c r="P40" i="11" s="1"/>
  <c r="D48" i="11" s="1"/>
  <c r="D51" i="11" s="1"/>
  <c r="G17" i="10"/>
  <c r="N17" i="10"/>
  <c r="M17" i="10"/>
  <c r="P18" i="10"/>
  <c r="P31" i="10" s="1"/>
  <c r="P37" i="10" s="1"/>
  <c r="P41" i="10" s="1"/>
  <c r="D49" i="10" s="1"/>
  <c r="D52" i="10" s="1"/>
  <c r="J17" i="11"/>
  <c r="R17" i="10"/>
  <c r="R30" i="10" s="1"/>
  <c r="R36" i="10" s="1"/>
  <c r="R40" i="10" s="1"/>
  <c r="F48" i="10" s="1"/>
  <c r="F51" i="10" s="1"/>
  <c r="D62" i="10" s="1"/>
  <c r="L17" i="11"/>
  <c r="N18" i="10"/>
  <c r="F18" i="10"/>
  <c r="I17" i="11"/>
  <c r="H17" i="10"/>
  <c r="O17" i="11"/>
  <c r="P17" i="10"/>
  <c r="P30" i="10" s="1"/>
  <c r="P36" i="10" s="1"/>
  <c r="P40" i="10" s="1"/>
  <c r="D48" i="10" s="1"/>
  <c r="D51" i="10" s="1"/>
  <c r="Q17" i="10"/>
  <c r="Q30" i="10" s="1"/>
  <c r="Q36" i="10" s="1"/>
  <c r="Q40" i="10" s="1"/>
  <c r="E48" i="10" s="1"/>
  <c r="E51" i="10" s="1"/>
  <c r="H17" i="11"/>
  <c r="O17" i="10"/>
  <c r="L17" i="10"/>
  <c r="L25" i="10"/>
  <c r="L18" i="10" s="1"/>
  <c r="K17" i="10"/>
  <c r="J22" i="10"/>
  <c r="J18" i="10" s="1"/>
  <c r="L18" i="11"/>
  <c r="R17" i="11"/>
  <c r="R30" i="11" s="1"/>
  <c r="R36" i="11" s="1"/>
  <c r="I18" i="10"/>
  <c r="G18" i="10"/>
  <c r="F25" i="11"/>
  <c r="F18" i="11" s="1"/>
  <c r="K17" i="11"/>
  <c r="M22" i="11"/>
  <c r="Q40" i="11"/>
  <c r="E48" i="11" s="1"/>
  <c r="E51" i="11" s="1"/>
  <c r="F52" i="11"/>
  <c r="D63" i="11" s="1"/>
  <c r="R19" i="11"/>
  <c r="P18" i="11"/>
  <c r="H18" i="11"/>
  <c r="M17" i="11"/>
  <c r="M18" i="11"/>
  <c r="I18" i="11"/>
  <c r="E17" i="11"/>
  <c r="E18" i="11"/>
  <c r="Q31" i="11"/>
  <c r="Q37" i="11" s="1"/>
  <c r="Q41" i="11" s="1"/>
  <c r="E49" i="11" s="1"/>
  <c r="E52" i="11" s="1"/>
  <c r="Q19" i="11"/>
  <c r="Q18" i="10"/>
  <c r="Q31" i="10" s="1"/>
  <c r="Q37" i="10" s="1"/>
  <c r="Q41" i="10" s="1"/>
  <c r="E49" i="10" s="1"/>
  <c r="E52" i="10" s="1"/>
  <c r="E25" i="10"/>
  <c r="E18" i="10" s="1"/>
  <c r="O25" i="10"/>
  <c r="O22" i="10"/>
  <c r="M18" i="10"/>
  <c r="K25" i="10"/>
  <c r="K18" i="10" s="1"/>
  <c r="D64" i="10" l="1"/>
  <c r="Q19" i="10"/>
  <c r="D70" i="10"/>
  <c r="C12" i="4" s="1"/>
  <c r="R19" i="10"/>
  <c r="P19" i="11"/>
  <c r="P19" i="10"/>
  <c r="R40" i="11"/>
  <c r="F48" i="11" s="1"/>
  <c r="F51" i="11" s="1"/>
  <c r="D62" i="11" s="1"/>
  <c r="P31" i="11"/>
  <c r="P37" i="11" s="1"/>
  <c r="P41" i="11" s="1"/>
  <c r="D49" i="11" s="1"/>
  <c r="D52" i="11" s="1"/>
  <c r="O18" i="10"/>
  <c r="D64" i="11" l="1"/>
  <c r="D70" i="11"/>
  <c r="C10" i="4" s="1"/>
  <c r="D58" i="8"/>
  <c r="D57" i="8"/>
  <c r="D56" i="8"/>
  <c r="E50" i="8"/>
  <c r="F50" i="8"/>
  <c r="D50" i="8"/>
  <c r="D45" i="8"/>
  <c r="Q39" i="8"/>
  <c r="R39" i="8"/>
  <c r="P39" i="8"/>
  <c r="F39" i="8"/>
  <c r="G39" i="8"/>
  <c r="H39" i="8"/>
  <c r="I39" i="8"/>
  <c r="J39" i="8"/>
  <c r="K39" i="8"/>
  <c r="L39" i="8"/>
  <c r="M39" i="8"/>
  <c r="N39" i="8"/>
  <c r="O39" i="8"/>
  <c r="E39" i="8"/>
  <c r="Q38" i="8"/>
  <c r="R38" i="8"/>
  <c r="P38" i="8"/>
  <c r="F38" i="8"/>
  <c r="G38" i="8"/>
  <c r="H38" i="8"/>
  <c r="I38" i="8"/>
  <c r="J38" i="8"/>
  <c r="K38" i="8"/>
  <c r="L38" i="8"/>
  <c r="M38" i="8"/>
  <c r="N38" i="8"/>
  <c r="O38" i="8"/>
  <c r="E38" i="8"/>
  <c r="E36" i="8"/>
  <c r="Q23" i="8"/>
  <c r="R23" i="8"/>
  <c r="P23" i="8"/>
  <c r="F23" i="8"/>
  <c r="G23" i="8"/>
  <c r="H23" i="8"/>
  <c r="I23" i="8"/>
  <c r="J23" i="8"/>
  <c r="K23" i="8"/>
  <c r="L23" i="8"/>
  <c r="M23" i="8"/>
  <c r="N23" i="8"/>
  <c r="O23" i="8"/>
  <c r="E23" i="8"/>
  <c r="Q20" i="8"/>
  <c r="R20" i="8"/>
  <c r="P20" i="8"/>
  <c r="F20" i="8"/>
  <c r="G20" i="8"/>
  <c r="H20" i="8"/>
  <c r="I20" i="8"/>
  <c r="J20" i="8"/>
  <c r="K20" i="8"/>
  <c r="L20" i="8"/>
  <c r="M20" i="8"/>
  <c r="N20" i="8"/>
  <c r="O20" i="8"/>
  <c r="E20" i="8"/>
  <c r="Q10" i="8"/>
  <c r="P10" i="8"/>
  <c r="P9" i="8"/>
  <c r="Q9" i="8"/>
  <c r="R9" i="8"/>
  <c r="E9" i="8"/>
  <c r="E10" i="8" s="1"/>
  <c r="F22" i="8" s="1"/>
  <c r="F9" i="8"/>
  <c r="F10" i="8" s="1"/>
  <c r="G9" i="8"/>
  <c r="G10" i="8" s="1"/>
  <c r="H9" i="8"/>
  <c r="H10" i="8" s="1"/>
  <c r="I9" i="8"/>
  <c r="I10" i="8" s="1"/>
  <c r="J22" i="8" s="1"/>
  <c r="J9" i="8"/>
  <c r="J10" i="8" s="1"/>
  <c r="K9" i="8"/>
  <c r="K10" i="8" s="1"/>
  <c r="L9" i="8"/>
  <c r="L10" i="8" s="1"/>
  <c r="M9" i="8"/>
  <c r="M10" i="8" s="1"/>
  <c r="N22" i="8" s="1"/>
  <c r="N9" i="8"/>
  <c r="N10" i="8" s="1"/>
  <c r="O9" i="8"/>
  <c r="O10" i="8" s="1"/>
  <c r="D9" i="8"/>
  <c r="D10" i="8" s="1"/>
  <c r="D6" i="8"/>
  <c r="D69" i="8"/>
  <c r="O37" i="8"/>
  <c r="N37" i="8"/>
  <c r="M37" i="8"/>
  <c r="L37" i="8"/>
  <c r="K37" i="8"/>
  <c r="J37" i="8"/>
  <c r="I37" i="8"/>
  <c r="H37" i="8"/>
  <c r="G37" i="8"/>
  <c r="F37" i="8"/>
  <c r="E37" i="8"/>
  <c r="O36" i="8"/>
  <c r="N36" i="8"/>
  <c r="M36" i="8"/>
  <c r="L36" i="8"/>
  <c r="K36" i="8"/>
  <c r="J36" i="8"/>
  <c r="I36" i="8"/>
  <c r="H36" i="8"/>
  <c r="G36" i="8"/>
  <c r="F36" i="8"/>
  <c r="J21" i="8" l="1"/>
  <c r="J24" i="8"/>
  <c r="I40" i="8"/>
  <c r="Q11" i="8"/>
  <c r="M41" i="8"/>
  <c r="M21" i="8"/>
  <c r="F40" i="8"/>
  <c r="N40" i="8"/>
  <c r="I21" i="8"/>
  <c r="J40" i="8"/>
  <c r="E21" i="8"/>
  <c r="N24" i="8"/>
  <c r="F24" i="8"/>
  <c r="E40" i="8"/>
  <c r="E24" i="8"/>
  <c r="F41" i="8"/>
  <c r="J41" i="8"/>
  <c r="J25" i="8"/>
  <c r="J18" i="8" s="1"/>
  <c r="M24" i="8"/>
  <c r="N21" i="8"/>
  <c r="R24" i="8"/>
  <c r="F21" i="8"/>
  <c r="R21" i="8"/>
  <c r="I41" i="8"/>
  <c r="Q21" i="8"/>
  <c r="M40" i="8"/>
  <c r="P11" i="8"/>
  <c r="O24" i="8"/>
  <c r="G24" i="8"/>
  <c r="G40" i="8"/>
  <c r="O40" i="8"/>
  <c r="N41" i="8"/>
  <c r="K41" i="8"/>
  <c r="G41" i="8"/>
  <c r="O41" i="8"/>
  <c r="L41" i="8"/>
  <c r="H41" i="8"/>
  <c r="H40" i="8"/>
  <c r="L40" i="8"/>
  <c r="K40" i="8"/>
  <c r="E41" i="8"/>
  <c r="R25" i="8"/>
  <c r="K25" i="8"/>
  <c r="J17" i="8"/>
  <c r="K24" i="8"/>
  <c r="G22" i="8"/>
  <c r="O22" i="8"/>
  <c r="R22" i="8"/>
  <c r="Q25" i="8"/>
  <c r="L22" i="8"/>
  <c r="L25" i="8"/>
  <c r="L21" i="8"/>
  <c r="I25" i="8"/>
  <c r="G21" i="8"/>
  <c r="H21" i="8"/>
  <c r="P21" i="8"/>
  <c r="L24" i="8"/>
  <c r="O21" i="8"/>
  <c r="K22" i="8"/>
  <c r="H25" i="8"/>
  <c r="P25" i="8"/>
  <c r="E25" i="8"/>
  <c r="E22" i="8"/>
  <c r="M25" i="8"/>
  <c r="M22" i="8"/>
  <c r="H24" i="8"/>
  <c r="P24" i="8"/>
  <c r="K21" i="8"/>
  <c r="I24" i="8"/>
  <c r="Q24" i="8"/>
  <c r="H22" i="8"/>
  <c r="P22" i="8"/>
  <c r="F25" i="8"/>
  <c r="F18" i="8" s="1"/>
  <c r="N25" i="8"/>
  <c r="N18" i="8" s="1"/>
  <c r="I22" i="8"/>
  <c r="Q22" i="8"/>
  <c r="G25" i="8"/>
  <c r="O25" i="8"/>
  <c r="M17" i="8" l="1"/>
  <c r="O18" i="8"/>
  <c r="Q17" i="8"/>
  <c r="Q30" i="8" s="1"/>
  <c r="Q36" i="8" s="1"/>
  <c r="Q40" i="8" s="1"/>
  <c r="E48" i="8" s="1"/>
  <c r="E51" i="8" s="1"/>
  <c r="E17" i="8"/>
  <c r="N17" i="8"/>
  <c r="F17" i="8"/>
  <c r="I17" i="8"/>
  <c r="R17" i="8"/>
  <c r="R30" i="8" s="1"/>
  <c r="R36" i="8" s="1"/>
  <c r="R40" i="8" s="1"/>
  <c r="F48" i="8" s="1"/>
  <c r="F51" i="8" s="1"/>
  <c r="D62" i="8" s="1"/>
  <c r="K17" i="8"/>
  <c r="I18" i="8"/>
  <c r="O17" i="8"/>
  <c r="L17" i="8"/>
  <c r="G17" i="8"/>
  <c r="H18" i="8"/>
  <c r="E18" i="8"/>
  <c r="R18" i="8"/>
  <c r="R19" i="8" s="1"/>
  <c r="P17" i="8"/>
  <c r="M18" i="8"/>
  <c r="G18" i="8"/>
  <c r="K18" i="8"/>
  <c r="Q18" i="8"/>
  <c r="Q19" i="8" s="1"/>
  <c r="L18" i="8"/>
  <c r="H17" i="8"/>
  <c r="P18" i="8"/>
  <c r="P30" i="8" l="1"/>
  <c r="P36" i="8" s="1"/>
  <c r="P40" i="8" s="1"/>
  <c r="D48" i="8" s="1"/>
  <c r="D51" i="8" s="1"/>
  <c r="R31" i="8"/>
  <c r="R37" i="8" s="1"/>
  <c r="R41" i="8" s="1"/>
  <c r="F49" i="8" s="1"/>
  <c r="F52" i="8" s="1"/>
  <c r="D63" i="8" s="1"/>
  <c r="Q31" i="8"/>
  <c r="Q37" i="8" s="1"/>
  <c r="Q41" i="8" s="1"/>
  <c r="E49" i="8" s="1"/>
  <c r="E52" i="8" s="1"/>
  <c r="P19" i="8"/>
  <c r="P31" i="8"/>
  <c r="P37" i="8" s="1"/>
  <c r="P41" i="8" s="1"/>
  <c r="D49" i="8" s="1"/>
  <c r="D52" i="8" s="1"/>
  <c r="D64" i="8" l="1"/>
  <c r="D70" i="8"/>
  <c r="C9" i="4" s="1"/>
  <c r="C27" i="4" l="1"/>
  <c r="E9" i="4"/>
  <c r="E10" i="4"/>
  <c r="E11" i="4"/>
  <c r="E12" i="4"/>
  <c r="E13" i="4"/>
  <c r="E14" i="4"/>
  <c r="E15" i="4"/>
  <c r="E16" i="4"/>
  <c r="E17" i="4"/>
  <c r="E18" i="4"/>
  <c r="E19" i="4"/>
  <c r="E20" i="4"/>
  <c r="E21" i="4"/>
  <c r="E22" i="4"/>
  <c r="E23" i="4"/>
  <c r="E24" i="4"/>
  <c r="E25" i="4"/>
  <c r="E26" i="4"/>
  <c r="E8" i="4"/>
  <c r="D9" i="4"/>
  <c r="D10" i="4"/>
  <c r="D11" i="4"/>
  <c r="D12" i="4"/>
  <c r="D13" i="4"/>
  <c r="D14" i="4"/>
  <c r="D15" i="4"/>
  <c r="D16" i="4"/>
  <c r="D17" i="4"/>
  <c r="D18" i="4"/>
  <c r="D19" i="4"/>
  <c r="D20" i="4"/>
  <c r="D21" i="4"/>
  <c r="D22" i="4"/>
  <c r="D23" i="4"/>
  <c r="D24" i="4"/>
  <c r="D25" i="4"/>
  <c r="D26" i="4"/>
  <c r="B24" i="4"/>
  <c r="B25" i="4"/>
  <c r="B26" i="4"/>
  <c r="B27" i="4"/>
  <c r="B21" i="4"/>
  <c r="B22" i="4"/>
  <c r="B23" i="4"/>
  <c r="B9" i="4"/>
  <c r="B10" i="4"/>
  <c r="B11" i="4"/>
  <c r="B12" i="4"/>
  <c r="B13" i="4"/>
  <c r="B14" i="4"/>
  <c r="B15" i="4"/>
  <c r="B16" i="4"/>
  <c r="B17" i="4"/>
  <c r="B18" i="4"/>
  <c r="B19" i="4"/>
  <c r="B20" i="4"/>
  <c r="B8" i="4"/>
  <c r="D69" i="5"/>
  <c r="D58" i="5"/>
  <c r="D57" i="5"/>
  <c r="D56" i="5"/>
  <c r="F50" i="5"/>
  <c r="E50" i="5"/>
  <c r="D50" i="5"/>
  <c r="D45" i="5"/>
  <c r="R39" i="5"/>
  <c r="Q39" i="5"/>
  <c r="P39" i="5"/>
  <c r="O39" i="5"/>
  <c r="N39" i="5"/>
  <c r="M39" i="5"/>
  <c r="L39" i="5"/>
  <c r="K39" i="5"/>
  <c r="J39" i="5"/>
  <c r="I39" i="5"/>
  <c r="H39" i="5"/>
  <c r="G39" i="5"/>
  <c r="F39" i="5"/>
  <c r="E39" i="5"/>
  <c r="R38" i="5"/>
  <c r="Q38" i="5"/>
  <c r="P38" i="5"/>
  <c r="O38" i="5"/>
  <c r="N38" i="5"/>
  <c r="M38" i="5"/>
  <c r="L38" i="5"/>
  <c r="K38" i="5"/>
  <c r="J38" i="5"/>
  <c r="I38" i="5"/>
  <c r="H38" i="5"/>
  <c r="G38" i="5"/>
  <c r="F38" i="5"/>
  <c r="E38" i="5"/>
  <c r="O31" i="5"/>
  <c r="N31" i="5"/>
  <c r="M31" i="5"/>
  <c r="L31" i="5"/>
  <c r="K31" i="5"/>
  <c r="J31" i="5"/>
  <c r="I31" i="5"/>
  <c r="H31" i="5"/>
  <c r="G31" i="5"/>
  <c r="F31" i="5"/>
  <c r="E31" i="5"/>
  <c r="O30" i="5"/>
  <c r="O36" i="5" s="1"/>
  <c r="N30" i="5"/>
  <c r="N36" i="5" s="1"/>
  <c r="M30" i="5"/>
  <c r="L30" i="5"/>
  <c r="K30" i="5"/>
  <c r="K36" i="5" s="1"/>
  <c r="J30" i="5"/>
  <c r="J36" i="5" s="1"/>
  <c r="I30" i="5"/>
  <c r="H30" i="5"/>
  <c r="G30" i="5"/>
  <c r="G36" i="5" s="1"/>
  <c r="F30" i="5"/>
  <c r="F36" i="5" s="1"/>
  <c r="E30" i="5"/>
  <c r="R23" i="5"/>
  <c r="Q23" i="5"/>
  <c r="P23" i="5"/>
  <c r="O23" i="5"/>
  <c r="N23" i="5"/>
  <c r="M23" i="5"/>
  <c r="L23" i="5"/>
  <c r="K23" i="5"/>
  <c r="J23" i="5"/>
  <c r="I23" i="5"/>
  <c r="H23" i="5"/>
  <c r="G23" i="5"/>
  <c r="F23" i="5"/>
  <c r="E23" i="5"/>
  <c r="R20" i="5"/>
  <c r="Q20" i="5"/>
  <c r="P20" i="5"/>
  <c r="O20" i="5"/>
  <c r="N20" i="5"/>
  <c r="M20" i="5"/>
  <c r="L20" i="5"/>
  <c r="K20" i="5"/>
  <c r="J20" i="5"/>
  <c r="I20" i="5"/>
  <c r="H20" i="5"/>
  <c r="G20" i="5"/>
  <c r="F20" i="5"/>
  <c r="E20" i="5"/>
  <c r="Q10" i="5"/>
  <c r="P10" i="5"/>
  <c r="R9" i="5"/>
  <c r="Q9" i="5"/>
  <c r="P9" i="5"/>
  <c r="O9" i="5"/>
  <c r="O10" i="5" s="1"/>
  <c r="N9" i="5"/>
  <c r="N10" i="5" s="1"/>
  <c r="M9" i="5"/>
  <c r="L9" i="5"/>
  <c r="K9" i="5"/>
  <c r="J9" i="5"/>
  <c r="J10" i="5" s="1"/>
  <c r="I9" i="5"/>
  <c r="H9" i="5"/>
  <c r="G9" i="5"/>
  <c r="F9" i="5"/>
  <c r="F10" i="5" s="1"/>
  <c r="E9" i="5"/>
  <c r="D9" i="5"/>
  <c r="D6" i="5"/>
  <c r="F26" i="4" l="1"/>
  <c r="F10" i="4"/>
  <c r="F25" i="4"/>
  <c r="F17" i="4"/>
  <c r="F19" i="4"/>
  <c r="F11" i="4"/>
  <c r="E27" i="4"/>
  <c r="D36" i="4"/>
  <c r="D43" i="4"/>
  <c r="D45" i="4"/>
  <c r="D52" i="4"/>
  <c r="D27" i="4"/>
  <c r="F18" i="4"/>
  <c r="F22" i="4"/>
  <c r="F20" i="4"/>
  <c r="F12" i="4"/>
  <c r="F13" i="4"/>
  <c r="F21" i="4"/>
  <c r="F9" i="4"/>
  <c r="F24" i="4"/>
  <c r="F23" i="4"/>
  <c r="F16" i="4"/>
  <c r="F15" i="4"/>
  <c r="F14" i="4"/>
  <c r="L21" i="5"/>
  <c r="P22" i="5"/>
  <c r="G40" i="5"/>
  <c r="K40" i="5"/>
  <c r="O40" i="5"/>
  <c r="N40" i="5"/>
  <c r="J40" i="5"/>
  <c r="F40" i="5"/>
  <c r="N37" i="5"/>
  <c r="N41" i="5" s="1"/>
  <c r="J37" i="5"/>
  <c r="J41" i="5" s="1"/>
  <c r="F37" i="5"/>
  <c r="F41" i="5" s="1"/>
  <c r="M37" i="5"/>
  <c r="M41" i="5" s="1"/>
  <c r="I37" i="5"/>
  <c r="I41" i="5" s="1"/>
  <c r="E37" i="5"/>
  <c r="E41" i="5" s="1"/>
  <c r="L37" i="5"/>
  <c r="L41" i="5" s="1"/>
  <c r="H37" i="5"/>
  <c r="H41" i="5" s="1"/>
  <c r="O37" i="5"/>
  <c r="O41" i="5" s="1"/>
  <c r="K37" i="5"/>
  <c r="K41" i="5" s="1"/>
  <c r="G37" i="5"/>
  <c r="G41" i="5" s="1"/>
  <c r="P21" i="5"/>
  <c r="I36" i="5"/>
  <c r="K24" i="5"/>
  <c r="H21" i="5"/>
  <c r="K10" i="5"/>
  <c r="L25" i="5" s="1"/>
  <c r="G21" i="5"/>
  <c r="D10" i="5"/>
  <c r="E25" i="5" s="1"/>
  <c r="L10" i="5"/>
  <c r="M25" i="5" s="1"/>
  <c r="H24" i="5"/>
  <c r="G10" i="5"/>
  <c r="H22" i="5" s="1"/>
  <c r="P11" i="5"/>
  <c r="H10" i="5"/>
  <c r="I22" i="5" s="1"/>
  <c r="O21" i="5"/>
  <c r="H36" i="5"/>
  <c r="G25" i="5"/>
  <c r="G22" i="5"/>
  <c r="K25" i="5"/>
  <c r="K22" i="5"/>
  <c r="O22" i="5"/>
  <c r="O25" i="5"/>
  <c r="E24" i="5"/>
  <c r="I24" i="5"/>
  <c r="Q25" i="5"/>
  <c r="Q24" i="5"/>
  <c r="F24" i="5"/>
  <c r="J24" i="5"/>
  <c r="N24" i="5"/>
  <c r="R25" i="5"/>
  <c r="R24" i="5"/>
  <c r="L24" i="5"/>
  <c r="P25" i="5"/>
  <c r="P18" i="5" s="1"/>
  <c r="P31" i="5" s="1"/>
  <c r="M24" i="5"/>
  <c r="E10" i="5"/>
  <c r="F25" i="5" s="1"/>
  <c r="I10" i="5"/>
  <c r="J25" i="5" s="1"/>
  <c r="M10" i="5"/>
  <c r="N25" i="5" s="1"/>
  <c r="E21" i="5"/>
  <c r="I21" i="5"/>
  <c r="M21" i="5"/>
  <c r="Q22" i="5"/>
  <c r="Q21" i="5"/>
  <c r="K21" i="5"/>
  <c r="G24" i="5"/>
  <c r="O24" i="5"/>
  <c r="L36" i="5"/>
  <c r="L40" i="5" s="1"/>
  <c r="Q11" i="5"/>
  <c r="F21" i="5"/>
  <c r="J21" i="5"/>
  <c r="N21" i="5"/>
  <c r="R22" i="5"/>
  <c r="R21" i="5"/>
  <c r="P24" i="5"/>
  <c r="E36" i="5"/>
  <c r="E40" i="5" s="1"/>
  <c r="M36" i="5"/>
  <c r="M40" i="5" s="1"/>
  <c r="D51" i="4" l="1"/>
  <c r="E43" i="4"/>
  <c r="E36" i="4"/>
  <c r="E45" i="4"/>
  <c r="E28" i="4"/>
  <c r="E52" i="4"/>
  <c r="D37" i="4"/>
  <c r="F27" i="4"/>
  <c r="D38" i="4"/>
  <c r="D39" i="4"/>
  <c r="D40" i="4"/>
  <c r="D41" i="4"/>
  <c r="D42" i="4"/>
  <c r="D44" i="4"/>
  <c r="D46" i="4"/>
  <c r="D47" i="4"/>
  <c r="D48" i="4"/>
  <c r="D49" i="4"/>
  <c r="D50" i="4"/>
  <c r="D35" i="4"/>
  <c r="I40" i="5"/>
  <c r="H40" i="5"/>
  <c r="H17" i="5"/>
  <c r="I25" i="5"/>
  <c r="I18" i="5" s="1"/>
  <c r="E22" i="5"/>
  <c r="E18" i="5" s="1"/>
  <c r="P37" i="5"/>
  <c r="P41" i="5" s="1"/>
  <c r="D49" i="5" s="1"/>
  <c r="D52" i="5" s="1"/>
  <c r="L22" i="5"/>
  <c r="L18" i="5" s="1"/>
  <c r="F22" i="5"/>
  <c r="F18" i="5" s="1"/>
  <c r="Q18" i="5"/>
  <c r="Q31" i="5" s="1"/>
  <c r="R18" i="5"/>
  <c r="R31" i="5" s="1"/>
  <c r="H25" i="5"/>
  <c r="H18" i="5" s="1"/>
  <c r="N22" i="5"/>
  <c r="N18" i="5" s="1"/>
  <c r="M22" i="5"/>
  <c r="M18" i="5" s="1"/>
  <c r="G18" i="5"/>
  <c r="J17" i="5"/>
  <c r="G17" i="5"/>
  <c r="M17" i="5"/>
  <c r="E17" i="5"/>
  <c r="R17" i="5"/>
  <c r="R30" i="5" s="1"/>
  <c r="J22" i="5"/>
  <c r="J18" i="5" s="1"/>
  <c r="K17" i="5"/>
  <c r="P17" i="5"/>
  <c r="P30" i="5" s="1"/>
  <c r="O17" i="5"/>
  <c r="L17" i="5"/>
  <c r="O18" i="5"/>
  <c r="N17" i="5"/>
  <c r="F17" i="5"/>
  <c r="Q17" i="5"/>
  <c r="I17" i="5"/>
  <c r="K18" i="5"/>
  <c r="E48" i="4" l="1"/>
  <c r="D53" i="4"/>
  <c r="E38" i="4"/>
  <c r="E39" i="4"/>
  <c r="E37" i="4"/>
  <c r="E49" i="4"/>
  <c r="E47" i="4"/>
  <c r="D54" i="4"/>
  <c r="E44" i="4"/>
  <c r="E35" i="4"/>
  <c r="E46" i="4"/>
  <c r="E42" i="4"/>
  <c r="E41" i="4"/>
  <c r="E50" i="4"/>
  <c r="E40" i="4"/>
  <c r="E51" i="4"/>
  <c r="R37" i="5"/>
  <c r="R41" i="5" s="1"/>
  <c r="F49" i="5" s="1"/>
  <c r="F52" i="5" s="1"/>
  <c r="D63" i="5" s="1"/>
  <c r="Q19" i="5"/>
  <c r="Q37" i="5"/>
  <c r="Q41" i="5" s="1"/>
  <c r="E49" i="5" s="1"/>
  <c r="E52" i="5" s="1"/>
  <c r="R19" i="5"/>
  <c r="Q30" i="5"/>
  <c r="P19" i="5"/>
  <c r="E54" i="4" l="1"/>
  <c r="E53" i="4"/>
  <c r="Q36" i="5"/>
  <c r="Q40" i="5" s="1"/>
  <c r="E48" i="5" s="1"/>
  <c r="E51" i="5" s="1"/>
  <c r="R36" i="5"/>
  <c r="R40" i="5" s="1"/>
  <c r="F48" i="5" s="1"/>
  <c r="F51" i="5" s="1"/>
  <c r="P36" i="5"/>
  <c r="P40" i="5" s="1"/>
  <c r="D48" i="5" s="1"/>
  <c r="D51" i="5" s="1"/>
  <c r="D62" i="5" l="1"/>
  <c r="D64" i="5" l="1"/>
  <c r="D70" i="5"/>
  <c r="C8" i="4" s="1"/>
  <c r="C28" i="4" l="1"/>
  <c r="D8" i="4"/>
  <c r="F8" i="4" l="1"/>
  <c r="F28" i="4" l="1"/>
  <c r="D34" i="4"/>
  <c r="E34" i="4" l="1"/>
  <c r="D55" i="4"/>
  <c r="E55" i="4" l="1"/>
</calcChain>
</file>

<file path=xl/sharedStrings.xml><?xml version="1.0" encoding="utf-8"?>
<sst xmlns="http://schemas.openxmlformats.org/spreadsheetml/2006/main" count="2617" uniqueCount="181">
  <si>
    <t>If a secondary teacher spends 20% of their timetable teaching maths, and 80% teaching physics, they are classified as being 0.2 of a maths teacher and 0.8 of a physics teacher.</t>
  </si>
  <si>
    <t>Primary</t>
  </si>
  <si>
    <t>Mathematics</t>
  </si>
  <si>
    <t>Biology</t>
  </si>
  <si>
    <t>Chemistry</t>
  </si>
  <si>
    <t>Physics</t>
  </si>
  <si>
    <t>Computing</t>
  </si>
  <si>
    <t>English</t>
  </si>
  <si>
    <t>Classics</t>
  </si>
  <si>
    <t>Modern Languages</t>
  </si>
  <si>
    <t>Geography</t>
  </si>
  <si>
    <t>History</t>
  </si>
  <si>
    <t>Art &amp; Design</t>
  </si>
  <si>
    <t>Business Studies</t>
  </si>
  <si>
    <t>Design &amp; Technology</t>
  </si>
  <si>
    <t>Drama</t>
  </si>
  <si>
    <t>Music</t>
  </si>
  <si>
    <t>Others</t>
  </si>
  <si>
    <t>Physical Education</t>
  </si>
  <si>
    <t>Religious Education</t>
  </si>
  <si>
    <t>Secondary total</t>
  </si>
  <si>
    <t>The percentage of teachers that leave service and are under the age of 55.</t>
  </si>
  <si>
    <t>The percentage of teachers that leave service and are 55+ years. Many of these leavers will be retirements.</t>
  </si>
  <si>
    <t>An adjustment that is applied to reflect that there is a net loss of teachers each year because of teachers changing their working pattern between years to reduce the no. of hours worked.</t>
  </si>
  <si>
    <t>Under 55s leavers assumed trajectory rate</t>
  </si>
  <si>
    <t>Returners assumed trajectory</t>
  </si>
  <si>
    <t>Estimate of future teacher supply</t>
  </si>
  <si>
    <t>Qualified teacher demand (FTE)</t>
  </si>
  <si>
    <t>Difference between estimated supply and teacher demand</t>
  </si>
  <si>
    <t>55+ leavers assumed trajectory rate</t>
  </si>
  <si>
    <t>NTSF entrants assumed trajectory</t>
  </si>
  <si>
    <t>Difference</t>
  </si>
  <si>
    <t>Includes Mathematics and Statistics.</t>
  </si>
  <si>
    <t>Includes Biology, Botany, Zoology, Ecology, Combined/General Science (Biology), and Environmental Science.</t>
  </si>
  <si>
    <t>Includes Chemistry and Combined/General Science (Chemistry).</t>
  </si>
  <si>
    <t>Includes Physics and Combined/General Science (Physics).</t>
  </si>
  <si>
    <t>Includes Applied ICT, Computer Science, and Information &amp; Communication Technology.</t>
  </si>
  <si>
    <t>Includes English Language and Literature.</t>
  </si>
  <si>
    <t>Includes Classics and Ancient Languages such as Ancient Greek, Ancient Hebrew, and Latin.</t>
  </si>
  <si>
    <t xml:space="preserve">Includes French, German, Spanish, Arabic, Bengali, Chinese, Welsh, Modern Greek, Italian, and any other Modern Languages. Named Modern Foreign Languages pre-2020. </t>
  </si>
  <si>
    <t>Includes Geography and Geology.</t>
  </si>
  <si>
    <t>Includes History.</t>
  </si>
  <si>
    <t>Includes Applied Art &amp; Design, Art &amp; Design, and Art.</t>
  </si>
  <si>
    <t>Includes Accountancy, Applied Business Studies, Commercial &amp; Business Studies, Economics, Industrial Studies, other Business and Commercial subjects.</t>
  </si>
  <si>
    <t>Includes Drama and Performing Arts.</t>
  </si>
  <si>
    <t>Includes Music.</t>
  </si>
  <si>
    <t>Includes Child Development, Citizenship, Law, Media Studies, Other Social Studies, Other Technology, Politics, Psychology, Sociology, and Social Sciences among others.</t>
  </si>
  <si>
    <t>Includes Dance, Physical Education and Sports.</t>
  </si>
  <si>
    <t>Includes Religious Education and Philosophy.</t>
  </si>
  <si>
    <t>Definitions:</t>
  </si>
  <si>
    <t>Returners:</t>
  </si>
  <si>
    <t>Subject</t>
  </si>
  <si>
    <t>Rounded (the nearest 5)</t>
  </si>
  <si>
    <t>Historical targets (TWM)</t>
  </si>
  <si>
    <t>Future targets</t>
  </si>
  <si>
    <t>Science</t>
  </si>
  <si>
    <t>Total</t>
  </si>
  <si>
    <t>Introduction:</t>
  </si>
  <si>
    <t>Subject mappings:</t>
  </si>
  <si>
    <t>Deferrers:</t>
  </si>
  <si>
    <t>Under 55 leavers:</t>
  </si>
  <si>
    <t>55+ leavers:</t>
  </si>
  <si>
    <t>State-funded schools sector:</t>
  </si>
  <si>
    <t xml:space="preserve">State-funded primary (including maintained nurseries attached to schools) and secondary schools (including post-16 provision within such schools), academies, and free schools in England. </t>
  </si>
  <si>
    <t>Coverage:</t>
  </si>
  <si>
    <t>Teachers who have entered service in the English state-funded schools sector, and are recorded within the school workforce census as having worked in it before.</t>
  </si>
  <si>
    <t xml:space="preserve">Teachers who have left service and are under 55 years of age. </t>
  </si>
  <si>
    <t>Teachers who have left service and are over 55 years of age, many of whom will leave service via retirement.</t>
  </si>
  <si>
    <t>1. Historical stock size and future qualified teacher need:</t>
  </si>
  <si>
    <t>2. Under 55 leaver rate trajectory:</t>
  </si>
  <si>
    <t>3. 55+ leaver rate trajectory:</t>
  </si>
  <si>
    <t xml:space="preserve">5. Returner numbers: </t>
  </si>
  <si>
    <t xml:space="preserve">6. New to state-funded sector (NTSF) entrant numbers: </t>
  </si>
  <si>
    <t>11. Stock flows adjustment:</t>
  </si>
  <si>
    <t>14. Historical number of entrants:</t>
  </si>
  <si>
    <t>Academic years:</t>
  </si>
  <si>
    <t>The school workforce census is taken annually, in November. It is assumed that the November 2021 school workforce census is an effective proxy for the 2021/22 academic year.</t>
  </si>
  <si>
    <t>Additionally, teachers that are recorded as being in service in the November 2020 census, but not within the November 2021 census are assumed to be leavers in the 2021/22 academic year. The same applies to those teachers entering service.</t>
  </si>
  <si>
    <t>Overall</t>
  </si>
  <si>
    <t>2010/11</t>
  </si>
  <si>
    <t>2011/12</t>
  </si>
  <si>
    <t>2012/13</t>
  </si>
  <si>
    <t>2013/14</t>
  </si>
  <si>
    <t>2014/15</t>
  </si>
  <si>
    <t>2015/16</t>
  </si>
  <si>
    <t>2016/17</t>
  </si>
  <si>
    <t>2017/18</t>
  </si>
  <si>
    <t>2018/19</t>
  </si>
  <si>
    <t>2019/20</t>
  </si>
  <si>
    <t>2020/21</t>
  </si>
  <si>
    <t>2021/22</t>
  </si>
  <si>
    <t>2022/23</t>
  </si>
  <si>
    <t>2023/24</t>
  </si>
  <si>
    <t>2024/25</t>
  </si>
  <si>
    <t>13. 2022/23 and 2023/24 teacher supply estimates:</t>
  </si>
  <si>
    <t xml:space="preserve">These targets have been calculated at a national level and cover all state-funded primary (including maintained nurseries attached to schools) and secondary schools (including post-16 provision within such schools), academies, and free schools in England. </t>
  </si>
  <si>
    <t>Further information on the specific numbers and calculations used within this workbook may be found within the methodological annex that is available on the publication webpage.</t>
  </si>
  <si>
    <t>Newly qualified entrants (NQE):</t>
  </si>
  <si>
    <t xml:space="preserve">Teachers who have entered service in the English state-funded schools sector for the first time as recorded within the school workforce census, excluding NQEs. The group includes deferrers, and those that have only taught in other sectors, e.g. independent schools, Wales, and Scotland. </t>
  </si>
  <si>
    <t>NQEs that gained qualified teacher status via an assessment only route to QTS.</t>
  </si>
  <si>
    <t>4. NQE FTE rate:</t>
  </si>
  <si>
    <t>10. ITT-NQE adjustment:</t>
  </si>
  <si>
    <t xml:space="preserve">An adjustment that is applied to reflect that some NQEs enter service each year having not been sourced directly from ITT. </t>
  </si>
  <si>
    <t>ITT-NQE adjustment - reflecting NQEs not sourced via ITT</t>
  </si>
  <si>
    <t>NQE FTE rate - not all NQEs work as full-time teachers</t>
  </si>
  <si>
    <t>Year NQEs enter service as teacher</t>
  </si>
  <si>
    <t>An estimate of future teacher supply in 2022/23 and 2023/24. This estimate considers recent historical ITT recruitment that has not yet fed into the school workforce census and assumed trajectories for leaver rates and inflows such as returners.</t>
  </si>
  <si>
    <t>Numbers are in FTE (full time equivalent).</t>
  </si>
  <si>
    <t xml:space="preserve">The average full time equivalent rate for newly qualified entrants, sourced from the school workforce census. </t>
  </si>
  <si>
    <t>Figures used within these calculations may differ to the school workforce census Official Statistics publication which includes special schools and PRUs within the state-funded schools sector.</t>
  </si>
  <si>
    <t>1. The future teacher demand is compared to an estimate of future teacher supply for the next two years.</t>
  </si>
  <si>
    <t>Estimate of leaver numbers (demand met scenario)</t>
  </si>
  <si>
    <t>Entrant need - demand met scenario</t>
  </si>
  <si>
    <t>NQE need - demand met scenario</t>
  </si>
  <si>
    <t>School workforce census:</t>
  </si>
  <si>
    <t>Estimate of leaver numbers (estimated supply scenario)</t>
  </si>
  <si>
    <t>Entrant need - estimated supply scenario</t>
  </si>
  <si>
    <t>NQE need - estimated supply scenario</t>
  </si>
  <si>
    <t xml:space="preserve">The 'demand met' scenario assumes that the demand is met precisely in each future year and ignores any future under- or over-recruitment impacts. By contrast the 'estimated supply' scenario does consider such impacts. </t>
  </si>
  <si>
    <t>A list of the subject classifications that are used within these calculations, and within the Department's postgraduate ITT targets.</t>
  </si>
  <si>
    <t>Calculation of 2023 to 2024 postgraduate ITT targets</t>
  </si>
  <si>
    <t>This tab contains the data used in the calculations to estimate postgraduate ITT targets.</t>
  </si>
  <si>
    <t xml:space="preserve">This tab calculates the number of postgraduate ITT trainees needed to successfully meet demand for the relevant phase/subject. </t>
  </si>
  <si>
    <t xml:space="preserve">6. The number of NQEs trained via postgraduate ITT is converted into the number of trainees required in the previous year by applying FTE rates, ITT completion rates, and ITT employment rates. </t>
  </si>
  <si>
    <t>Year those NQEs are trained via postgraduate ITT</t>
  </si>
  <si>
    <t xml:space="preserve">7. Finally, the higher of the two estimates of 'postgraduate ITT trainees required' is selected to be the mainstream postgraduate ITT target. </t>
  </si>
  <si>
    <t>2023/24 Mainstream postgraduate ITT Target</t>
  </si>
  <si>
    <t>2023/24 Overall postgraduate ITT Target</t>
  </si>
  <si>
    <t xml:space="preserve">2. This table compares the overall postgraduate ITT targets for last year to this year. </t>
  </si>
  <si>
    <t>Flows-stock adjustment - to account for teachers changing working patterns year-on-year</t>
  </si>
  <si>
    <t>Teachers who have gained qualified teacher status and were recorded as entering service in the English state-funded schools sector (primary and secondary schools only) in the following November school workforce census.</t>
  </si>
  <si>
    <t>Teacher who have gained qualified teacher status and were recorded as entering service in the English state-funded schools sector in the second November school workforce census after they gained QTS. I.e. they did not immediately enter service after ITT.</t>
  </si>
  <si>
    <t>Assessment only (AO):</t>
  </si>
  <si>
    <t>9. Postgraduate ITT employment rates:</t>
  </si>
  <si>
    <t>8. Postgraduate ITT completion rates:</t>
  </si>
  <si>
    <t>Postgraduate ITT trained NQE need - demand met scenario</t>
  </si>
  <si>
    <t>Postgraduate ITT trained NQE need - estimated supply scenario</t>
  </si>
  <si>
    <t>Postgraduate ITT completion rate</t>
  </si>
  <si>
    <t>Postgraduate ITT employment rate</t>
  </si>
  <si>
    <t>Postgraduate ITT trainees required - demand met scenario</t>
  </si>
  <si>
    <t>Postgraduate ITT trainees required - estimated supply scenario</t>
  </si>
  <si>
    <t>Postgraduate ITT target</t>
  </si>
  <si>
    <t>2. The future number of leavers is estimated, based upon both future teacher demand and future teacher supply estimates respectively. This is because different stock sizes result in different numbers of leavers, even if the leaver rate were to be the same.</t>
  </si>
  <si>
    <t>These calculations use these supply estimates to determine whether an adjustment should be made to counter the impacts of under-recruitment from the two most recent postgraduate ITT recruitment rounds.</t>
  </si>
  <si>
    <t xml:space="preserve">The principal datasource for these calculations. The census is taken annually in November and covers the teaching workforce of all state-funded schools in England. </t>
  </si>
  <si>
    <t>2023/24 high potential ITT Target</t>
  </si>
  <si>
    <t>These calculations estimate the target number of trainees to start postgraduate initial teacher training (postgraduate ITT) in 2023/24.</t>
  </si>
  <si>
    <t>New to state-funded (NTSF):</t>
  </si>
  <si>
    <t xml:space="preserve">Includes Design &amp; Technology, Construction and Building, Craft and D &amp; T, Electronics, Engineering, Graphics, Resistant Materials, Manufacturing, Systems &amp; Control, and Textiles. </t>
  </si>
  <si>
    <t>The historical figures (white cells) are sourced from the school workforce census, the projected values (blue cells) represent our estimated future teacher demand.</t>
  </si>
  <si>
    <t>The historical figures (white cells) are sourced from the school workforce census, the projected values (blue cells) represent our under 55 leaver rate trajectory.</t>
  </si>
  <si>
    <t>The historical figures (white cells) are sourced from the school workforce census, the projected values (blue cells) represent our 55+ leaver rate trajectory.</t>
  </si>
  <si>
    <t>The historical figures (white cells) are sourced from the school workforce census, the projected values (blue cells) represent our assumed trajectory for future returner numbers.</t>
  </si>
  <si>
    <t>The historical figures (white cells) are sourced from the school workforce census, the projected values (blue cells) represent our assumed trajectory for future NTSF entrant numbers.</t>
  </si>
  <si>
    <t>Additionally, historical teacher numbers broken down by secondary subject may differ to those within the school workforce census publication which counts teachers against multiple subjects, and may double count.</t>
  </si>
  <si>
    <t xml:space="preserve">By contrast, in these calculations, individual teachers are assigned to subjects pro rata according to those subjects they teach. </t>
  </si>
  <si>
    <t>These are our assumed postgraduate ITT completion rates, derived from data published within the ITT performance profiles.</t>
  </si>
  <si>
    <t>They will differ to those published within that publication as they are weighted averages from data before the COVID-19 pandemic.</t>
  </si>
  <si>
    <t xml:space="preserve">These are our assumed postgraduate ITT employment rates, derived from data published within the ITT performance profiles. </t>
  </si>
  <si>
    <t>Numbers of teachers entering service in the state-funded schools sector each year, all numbers are in FTE form.</t>
  </si>
  <si>
    <t>All numbers cover qualified teachers only.</t>
  </si>
  <si>
    <t>Difference in leaver numbers under the two different scenarios.</t>
  </si>
  <si>
    <t>Estimate of under 55 leaver numbers demand met scenario</t>
  </si>
  <si>
    <t>Estimate of under 55 leaver numbers estimated supply scenario</t>
  </si>
  <si>
    <t>Estimate of 55+ leaver numbers demand met scenario</t>
  </si>
  <si>
    <t>Estimate of 55+ leaver numbers estimated supply scenario</t>
  </si>
  <si>
    <t>4. Entrant need is converted into newly qualified entrant (NQE) need by subtracting those entrants expected via recruitment routes other than ITT, such as returners, and those that are NTSF under both 'demand met' and 'estimated supply' scenarios respectively.</t>
  </si>
  <si>
    <t>If this figure is negative, these calculations have estimated that teacher numbers will exceed demand in 2023/24. The opposite is true if it is positive.</t>
  </si>
  <si>
    <t>By doing this, it is possible to make an adjustment (if relevant) to counter under-recruitment impacts from the two most recent ITT recruitment rounds. This adjustment is only made if demand is expected to exceed estimated teacher numbers in 2023/24.</t>
  </si>
  <si>
    <t>1. This table pulls together the mainstream postgraduate ITT and high potential ITT trainees needed to successfully meet demand.</t>
  </si>
  <si>
    <t>7. Newly qualified entrant (NQE) numbers from high potential ITT, undergraduate ITT, and AO:</t>
  </si>
  <si>
    <t>Future NQEs expected from high potential ITT, undergraduate ITT, and AO.</t>
  </si>
  <si>
    <t>12. 2023/24 high potential ITT targets (please note that these are indicative targets):</t>
  </si>
  <si>
    <t>The indicative subject targets for the high potential ITT programme, as agreed between the Department and Teach First on an annual basis.</t>
  </si>
  <si>
    <t>5. The NQE need in the relevant year is converted into the number of NQEs required that were specifically trained via postgraduate ITT, having subtracted those NQEs expected that will gain QTS via undergraduate ITT, high potential ITT, and AO routes.</t>
  </si>
  <si>
    <t>NQEs from high potential ITT, undergraduate ITT, and AO</t>
  </si>
  <si>
    <t>Difference between 2022/23 and 2023/4</t>
  </si>
  <si>
    <t>All blue cells represent estimates for future years.</t>
  </si>
  <si>
    <t xml:space="preserve">This tab pulls together the number of mainstream postgraduate ITT needed to successfully meet demand for the relevant phase/subject from the previous calculation tabs. </t>
  </si>
  <si>
    <t xml:space="preserve">It then adds the high potential ITT target to the mainstream postgraduate ITT target to calculate an overall postgraduate ITT target. </t>
  </si>
  <si>
    <t xml:space="preserve">3. The entrant need is calculated. This is equal to the number of teachers needed to enter the workforce to meet any increases in demand year-on-year, and to provide sufficient replacements for expected leavers based upon both 'demand met' and 'estimated supply' scenarios respectively.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</si>
</sst>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_-* #,##0_-;\-* #,##0_-;_-* &quot;-&quot;??_-;_-@_-"/>
    <numFmt numFmtId="166" formatCode="\+#,###;\-#,###;0"/>
  </numFmts>
  <fonts count="16" x14ac:knownFonts="1">
    <font>
      <sz val="11"/>
      <color theme="1"/>
      <name val="Calibri"/>
      <family val="2"/>
      <scheme val="minor"/>
    </font>
    <font>
      <sz val="11"/>
      <color theme="1"/>
      <name val="Calibri"/>
      <family val="2"/>
      <scheme val="minor"/>
    </font>
    <font>
      <i/>
      <sz val="12"/>
      <color theme="1"/>
      <name val="Arial"/>
      <family val="2"/>
    </font>
    <font>
      <sz val="11"/>
      <color theme="1"/>
      <name val="Arial"/>
      <family val="2"/>
    </font>
    <font>
      <sz val="11"/>
      <name val="Arial"/>
      <family val="2"/>
    </font>
    <font>
      <sz val="12"/>
      <color theme="1"/>
      <name val="Arial"/>
      <family val="2"/>
    </font>
    <font>
      <b/>
      <sz val="12"/>
      <color theme="1"/>
      <name val="Arial"/>
      <family val="2"/>
    </font>
    <font>
      <u/>
      <sz val="12"/>
      <color theme="1"/>
      <name val="Arial"/>
      <family val="2"/>
    </font>
    <font>
      <sz val="12"/>
      <name val="Arial"/>
      <family val="2"/>
    </font>
    <font>
      <b/>
      <sz val="20"/>
      <color theme="1"/>
      <name val="Arial"/>
      <family val="2"/>
    </font>
    <font>
      <sz val="11"/>
      <color rgb="FFFF0000"/>
      <name val="Arial"/>
      <family val="2"/>
    </font>
    <font>
      <b/>
      <sz val="11"/>
      <color rgb="FFFF0000"/>
      <name val="Arial"/>
      <family val="2"/>
    </font>
    <font>
      <i/>
      <sz val="11"/>
      <name val="Arial"/>
      <family val="2"/>
    </font>
    <font>
      <i/>
      <sz val="11"/>
      <color rgb="FFFF0000"/>
      <name val="Arial"/>
      <family val="2"/>
    </font>
    <font>
      <b/>
      <sz val="11"/>
      <name val="Arial"/>
      <family val="2"/>
    </font>
    <font>
      <i/>
      <sz val="11"/>
      <color theme="2"/>
      <name val="Arial"/>
      <family val="2"/>
    </font>
  </fonts>
  <fills count="4">
    <fill>
      <patternFill patternType="none"/>
    </fill>
    <fill>
      <patternFill patternType="gray125"/>
    </fill>
    <fill>
      <patternFill patternType="solid">
        <fgColor theme="0"/>
        <bgColor indexed="64"/>
      </patternFill>
    </fill>
    <fill>
      <patternFill patternType="solid">
        <fgColor rgb="FFCFDCE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67">
    <xf numFmtId="0" fontId="0" fillId="0" borderId="0" xfId="0"/>
    <xf numFmtId="0" fontId="2" fillId="0" borderId="0" xfId="0" applyFont="1" applyAlignment="1">
      <alignment vertical="center"/>
    </xf>
    <xf numFmtId="0" fontId="3" fillId="0" borderId="0" xfId="0" applyFont="1"/>
    <xf numFmtId="0" fontId="4" fillId="0" borderId="1" xfId="0" applyFont="1" applyBorder="1"/>
    <xf numFmtId="0" fontId="5" fillId="0" borderId="0" xfId="0" applyFont="1"/>
    <xf numFmtId="0" fontId="6" fillId="0" borderId="0" xfId="0" applyFont="1"/>
    <xf numFmtId="0" fontId="7" fillId="0" borderId="0" xfId="0" applyFont="1"/>
    <xf numFmtId="0" fontId="5" fillId="0" borderId="2" xfId="0" applyFont="1" applyBorder="1"/>
    <xf numFmtId="0" fontId="5" fillId="0" borderId="1" xfId="0" applyFont="1" applyBorder="1"/>
    <xf numFmtId="0" fontId="8" fillId="0" borderId="1" xfId="0" applyFont="1" applyBorder="1"/>
    <xf numFmtId="0" fontId="9" fillId="0" borderId="0" xfId="0" applyFont="1"/>
    <xf numFmtId="0" fontId="5" fillId="0" borderId="1" xfId="0" applyFont="1" applyBorder="1" applyAlignment="1">
      <alignment wrapText="1"/>
    </xf>
    <xf numFmtId="1" fontId="5" fillId="0" borderId="0" xfId="0" applyNumberFormat="1" applyFont="1"/>
    <xf numFmtId="1" fontId="5" fillId="0" borderId="1" xfId="0" applyNumberFormat="1" applyFont="1" applyBorder="1"/>
    <xf numFmtId="165" fontId="5" fillId="0" borderId="1" xfId="1" applyNumberFormat="1" applyFont="1" applyBorder="1"/>
    <xf numFmtId="165" fontId="5" fillId="3" borderId="1" xfId="1" applyNumberFormat="1" applyFont="1" applyFill="1" applyBorder="1"/>
    <xf numFmtId="164" fontId="5" fillId="0" borderId="1" xfId="2" applyNumberFormat="1" applyFont="1" applyBorder="1"/>
    <xf numFmtId="164" fontId="5" fillId="3" borderId="1" xfId="2" applyNumberFormat="1" applyFont="1" applyFill="1" applyBorder="1"/>
    <xf numFmtId="2" fontId="5" fillId="0" borderId="1" xfId="2" applyNumberFormat="1" applyFont="1" applyBorder="1"/>
    <xf numFmtId="9" fontId="5" fillId="0" borderId="0" xfId="2" applyFont="1"/>
    <xf numFmtId="165" fontId="5" fillId="2" borderId="1" xfId="1" applyNumberFormat="1" applyFont="1" applyFill="1" applyBorder="1"/>
    <xf numFmtId="9" fontId="5" fillId="0" borderId="1" xfId="2" applyFont="1" applyBorder="1"/>
    <xf numFmtId="0" fontId="5" fillId="0" borderId="0" xfId="0" applyFont="1" applyAlignment="1">
      <alignment vertical="center"/>
    </xf>
    <xf numFmtId="0" fontId="4" fillId="0" borderId="0" xfId="0" applyFont="1"/>
    <xf numFmtId="0" fontId="10" fillId="0" borderId="0" xfId="0" applyFont="1"/>
    <xf numFmtId="0" fontId="4" fillId="0" borderId="1" xfId="0" applyFont="1" applyBorder="1" applyAlignment="1">
      <alignment horizontal="left"/>
    </xf>
    <xf numFmtId="164" fontId="4" fillId="0" borderId="1" xfId="2" applyNumberFormat="1" applyFont="1" applyBorder="1" applyAlignment="1">
      <alignment horizontal="center"/>
    </xf>
    <xf numFmtId="0" fontId="10" fillId="0" borderId="1" xfId="0" applyFont="1" applyBorder="1"/>
    <xf numFmtId="1" fontId="4" fillId="0" borderId="1" xfId="0" applyNumberFormat="1" applyFont="1" applyBorder="1" applyAlignment="1">
      <alignment horizontal="center"/>
    </xf>
    <xf numFmtId="165" fontId="4" fillId="0" borderId="1" xfId="1" applyNumberFormat="1" applyFont="1" applyBorder="1" applyAlignment="1">
      <alignment horizontal="center"/>
    </xf>
    <xf numFmtId="165" fontId="4" fillId="0" borderId="1" xfId="1" applyNumberFormat="1" applyFont="1" applyFill="1" applyBorder="1" applyAlignment="1">
      <alignment horizontal="center"/>
    </xf>
    <xf numFmtId="165" fontId="4" fillId="3" borderId="1" xfId="1" applyNumberFormat="1" applyFont="1" applyFill="1" applyBorder="1" applyAlignment="1">
      <alignment horizontal="center"/>
    </xf>
    <xf numFmtId="165" fontId="10" fillId="0" borderId="0" xfId="0" applyNumberFormat="1" applyFont="1"/>
    <xf numFmtId="165" fontId="10" fillId="0" borderId="0" xfId="1" applyNumberFormat="1" applyFont="1" applyBorder="1"/>
    <xf numFmtId="165" fontId="10" fillId="0" borderId="0" xfId="1" applyNumberFormat="1" applyFont="1" applyFill="1" applyBorder="1"/>
    <xf numFmtId="166" fontId="10" fillId="0" borderId="0" xfId="1" applyNumberFormat="1" applyFont="1" applyFill="1" applyBorder="1"/>
    <xf numFmtId="0" fontId="4" fillId="0" borderId="1" xfId="0" applyFont="1" applyBorder="1" applyAlignment="1">
      <alignment horizontal="center"/>
    </xf>
    <xf numFmtId="165" fontId="10" fillId="0" borderId="1" xfId="1" applyNumberFormat="1" applyFont="1" applyBorder="1"/>
    <xf numFmtId="165" fontId="4" fillId="0" borderId="1" xfId="1" applyNumberFormat="1" applyFont="1" applyBorder="1"/>
    <xf numFmtId="165" fontId="4" fillId="0" borderId="1" xfId="1" applyNumberFormat="1" applyFont="1" applyFill="1" applyBorder="1"/>
    <xf numFmtId="0" fontId="11" fillId="0" borderId="0" xfId="0" applyFont="1"/>
    <xf numFmtId="1" fontId="4" fillId="0" borderId="0" xfId="1" applyNumberFormat="1" applyFont="1" applyBorder="1" applyAlignment="1">
      <alignment horizontal="center"/>
    </xf>
    <xf numFmtId="0" fontId="4" fillId="0" borderId="3" xfId="0" applyFont="1" applyBorder="1"/>
    <xf numFmtId="2" fontId="4" fillId="0" borderId="1" xfId="0" applyNumberFormat="1" applyFont="1" applyBorder="1" applyAlignment="1">
      <alignment horizontal="center"/>
    </xf>
    <xf numFmtId="9" fontId="4" fillId="0" borderId="1" xfId="0" applyNumberFormat="1" applyFont="1" applyBorder="1" applyAlignment="1">
      <alignment horizontal="center"/>
    </xf>
    <xf numFmtId="164" fontId="4" fillId="0" borderId="1" xfId="2" applyNumberFormat="1" applyFont="1" applyFill="1" applyBorder="1" applyAlignment="1">
      <alignment horizontal="center"/>
    </xf>
    <xf numFmtId="164" fontId="4" fillId="3" borderId="1" xfId="2" applyNumberFormat="1" applyFont="1" applyFill="1" applyBorder="1" applyAlignment="1">
      <alignment horizontal="center"/>
    </xf>
    <xf numFmtId="0" fontId="5" fillId="0" borderId="1" xfId="0" applyFont="1" applyBorder="1" applyAlignment="1">
      <alignment vertical="center"/>
    </xf>
    <xf numFmtId="165" fontId="4" fillId="0" borderId="0" xfId="0" applyNumberFormat="1" applyFont="1"/>
    <xf numFmtId="165" fontId="4" fillId="0" borderId="0" xfId="1" applyNumberFormat="1" applyFont="1" applyBorder="1"/>
    <xf numFmtId="165" fontId="4" fillId="0" borderId="0" xfId="1" applyNumberFormat="1" applyFont="1" applyFill="1" applyBorder="1"/>
    <xf numFmtId="166" fontId="4" fillId="0" borderId="0" xfId="1" applyNumberFormat="1" applyFont="1" applyFill="1" applyBorder="1"/>
    <xf numFmtId="0" fontId="14" fillId="0" borderId="0" xfId="0" applyFont="1"/>
    <xf numFmtId="1" fontId="4" fillId="0" borderId="1" xfId="1" applyNumberFormat="1" applyFont="1" applyBorder="1" applyAlignment="1">
      <alignment horizontal="center"/>
    </xf>
    <xf numFmtId="1" fontId="4" fillId="0" borderId="0" xfId="1" applyNumberFormat="1" applyFont="1" applyFill="1" applyBorder="1" applyAlignment="1">
      <alignment horizontal="center"/>
    </xf>
    <xf numFmtId="1" fontId="4" fillId="3" borderId="1" xfId="1" applyNumberFormat="1" applyFont="1" applyFill="1" applyBorder="1" applyAlignment="1">
      <alignment horizontal="center"/>
    </xf>
    <xf numFmtId="1" fontId="4" fillId="0" borderId="1" xfId="1" applyNumberFormat="1" applyFont="1" applyFill="1" applyBorder="1" applyAlignment="1">
      <alignment horizontal="center"/>
    </xf>
    <xf numFmtId="1" fontId="4" fillId="3" borderId="1" xfId="0" applyNumberFormat="1" applyFont="1" applyFill="1" applyBorder="1" applyAlignment="1">
      <alignment horizontal="center"/>
    </xf>
    <xf numFmtId="165" fontId="3" fillId="0" borderId="0" xfId="1" applyNumberFormat="1" applyFont="1"/>
    <xf numFmtId="165" fontId="3" fillId="0" borderId="1" xfId="1" applyNumberFormat="1" applyFont="1" applyBorder="1"/>
    <xf numFmtId="165" fontId="3" fillId="3" borderId="1" xfId="1" applyNumberFormat="1" applyFont="1" applyFill="1" applyBorder="1"/>
    <xf numFmtId="165" fontId="13" fillId="0" borderId="0" xfId="1" applyNumberFormat="1" applyFont="1"/>
    <xf numFmtId="165" fontId="15" fillId="0" borderId="0" xfId="1" applyNumberFormat="1" applyFont="1"/>
    <xf numFmtId="165" fontId="3" fillId="0" borderId="1" xfId="1" applyNumberFormat="1" applyFont="1" applyBorder="1" applyAlignment="1">
      <alignment wrapText="1"/>
    </xf>
    <xf numFmtId="1" fontId="12" fillId="0" borderId="0" xfId="1" applyNumberFormat="1" applyFont="1" applyFill="1" applyBorder="1" applyAlignment="1">
      <alignment horizontal="left"/>
    </xf>
    <xf numFmtId="165" fontId="10" fillId="0" borderId="1" xfId="1" applyNumberFormat="1" applyFont="1" applyFill="1" applyBorder="1"/>
    <xf numFmtId="0" fontId="3" fillId="0" borderId="0" xfId="1" applyNumberFormat="1" applyFont="1" applyAlignment="1">
      <alignment horizontal="left"/>
    </xf>
  </cellXfs>
  <cellStyles count="3">
    <cellStyle name="Comma" xfId="1" builtinId="3"/>
    <cellStyle name="Normal" xfId="0" builtinId="0"/>
    <cellStyle name="Per cent" xfId="2" builtinId="5"/>
  </cellStyles>
  <dxfs count="1">
    <dxf>
      <fill>
        <patternFill>
          <bgColor rgb="FFFF0000"/>
        </patternFill>
      </fill>
    </dxf>
  </dxfs>
  <tableStyles count="0" defaultTableStyle="TableStyleMedium2" defaultPivotStyle="PivotStyleLight16"/>
  <colors>
    <mruColors>
      <color rgb="FFCFDCE3"/>
      <color rgb="FFF3ECCD"/>
      <color rgb="FFE7DA87"/>
      <color rgb="FF9FB9C8"/>
      <color rgb="FFCFDABD"/>
      <color rgb="FF99B5A0"/>
      <color rgb="FFFAE5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2C5B9-2177-4E6E-8046-1F77A8F803C9}">
  <dimension ref="B2:C55"/>
  <sheetViews>
    <sheetView showGridLines="0" tabSelected="1" zoomScale="80" zoomScaleNormal="80" workbookViewId="0"/>
  </sheetViews>
  <sheetFormatPr defaultRowHeight="15" x14ac:dyDescent="0.4"/>
  <cols>
    <col min="1" max="1" width="9.06640625" style="4"/>
    <col min="2" max="2" width="30.3984375" style="4" customWidth="1"/>
    <col min="3" max="3" width="255.53125" style="4" customWidth="1"/>
    <col min="4" max="16384" width="9.06640625" style="4"/>
  </cols>
  <sheetData>
    <row r="2" spans="2:2" ht="25.15" customHeight="1" x14ac:dyDescent="0.7">
      <c r="B2" s="10" t="s">
        <v>120</v>
      </c>
    </row>
    <row r="4" spans="2:2" x14ac:dyDescent="0.4">
      <c r="B4" s="5" t="s">
        <v>57</v>
      </c>
    </row>
    <row r="5" spans="2:2" x14ac:dyDescent="0.4">
      <c r="B5" s="6"/>
    </row>
    <row r="6" spans="2:2" ht="13.5" customHeight="1" x14ac:dyDescent="0.4">
      <c r="B6" s="4" t="s">
        <v>146</v>
      </c>
    </row>
    <row r="7" spans="2:2" x14ac:dyDescent="0.4">
      <c r="B7" s="4" t="s">
        <v>95</v>
      </c>
    </row>
    <row r="8" spans="2:2" x14ac:dyDescent="0.4">
      <c r="B8" s="4" t="s">
        <v>96</v>
      </c>
    </row>
    <row r="10" spans="2:2" x14ac:dyDescent="0.4">
      <c r="B10" s="5" t="s">
        <v>64</v>
      </c>
    </row>
    <row r="11" spans="2:2" x14ac:dyDescent="0.4">
      <c r="B11" s="5"/>
    </row>
    <row r="12" spans="2:2" x14ac:dyDescent="0.4">
      <c r="B12" s="4" t="s">
        <v>109</v>
      </c>
    </row>
    <row r="13" spans="2:2" x14ac:dyDescent="0.4">
      <c r="B13" s="4" t="s">
        <v>154</v>
      </c>
    </row>
    <row r="14" spans="2:2" x14ac:dyDescent="0.4">
      <c r="B14" s="4" t="s">
        <v>155</v>
      </c>
    </row>
    <row r="15" spans="2:2" x14ac:dyDescent="0.4">
      <c r="B15" s="4" t="s">
        <v>160</v>
      </c>
    </row>
    <row r="17" spans="2:3" x14ac:dyDescent="0.4">
      <c r="B17" s="5" t="s">
        <v>75</v>
      </c>
    </row>
    <row r="18" spans="2:3" x14ac:dyDescent="0.4">
      <c r="B18" s="5"/>
    </row>
    <row r="19" spans="2:3" x14ac:dyDescent="0.4">
      <c r="B19" s="4" t="s">
        <v>76</v>
      </c>
    </row>
    <row r="20" spans="2:3" x14ac:dyDescent="0.4">
      <c r="B20" s="4" t="s">
        <v>77</v>
      </c>
    </row>
    <row r="22" spans="2:3" x14ac:dyDescent="0.4">
      <c r="B22" s="5" t="s">
        <v>49</v>
      </c>
    </row>
    <row r="23" spans="2:3" x14ac:dyDescent="0.4">
      <c r="C23" s="7"/>
    </row>
    <row r="24" spans="2:3" x14ac:dyDescent="0.4">
      <c r="B24" s="8" t="s">
        <v>114</v>
      </c>
      <c r="C24" s="8" t="s">
        <v>144</v>
      </c>
    </row>
    <row r="25" spans="2:3" x14ac:dyDescent="0.4">
      <c r="B25" s="8" t="s">
        <v>62</v>
      </c>
      <c r="C25" s="8" t="s">
        <v>63</v>
      </c>
    </row>
    <row r="26" spans="2:3" x14ac:dyDescent="0.4">
      <c r="B26" s="8" t="s">
        <v>97</v>
      </c>
      <c r="C26" s="9" t="s">
        <v>130</v>
      </c>
    </row>
    <row r="27" spans="2:3" ht="30" x14ac:dyDescent="0.4">
      <c r="B27" s="47" t="s">
        <v>147</v>
      </c>
      <c r="C27" s="11" t="s">
        <v>98</v>
      </c>
    </row>
    <row r="28" spans="2:3" x14ac:dyDescent="0.4">
      <c r="B28" s="8" t="s">
        <v>59</v>
      </c>
      <c r="C28" s="11" t="s">
        <v>131</v>
      </c>
    </row>
    <row r="29" spans="2:3" x14ac:dyDescent="0.4">
      <c r="B29" s="8" t="s">
        <v>50</v>
      </c>
      <c r="C29" s="8" t="s">
        <v>65</v>
      </c>
    </row>
    <row r="30" spans="2:3" x14ac:dyDescent="0.4">
      <c r="B30" s="8" t="s">
        <v>132</v>
      </c>
      <c r="C30" s="8" t="s">
        <v>99</v>
      </c>
    </row>
    <row r="31" spans="2:3" x14ac:dyDescent="0.4">
      <c r="B31" s="8" t="s">
        <v>60</v>
      </c>
      <c r="C31" s="8" t="s">
        <v>66</v>
      </c>
    </row>
    <row r="32" spans="2:3" x14ac:dyDescent="0.4">
      <c r="B32" s="8" t="s">
        <v>61</v>
      </c>
      <c r="C32" s="8" t="s">
        <v>67</v>
      </c>
    </row>
    <row r="34" spans="2:3" x14ac:dyDescent="0.4">
      <c r="B34" s="5" t="s">
        <v>58</v>
      </c>
    </row>
    <row r="35" spans="2:3" x14ac:dyDescent="0.4">
      <c r="B35" s="6"/>
    </row>
    <row r="36" spans="2:3" x14ac:dyDescent="0.4">
      <c r="B36" s="4" t="s">
        <v>119</v>
      </c>
    </row>
    <row r="38" spans="2:3" x14ac:dyDescent="0.4">
      <c r="B38" s="8" t="s">
        <v>2</v>
      </c>
      <c r="C38" s="8" t="s">
        <v>32</v>
      </c>
    </row>
    <row r="39" spans="2:3" x14ac:dyDescent="0.4">
      <c r="B39" s="8" t="s">
        <v>3</v>
      </c>
      <c r="C39" s="8" t="s">
        <v>33</v>
      </c>
    </row>
    <row r="40" spans="2:3" x14ac:dyDescent="0.4">
      <c r="B40" s="8" t="s">
        <v>4</v>
      </c>
      <c r="C40" s="8" t="s">
        <v>34</v>
      </c>
    </row>
    <row r="41" spans="2:3" x14ac:dyDescent="0.4">
      <c r="B41" s="8" t="s">
        <v>5</v>
      </c>
      <c r="C41" s="8" t="s">
        <v>35</v>
      </c>
    </row>
    <row r="42" spans="2:3" x14ac:dyDescent="0.4">
      <c r="B42" s="8" t="s">
        <v>6</v>
      </c>
      <c r="C42" s="8" t="s">
        <v>36</v>
      </c>
    </row>
    <row r="43" spans="2:3" x14ac:dyDescent="0.4">
      <c r="B43" s="8" t="s">
        <v>7</v>
      </c>
      <c r="C43" s="8" t="s">
        <v>37</v>
      </c>
    </row>
    <row r="44" spans="2:3" x14ac:dyDescent="0.4">
      <c r="B44" s="8" t="s">
        <v>8</v>
      </c>
      <c r="C44" s="8" t="s">
        <v>38</v>
      </c>
    </row>
    <row r="45" spans="2:3" x14ac:dyDescent="0.4">
      <c r="B45" s="8" t="s">
        <v>9</v>
      </c>
      <c r="C45" s="8" t="s">
        <v>39</v>
      </c>
    </row>
    <row r="46" spans="2:3" x14ac:dyDescent="0.4">
      <c r="B46" s="8" t="s">
        <v>10</v>
      </c>
      <c r="C46" s="8" t="s">
        <v>40</v>
      </c>
    </row>
    <row r="47" spans="2:3" x14ac:dyDescent="0.4">
      <c r="B47" s="8" t="s">
        <v>11</v>
      </c>
      <c r="C47" s="8" t="s">
        <v>41</v>
      </c>
    </row>
    <row r="48" spans="2:3" x14ac:dyDescent="0.4">
      <c r="B48" s="8" t="s">
        <v>12</v>
      </c>
      <c r="C48" s="8" t="s">
        <v>42</v>
      </c>
    </row>
    <row r="49" spans="2:3" x14ac:dyDescent="0.4">
      <c r="B49" s="8" t="s">
        <v>13</v>
      </c>
      <c r="C49" s="8" t="s">
        <v>43</v>
      </c>
    </row>
    <row r="50" spans="2:3" x14ac:dyDescent="0.4">
      <c r="B50" s="8" t="s">
        <v>14</v>
      </c>
      <c r="C50" s="8" t="s">
        <v>148</v>
      </c>
    </row>
    <row r="51" spans="2:3" x14ac:dyDescent="0.4">
      <c r="B51" s="8" t="s">
        <v>15</v>
      </c>
      <c r="C51" s="8" t="s">
        <v>44</v>
      </c>
    </row>
    <row r="52" spans="2:3" x14ac:dyDescent="0.4">
      <c r="B52" s="8" t="s">
        <v>16</v>
      </c>
      <c r="C52" s="8" t="s">
        <v>45</v>
      </c>
    </row>
    <row r="53" spans="2:3" x14ac:dyDescent="0.4">
      <c r="B53" s="8" t="s">
        <v>17</v>
      </c>
      <c r="C53" s="8" t="s">
        <v>46</v>
      </c>
    </row>
    <row r="54" spans="2:3" x14ac:dyDescent="0.4">
      <c r="B54" s="8" t="s">
        <v>18</v>
      </c>
      <c r="C54" s="8" t="s">
        <v>47</v>
      </c>
    </row>
    <row r="55" spans="2:3" x14ac:dyDescent="0.4">
      <c r="B55" s="8" t="s">
        <v>19</v>
      </c>
      <c r="C55" s="8" t="s">
        <v>48</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AD30B-F3EF-47E0-B741-7ED9FD836709}">
  <dimension ref="A1:U70"/>
  <sheetViews>
    <sheetView zoomScale="80" zoomScaleNormal="80" workbookViewId="0"/>
  </sheetViews>
  <sheetFormatPr defaultRowHeight="13.5" x14ac:dyDescent="0.35"/>
  <cols>
    <col min="1" max="1" width="6.265625" style="24" customWidth="1"/>
    <col min="2" max="2" width="5.1328125" style="24" customWidth="1"/>
    <col min="3" max="3" width="81.73046875" style="24" customWidth="1"/>
    <col min="4" max="5" width="10.9296875" style="24" customWidth="1"/>
    <col min="6" max="18" width="10.9296875" style="24" bestFit="1" customWidth="1"/>
    <col min="19" max="19" width="9.9296875" style="24" customWidth="1"/>
    <col min="20" max="16384" width="9.06640625" style="24"/>
  </cols>
  <sheetData>
    <row r="1" spans="1:21" x14ac:dyDescent="0.35">
      <c r="A1" s="23" t="s">
        <v>122</v>
      </c>
    </row>
    <row r="2" spans="1:21" x14ac:dyDescent="0.35">
      <c r="A2" s="23" t="s">
        <v>177</v>
      </c>
    </row>
    <row r="3" spans="1:21" x14ac:dyDescent="0.35">
      <c r="A3" s="23"/>
    </row>
    <row r="4" spans="1:21" x14ac:dyDescent="0.35">
      <c r="B4" s="23" t="s">
        <v>110</v>
      </c>
    </row>
    <row r="6" spans="1:21" x14ac:dyDescent="0.35">
      <c r="C6" s="25" t="s">
        <v>129</v>
      </c>
      <c r="D6" s="26">
        <f>'Input Data'!C240</f>
        <v>5.1039410454187598E-3</v>
      </c>
    </row>
    <row r="8" spans="1:21" x14ac:dyDescent="0.35">
      <c r="C8" s="27"/>
      <c r="D8" s="28" t="s">
        <v>79</v>
      </c>
      <c r="E8" s="28" t="s">
        <v>80</v>
      </c>
      <c r="F8" s="28" t="s">
        <v>81</v>
      </c>
      <c r="G8" s="28" t="s">
        <v>82</v>
      </c>
      <c r="H8" s="28" t="s">
        <v>83</v>
      </c>
      <c r="I8" s="28" t="s">
        <v>84</v>
      </c>
      <c r="J8" s="28" t="s">
        <v>85</v>
      </c>
      <c r="K8" s="28" t="s">
        <v>86</v>
      </c>
      <c r="L8" s="28" t="s">
        <v>87</v>
      </c>
      <c r="M8" s="28" t="s">
        <v>88</v>
      </c>
      <c r="N8" s="28" t="s">
        <v>89</v>
      </c>
      <c r="O8" s="28" t="s">
        <v>90</v>
      </c>
      <c r="P8" s="28" t="s">
        <v>91</v>
      </c>
      <c r="Q8" s="28" t="s">
        <v>92</v>
      </c>
      <c r="R8" s="28" t="s">
        <v>93</v>
      </c>
    </row>
    <row r="9" spans="1:21" x14ac:dyDescent="0.35">
      <c r="C9" s="25" t="s">
        <v>27</v>
      </c>
      <c r="D9" s="29">
        <f>'Input Data'!C16</f>
        <v>26797.720545070439</v>
      </c>
      <c r="E9" s="30">
        <f>'Input Data'!D16</f>
        <v>26579.699110812435</v>
      </c>
      <c r="F9" s="30">
        <f>'Input Data'!E16</f>
        <v>27418.644431425077</v>
      </c>
      <c r="G9" s="30">
        <f>'Input Data'!F16</f>
        <v>27704.417919058196</v>
      </c>
      <c r="H9" s="30">
        <f>'Input Data'!G16</f>
        <v>28142.467757452174</v>
      </c>
      <c r="I9" s="30">
        <f>'Input Data'!H16</f>
        <v>28274.523054361878</v>
      </c>
      <c r="J9" s="30">
        <f>'Input Data'!I16</f>
        <v>28435.024145213749</v>
      </c>
      <c r="K9" s="30">
        <f>'Input Data'!J16</f>
        <v>28394.87582313751</v>
      </c>
      <c r="L9" s="30">
        <f>'Input Data'!K16</f>
        <v>28667.023501693038</v>
      </c>
      <c r="M9" s="30">
        <f>'Input Data'!L16</f>
        <v>28994.25233032391</v>
      </c>
      <c r="N9" s="30">
        <f>'Input Data'!M16</f>
        <v>29992.572517388719</v>
      </c>
      <c r="O9" s="30">
        <f>'Input Data'!N16</f>
        <v>30508.471697089099</v>
      </c>
      <c r="P9" s="31">
        <f>'Input Data'!O16</f>
        <v>30780.622031387611</v>
      </c>
      <c r="Q9" s="31">
        <f>'Input Data'!P16</f>
        <v>30965.373571129345</v>
      </c>
      <c r="R9" s="31">
        <f>'Input Data'!Q16</f>
        <v>31012.586459487844</v>
      </c>
      <c r="T9" s="32"/>
    </row>
    <row r="10" spans="1:21" x14ac:dyDescent="0.35">
      <c r="C10" s="25" t="s">
        <v>26</v>
      </c>
      <c r="D10" s="29">
        <f>D9</f>
        <v>26797.720545070439</v>
      </c>
      <c r="E10" s="30">
        <f t="shared" ref="E10:O10" si="0">E9</f>
        <v>26579.699110812435</v>
      </c>
      <c r="F10" s="30">
        <f t="shared" si="0"/>
        <v>27418.644431425077</v>
      </c>
      <c r="G10" s="30">
        <f t="shared" si="0"/>
        <v>27704.417919058196</v>
      </c>
      <c r="H10" s="30">
        <f t="shared" si="0"/>
        <v>28142.467757452174</v>
      </c>
      <c r="I10" s="30">
        <f t="shared" si="0"/>
        <v>28274.523054361878</v>
      </c>
      <c r="J10" s="30">
        <f t="shared" si="0"/>
        <v>28435.024145213749</v>
      </c>
      <c r="K10" s="30">
        <f t="shared" si="0"/>
        <v>28394.87582313751</v>
      </c>
      <c r="L10" s="30">
        <f t="shared" si="0"/>
        <v>28667.023501693038</v>
      </c>
      <c r="M10" s="30">
        <f t="shared" si="0"/>
        <v>28994.25233032391</v>
      </c>
      <c r="N10" s="30">
        <f t="shared" si="0"/>
        <v>29992.572517388719</v>
      </c>
      <c r="O10" s="30">
        <f t="shared" si="0"/>
        <v>30508.471697089099</v>
      </c>
      <c r="P10" s="31">
        <f>'Input Data'!C276</f>
        <v>30558.817266415215</v>
      </c>
      <c r="Q10" s="31">
        <f>'Input Data'!D276</f>
        <v>30343.081580535683</v>
      </c>
      <c r="R10" s="31"/>
      <c r="T10" s="32"/>
    </row>
    <row r="11" spans="1:21" x14ac:dyDescent="0.35">
      <c r="C11" s="3" t="s">
        <v>28</v>
      </c>
      <c r="D11" s="29"/>
      <c r="E11" s="30"/>
      <c r="F11" s="30"/>
      <c r="G11" s="30"/>
      <c r="H11" s="30"/>
      <c r="I11" s="30"/>
      <c r="J11" s="30"/>
      <c r="K11" s="30"/>
      <c r="L11" s="30"/>
      <c r="M11" s="30"/>
      <c r="N11" s="30"/>
      <c r="O11" s="30"/>
      <c r="P11" s="31">
        <f>P10-P9</f>
        <v>-221.80476497239579</v>
      </c>
      <c r="Q11" s="31">
        <f>Q10-Q9</f>
        <v>-622.29199059366147</v>
      </c>
      <c r="R11" s="31"/>
      <c r="T11" s="32"/>
    </row>
    <row r="12" spans="1:21" x14ac:dyDescent="0.35">
      <c r="D12" s="33"/>
      <c r="E12" s="34"/>
      <c r="F12" s="34"/>
      <c r="G12" s="34"/>
      <c r="H12" s="34"/>
      <c r="I12" s="34"/>
      <c r="J12" s="34"/>
      <c r="K12" s="34"/>
      <c r="L12" s="34"/>
      <c r="M12" s="34"/>
      <c r="N12" s="34"/>
      <c r="O12" s="34"/>
      <c r="P12" s="35"/>
      <c r="Q12" s="35"/>
      <c r="R12" s="35"/>
    </row>
    <row r="13" spans="1:21" x14ac:dyDescent="0.35">
      <c r="B13" s="23" t="s">
        <v>142</v>
      </c>
      <c r="D13" s="33"/>
      <c r="E13" s="34"/>
      <c r="F13" s="34"/>
      <c r="G13" s="34"/>
      <c r="H13" s="34"/>
      <c r="I13" s="34"/>
      <c r="J13" s="34"/>
      <c r="K13" s="34"/>
      <c r="L13" s="34"/>
      <c r="M13" s="34"/>
      <c r="N13" s="34"/>
      <c r="O13" s="34"/>
      <c r="P13" s="35"/>
      <c r="Q13" s="35"/>
      <c r="R13" s="35"/>
    </row>
    <row r="14" spans="1:21" x14ac:dyDescent="0.35">
      <c r="B14" s="23" t="s">
        <v>118</v>
      </c>
      <c r="T14" s="32"/>
      <c r="U14" s="32"/>
    </row>
    <row r="15" spans="1:21" x14ac:dyDescent="0.35">
      <c r="B15" s="23"/>
      <c r="T15" s="32"/>
      <c r="U15" s="32"/>
    </row>
    <row r="16" spans="1:21" x14ac:dyDescent="0.35">
      <c r="C16" s="27"/>
      <c r="D16" s="36" t="s">
        <v>79</v>
      </c>
      <c r="E16" s="36" t="s">
        <v>80</v>
      </c>
      <c r="F16" s="36" t="s">
        <v>81</v>
      </c>
      <c r="G16" s="36" t="s">
        <v>82</v>
      </c>
      <c r="H16" s="36" t="s">
        <v>83</v>
      </c>
      <c r="I16" s="36" t="s">
        <v>84</v>
      </c>
      <c r="J16" s="36" t="s">
        <v>85</v>
      </c>
      <c r="K16" s="36" t="s">
        <v>86</v>
      </c>
      <c r="L16" s="36" t="s">
        <v>87</v>
      </c>
      <c r="M16" s="36" t="s">
        <v>88</v>
      </c>
      <c r="N16" s="36" t="s">
        <v>89</v>
      </c>
      <c r="O16" s="36" t="s">
        <v>90</v>
      </c>
      <c r="P16" s="36" t="s">
        <v>91</v>
      </c>
      <c r="Q16" s="36" t="s">
        <v>92</v>
      </c>
      <c r="R16" s="36" t="s">
        <v>93</v>
      </c>
    </row>
    <row r="17" spans="2:19" x14ac:dyDescent="0.35">
      <c r="C17" s="3" t="s">
        <v>111</v>
      </c>
      <c r="D17" s="37"/>
      <c r="E17" s="30">
        <f>E21+E24</f>
        <v>2753.1914167660739</v>
      </c>
      <c r="F17" s="30">
        <f t="shared" ref="F17:R18" si="1">F21+F24</f>
        <v>2582.6710102945221</v>
      </c>
      <c r="G17" s="30">
        <f t="shared" si="1"/>
        <v>2939.194196741068</v>
      </c>
      <c r="H17" s="30">
        <f t="shared" si="1"/>
        <v>3139.1758796661452</v>
      </c>
      <c r="I17" s="30">
        <f t="shared" si="1"/>
        <v>3238.7989484309542</v>
      </c>
      <c r="J17" s="30">
        <f t="shared" si="1"/>
        <v>3265.3729132966246</v>
      </c>
      <c r="K17" s="30">
        <f t="shared" si="1"/>
        <v>3255.6685563603733</v>
      </c>
      <c r="L17" s="30">
        <f t="shared" si="1"/>
        <v>2934.686152633948</v>
      </c>
      <c r="M17" s="30">
        <f t="shared" si="1"/>
        <v>2885.700553692101</v>
      </c>
      <c r="N17" s="30">
        <f t="shared" si="1"/>
        <v>2255.3321493142998</v>
      </c>
      <c r="O17" s="30">
        <f t="shared" si="1"/>
        <v>2531.0599195586187</v>
      </c>
      <c r="P17" s="31">
        <f t="shared" si="1"/>
        <v>3169.6437276287334</v>
      </c>
      <c r="Q17" s="31">
        <f t="shared" si="1"/>
        <v>3080.8149887104987</v>
      </c>
      <c r="R17" s="31">
        <f t="shared" si="1"/>
        <v>2999.919678877829</v>
      </c>
    </row>
    <row r="18" spans="2:19" x14ac:dyDescent="0.35">
      <c r="C18" s="3" t="s">
        <v>115</v>
      </c>
      <c r="D18" s="37"/>
      <c r="E18" s="30">
        <f>E22+E25</f>
        <v>2753.1914167660739</v>
      </c>
      <c r="F18" s="30">
        <f t="shared" si="1"/>
        <v>2582.6710102945221</v>
      </c>
      <c r="G18" s="30">
        <f t="shared" si="1"/>
        <v>2939.194196741068</v>
      </c>
      <c r="H18" s="30">
        <f t="shared" si="1"/>
        <v>3139.1758796661452</v>
      </c>
      <c r="I18" s="30">
        <f t="shared" si="1"/>
        <v>3238.7989484309542</v>
      </c>
      <c r="J18" s="30">
        <f t="shared" si="1"/>
        <v>3265.3729132966246</v>
      </c>
      <c r="K18" s="30">
        <f t="shared" si="1"/>
        <v>3255.6685563603733</v>
      </c>
      <c r="L18" s="30">
        <f t="shared" si="1"/>
        <v>2934.686152633948</v>
      </c>
      <c r="M18" s="30">
        <f t="shared" si="1"/>
        <v>2885.700553692101</v>
      </c>
      <c r="N18" s="30">
        <f t="shared" si="1"/>
        <v>2255.3321493142998</v>
      </c>
      <c r="O18" s="30">
        <f t="shared" si="1"/>
        <v>2531.0599195586187</v>
      </c>
      <c r="P18" s="31">
        <f t="shared" si="1"/>
        <v>3169.6437276287334</v>
      </c>
      <c r="Q18" s="31">
        <f t="shared" si="1"/>
        <v>3058.6146756759681</v>
      </c>
      <c r="R18" s="31">
        <f t="shared" si="1"/>
        <v>2939.6321456335822</v>
      </c>
    </row>
    <row r="19" spans="2:19" x14ac:dyDescent="0.35">
      <c r="C19" s="3" t="s">
        <v>161</v>
      </c>
      <c r="D19" s="38"/>
      <c r="E19" s="39"/>
      <c r="F19" s="39"/>
      <c r="G19" s="39"/>
      <c r="H19" s="39"/>
      <c r="I19" s="39"/>
      <c r="J19" s="39"/>
      <c r="K19" s="39"/>
      <c r="L19" s="39"/>
      <c r="M19" s="39"/>
      <c r="N19" s="39"/>
      <c r="O19" s="39"/>
      <c r="P19" s="31">
        <f>P18-P17</f>
        <v>0</v>
      </c>
      <c r="Q19" s="31">
        <f t="shared" ref="Q19:R19" si="2">Q18-Q17</f>
        <v>-22.200313034530609</v>
      </c>
      <c r="R19" s="31">
        <f t="shared" si="2"/>
        <v>-60.287533244246788</v>
      </c>
    </row>
    <row r="20" spans="2:19" x14ac:dyDescent="0.35">
      <c r="C20" s="25" t="s">
        <v>24</v>
      </c>
      <c r="D20" s="26"/>
      <c r="E20" s="45">
        <f>'Input Data'!C42</f>
        <v>7.3393121910588222E-2</v>
      </c>
      <c r="F20" s="45">
        <f>'Input Data'!D42</f>
        <v>6.8830641299121129E-2</v>
      </c>
      <c r="G20" s="45">
        <f>'Input Data'!E42</f>
        <v>7.9202835452193684E-2</v>
      </c>
      <c r="H20" s="45">
        <f>'Input Data'!F42</f>
        <v>8.7044905384318416E-2</v>
      </c>
      <c r="I20" s="45">
        <f>'Input Data'!G42</f>
        <v>9.0549246760765215E-2</v>
      </c>
      <c r="J20" s="45">
        <f>'Input Data'!H42</f>
        <v>9.47461326500951E-2</v>
      </c>
      <c r="K20" s="45">
        <f>'Input Data'!I42</f>
        <v>9.3013785225516454E-2</v>
      </c>
      <c r="L20" s="45">
        <f>'Input Data'!J42</f>
        <v>8.6426675491080754E-2</v>
      </c>
      <c r="M20" s="45">
        <f>'Input Data'!K42</f>
        <v>8.4927709473705704E-2</v>
      </c>
      <c r="N20" s="45">
        <f>'Input Data'!L42</f>
        <v>6.4015346923956412E-2</v>
      </c>
      <c r="O20" s="45">
        <f>'Input Data'!M42</f>
        <v>7.0570393693111869E-2</v>
      </c>
      <c r="P20" s="46">
        <f>'Input Data'!N42</f>
        <v>8.8070426002786653E-2</v>
      </c>
      <c r="Q20" s="46">
        <f>'Input Data'!O42</f>
        <v>8.4440682769943515E-2</v>
      </c>
      <c r="R20" s="46">
        <f>'Input Data'!P42</f>
        <v>8.136815215335233E-2</v>
      </c>
    </row>
    <row r="21" spans="2:19" x14ac:dyDescent="0.35">
      <c r="C21" s="3" t="s">
        <v>162</v>
      </c>
      <c r="D21" s="37"/>
      <c r="E21" s="30">
        <f>E$20*D9</f>
        <v>1966.7683708902293</v>
      </c>
      <c r="F21" s="30">
        <f t="shared" ref="F21:O21" si="3">F20*E9</f>
        <v>1829.4977353348995</v>
      </c>
      <c r="G21" s="30">
        <f t="shared" si="3"/>
        <v>2171.634383224367</v>
      </c>
      <c r="H21" s="30">
        <f t="shared" si="3"/>
        <v>2411.5284364920362</v>
      </c>
      <c r="I21" s="30">
        <f t="shared" si="3"/>
        <v>2548.2792574264158</v>
      </c>
      <c r="J21" s="30">
        <f t="shared" si="3"/>
        <v>2678.9017119267428</v>
      </c>
      <c r="K21" s="30">
        <f t="shared" si="3"/>
        <v>2644.8492287252861</v>
      </c>
      <c r="L21" s="30">
        <f t="shared" si="3"/>
        <v>2454.0747183758403</v>
      </c>
      <c r="M21" s="30">
        <f t="shared" si="3"/>
        <v>2434.62464342768</v>
      </c>
      <c r="N21" s="30">
        <f t="shared" si="3"/>
        <v>1856.0771217264169</v>
      </c>
      <c r="O21" s="30">
        <f t="shared" si="3"/>
        <v>2116.5876504213293</v>
      </c>
      <c r="P21" s="31">
        <f>(P20*O9)</f>
        <v>2686.8940990565966</v>
      </c>
      <c r="Q21" s="31">
        <f t="shared" ref="Q21:R21" si="4">(Q20*P9)</f>
        <v>2599.1367404139355</v>
      </c>
      <c r="R21" s="31">
        <f t="shared" si="4"/>
        <v>2519.5952282210474</v>
      </c>
    </row>
    <row r="22" spans="2:19" ht="13.9" x14ac:dyDescent="0.4">
      <c r="C22" s="3" t="s">
        <v>163</v>
      </c>
      <c r="D22" s="37"/>
      <c r="E22" s="30">
        <f>E$20*D10</f>
        <v>1966.7683708902293</v>
      </c>
      <c r="F22" s="30">
        <f t="shared" ref="F22:R22" si="5">F$20*E10</f>
        <v>1829.4977353348995</v>
      </c>
      <c r="G22" s="30">
        <f t="shared" si="5"/>
        <v>2171.634383224367</v>
      </c>
      <c r="H22" s="30">
        <f t="shared" si="5"/>
        <v>2411.5284364920362</v>
      </c>
      <c r="I22" s="30">
        <f t="shared" si="5"/>
        <v>2548.2792574264158</v>
      </c>
      <c r="J22" s="30">
        <f t="shared" si="5"/>
        <v>2678.9017119267428</v>
      </c>
      <c r="K22" s="30">
        <f t="shared" si="5"/>
        <v>2644.8492287252861</v>
      </c>
      <c r="L22" s="30">
        <f t="shared" si="5"/>
        <v>2454.0747183758403</v>
      </c>
      <c r="M22" s="30">
        <f t="shared" si="5"/>
        <v>2434.62464342768</v>
      </c>
      <c r="N22" s="30">
        <f t="shared" si="5"/>
        <v>1856.0771217264169</v>
      </c>
      <c r="O22" s="30">
        <f t="shared" si="5"/>
        <v>2116.5876504213293</v>
      </c>
      <c r="P22" s="31">
        <f t="shared" si="5"/>
        <v>2686.8940990565966</v>
      </c>
      <c r="Q22" s="31">
        <f t="shared" si="5"/>
        <v>2580.4073946180397</v>
      </c>
      <c r="R22" s="31">
        <f t="shared" si="5"/>
        <v>2468.9604788466099</v>
      </c>
      <c r="S22" s="40"/>
    </row>
    <row r="23" spans="2:19" x14ac:dyDescent="0.35">
      <c r="C23" s="25" t="s">
        <v>29</v>
      </c>
      <c r="D23" s="26"/>
      <c r="E23" s="45">
        <f>'Input Data'!C67</f>
        <v>2.9346639560375247E-2</v>
      </c>
      <c r="F23" s="45">
        <f>'Input Data'!D67</f>
        <v>2.8336410875819024E-2</v>
      </c>
      <c r="G23" s="45">
        <f>'Input Data'!E67</f>
        <v>2.7994083202632181E-2</v>
      </c>
      <c r="H23" s="45">
        <f>'Input Data'!F67</f>
        <v>2.6264671768236339E-2</v>
      </c>
      <c r="I23" s="45">
        <f>'Input Data'!G67</f>
        <v>2.453657216402735E-2</v>
      </c>
      <c r="J23" s="45">
        <f>'Input Data'!H67</f>
        <v>2.0742036929935325E-2</v>
      </c>
      <c r="K23" s="45">
        <f>'Input Data'!I67</f>
        <v>2.1481231192761335E-2</v>
      </c>
      <c r="L23" s="45">
        <f>'Input Data'!J67</f>
        <v>1.6925991761741834E-2</v>
      </c>
      <c r="M23" s="45">
        <f>'Input Data'!K67</f>
        <v>1.5735010306800114E-2</v>
      </c>
      <c r="N23" s="45">
        <f>'Input Data'!L67</f>
        <v>1.3770143925053675E-2</v>
      </c>
      <c r="O23" s="45">
        <f>'Input Data'!M67</f>
        <v>1.3819163691176943E-2</v>
      </c>
      <c r="P23" s="46">
        <f>'Input Data'!N67</f>
        <v>1.5823461540952818E-2</v>
      </c>
      <c r="Q23" s="46">
        <f>'Input Data'!O67</f>
        <v>1.56487496518227E-2</v>
      </c>
      <c r="R23" s="46">
        <f>'Input Data'!P67</f>
        <v>1.5511663360154434E-2</v>
      </c>
    </row>
    <row r="24" spans="2:19" x14ac:dyDescent="0.35">
      <c r="C24" s="3" t="s">
        <v>164</v>
      </c>
      <c r="D24" s="37"/>
      <c r="E24" s="30">
        <f>E$23*D9</f>
        <v>786.42304587584465</v>
      </c>
      <c r="F24" s="30">
        <f t="shared" ref="F24:R24" si="6">F23*E9</f>
        <v>753.17327495962274</v>
      </c>
      <c r="G24" s="30">
        <f t="shared" si="6"/>
        <v>767.55981351670118</v>
      </c>
      <c r="H24" s="30">
        <f t="shared" si="6"/>
        <v>727.64744317410873</v>
      </c>
      <c r="I24" s="30">
        <f t="shared" si="6"/>
        <v>690.51969100453823</v>
      </c>
      <c r="J24" s="30">
        <f t="shared" si="6"/>
        <v>586.47120136988178</v>
      </c>
      <c r="K24" s="30">
        <f t="shared" si="6"/>
        <v>610.81932763508723</v>
      </c>
      <c r="L24" s="30">
        <f t="shared" si="6"/>
        <v>480.61143425810786</v>
      </c>
      <c r="M24" s="30">
        <f t="shared" si="6"/>
        <v>451.07591026442105</v>
      </c>
      <c r="N24" s="30">
        <f t="shared" si="6"/>
        <v>399.25502758788315</v>
      </c>
      <c r="O24" s="30">
        <f t="shared" si="6"/>
        <v>414.47226913728963</v>
      </c>
      <c r="P24" s="31">
        <f t="shared" si="6"/>
        <v>482.74962857213688</v>
      </c>
      <c r="Q24" s="31">
        <f t="shared" si="6"/>
        <v>481.67824829656303</v>
      </c>
      <c r="R24" s="31">
        <f t="shared" si="6"/>
        <v>480.32445065678155</v>
      </c>
    </row>
    <row r="25" spans="2:19" x14ac:dyDescent="0.35">
      <c r="C25" s="3" t="s">
        <v>165</v>
      </c>
      <c r="D25" s="37"/>
      <c r="E25" s="30">
        <f>E$23*D10</f>
        <v>786.42304587584465</v>
      </c>
      <c r="F25" s="30">
        <f t="shared" ref="F25:R25" si="7">F$23*E10</f>
        <v>753.17327495962274</v>
      </c>
      <c r="G25" s="30">
        <f t="shared" si="7"/>
        <v>767.55981351670118</v>
      </c>
      <c r="H25" s="30">
        <f t="shared" si="7"/>
        <v>727.64744317410873</v>
      </c>
      <c r="I25" s="30">
        <f t="shared" si="7"/>
        <v>690.51969100453823</v>
      </c>
      <c r="J25" s="30">
        <f t="shared" si="7"/>
        <v>586.47120136988178</v>
      </c>
      <c r="K25" s="30">
        <f t="shared" si="7"/>
        <v>610.81932763508723</v>
      </c>
      <c r="L25" s="30">
        <f t="shared" si="7"/>
        <v>480.61143425810786</v>
      </c>
      <c r="M25" s="30">
        <f t="shared" si="7"/>
        <v>451.07591026442105</v>
      </c>
      <c r="N25" s="30">
        <f t="shared" si="7"/>
        <v>399.25502758788315</v>
      </c>
      <c r="O25" s="30">
        <f t="shared" si="7"/>
        <v>414.47226913728963</v>
      </c>
      <c r="P25" s="31">
        <f t="shared" si="7"/>
        <v>482.74962857213688</v>
      </c>
      <c r="Q25" s="31">
        <f t="shared" si="7"/>
        <v>478.20728105792864</v>
      </c>
      <c r="R25" s="31">
        <f t="shared" si="7"/>
        <v>470.67166678697225</v>
      </c>
    </row>
    <row r="26" spans="2:19" x14ac:dyDescent="0.35">
      <c r="D26" s="33"/>
      <c r="E26" s="34"/>
      <c r="F26" s="34"/>
      <c r="G26" s="34"/>
      <c r="H26" s="34"/>
      <c r="I26" s="34"/>
      <c r="J26" s="34"/>
      <c r="K26" s="34"/>
      <c r="L26" s="34"/>
      <c r="M26" s="34"/>
      <c r="N26" s="34"/>
      <c r="O26" s="34"/>
      <c r="P26" s="34"/>
      <c r="Q26" s="34"/>
      <c r="R26" s="34"/>
    </row>
    <row r="27" spans="2:19" x14ac:dyDescent="0.35">
      <c r="B27" s="23" t="s">
        <v>180</v>
      </c>
      <c r="D27" s="33"/>
      <c r="E27" s="34"/>
      <c r="F27" s="34"/>
      <c r="G27" s="34"/>
      <c r="H27" s="34"/>
      <c r="I27" s="34"/>
      <c r="J27" s="34"/>
      <c r="K27" s="34"/>
      <c r="L27" s="34"/>
      <c r="M27" s="34"/>
      <c r="N27" s="34"/>
      <c r="O27" s="34"/>
      <c r="P27" s="34"/>
      <c r="Q27" s="34"/>
      <c r="R27" s="34"/>
    </row>
    <row r="28" spans="2:19" x14ac:dyDescent="0.35">
      <c r="D28" s="33"/>
      <c r="E28" s="34"/>
      <c r="F28" s="34"/>
      <c r="G28" s="34"/>
      <c r="H28" s="34"/>
      <c r="I28" s="34"/>
      <c r="J28" s="34"/>
      <c r="K28" s="34"/>
      <c r="L28" s="34"/>
      <c r="M28" s="34"/>
      <c r="N28" s="34"/>
      <c r="O28" s="34"/>
      <c r="P28" s="34"/>
      <c r="Q28" s="34"/>
      <c r="R28" s="34"/>
    </row>
    <row r="29" spans="2:19" x14ac:dyDescent="0.35">
      <c r="C29" s="27"/>
      <c r="D29" s="36" t="s">
        <v>79</v>
      </c>
      <c r="E29" s="36" t="s">
        <v>80</v>
      </c>
      <c r="F29" s="36" t="s">
        <v>81</v>
      </c>
      <c r="G29" s="36" t="s">
        <v>82</v>
      </c>
      <c r="H29" s="36" t="s">
        <v>83</v>
      </c>
      <c r="I29" s="36" t="s">
        <v>84</v>
      </c>
      <c r="J29" s="36" t="s">
        <v>85</v>
      </c>
      <c r="K29" s="36" t="s">
        <v>86</v>
      </c>
      <c r="L29" s="36" t="s">
        <v>87</v>
      </c>
      <c r="M29" s="36" t="s">
        <v>88</v>
      </c>
      <c r="N29" s="36" t="s">
        <v>89</v>
      </c>
      <c r="O29" s="36" t="s">
        <v>90</v>
      </c>
      <c r="P29" s="36" t="s">
        <v>91</v>
      </c>
      <c r="Q29" s="36" t="s">
        <v>92</v>
      </c>
      <c r="R29" s="36" t="s">
        <v>93</v>
      </c>
    </row>
    <row r="30" spans="2:19" x14ac:dyDescent="0.35">
      <c r="C30" s="3" t="s">
        <v>112</v>
      </c>
      <c r="D30" s="53"/>
      <c r="E30" s="30">
        <f>'Input Data'!C300</f>
        <v>2962.8193686551308</v>
      </c>
      <c r="F30" s="30">
        <f>'Input Data'!D300</f>
        <v>3317.2844455727736</v>
      </c>
      <c r="G30" s="30">
        <f>'Input Data'!E300</f>
        <v>3355.3673515955907</v>
      </c>
      <c r="H30" s="30">
        <f>'Input Data'!F300</f>
        <v>3705.6728922538759</v>
      </c>
      <c r="I30" s="30">
        <f>'Input Data'!G300</f>
        <v>3450.672949630939</v>
      </c>
      <c r="J30" s="30">
        <f>'Input Data'!H300</f>
        <v>3666.3120279255077</v>
      </c>
      <c r="K30" s="30">
        <f>'Input Data'!I300</f>
        <v>3622.9826685356256</v>
      </c>
      <c r="L30" s="30">
        <f>'Input Data'!J300</f>
        <v>3424.7112651436341</v>
      </c>
      <c r="M30" s="30">
        <f>'Input Data'!K300</f>
        <v>3699.009543665069</v>
      </c>
      <c r="N30" s="30">
        <f>'Input Data'!L300</f>
        <v>3555.1770127927375</v>
      </c>
      <c r="O30" s="30">
        <f>'Input Data'!M300</f>
        <v>3403.2512808242354</v>
      </c>
      <c r="P30" s="31">
        <f>P9*($D$6+1)-O9+P17</f>
        <v>3598.8965421167677</v>
      </c>
      <c r="Q30" s="31">
        <f>Q9*($D$6+1)-P9+Q17</f>
        <v>3423.6119696086457</v>
      </c>
      <c r="R30" s="31">
        <f>R9*($D$6+1)-Q9+R17</f>
        <v>3205.4189801915063</v>
      </c>
    </row>
    <row r="31" spans="2:19" x14ac:dyDescent="0.35">
      <c r="C31" s="3" t="s">
        <v>116</v>
      </c>
      <c r="D31" s="53"/>
      <c r="E31" s="30">
        <f>E30</f>
        <v>2962.8193686551308</v>
      </c>
      <c r="F31" s="30">
        <f t="shared" ref="F31:O31" si="8">F30</f>
        <v>3317.2844455727736</v>
      </c>
      <c r="G31" s="30">
        <f t="shared" si="8"/>
        <v>3355.3673515955907</v>
      </c>
      <c r="H31" s="30">
        <f t="shared" si="8"/>
        <v>3705.6728922538759</v>
      </c>
      <c r="I31" s="30">
        <f t="shared" si="8"/>
        <v>3450.672949630939</v>
      </c>
      <c r="J31" s="30">
        <f t="shared" si="8"/>
        <v>3666.3120279255077</v>
      </c>
      <c r="K31" s="30">
        <f t="shared" si="8"/>
        <v>3622.9826685356256</v>
      </c>
      <c r="L31" s="30">
        <f t="shared" si="8"/>
        <v>3424.7112651436341</v>
      </c>
      <c r="M31" s="30">
        <f t="shared" si="8"/>
        <v>3699.009543665069</v>
      </c>
      <c r="N31" s="30">
        <f t="shared" si="8"/>
        <v>3555.1770127927375</v>
      </c>
      <c r="O31" s="30">
        <f t="shared" si="8"/>
        <v>3403.2512808242354</v>
      </c>
      <c r="P31" s="31">
        <f>P9*($D$6+1)-O10+P18</f>
        <v>3598.8965421167677</v>
      </c>
      <c r="Q31" s="31">
        <f>Q9*($D$6+1)-P10+Q18</f>
        <v>3623.2164215465109</v>
      </c>
      <c r="R31" s="31">
        <f>R9*($D$6+1)-Q10+R18</f>
        <v>3767.423437540921</v>
      </c>
      <c r="S31" s="34"/>
    </row>
    <row r="33" spans="2:19" x14ac:dyDescent="0.35">
      <c r="B33" s="23" t="s">
        <v>166</v>
      </c>
    </row>
    <row r="35" spans="2:19" x14ac:dyDescent="0.35">
      <c r="C35" s="37"/>
      <c r="D35" s="29" t="s">
        <v>79</v>
      </c>
      <c r="E35" s="30" t="s">
        <v>80</v>
      </c>
      <c r="F35" s="30" t="s">
        <v>81</v>
      </c>
      <c r="G35" s="30" t="s">
        <v>82</v>
      </c>
      <c r="H35" s="30" t="s">
        <v>83</v>
      </c>
      <c r="I35" s="30" t="s">
        <v>84</v>
      </c>
      <c r="J35" s="30" t="s">
        <v>85</v>
      </c>
      <c r="K35" s="30" t="s">
        <v>86</v>
      </c>
      <c r="L35" s="30" t="s">
        <v>87</v>
      </c>
      <c r="M35" s="30" t="s">
        <v>88</v>
      </c>
      <c r="N35" s="30" t="s">
        <v>89</v>
      </c>
      <c r="O35" s="30" t="s">
        <v>90</v>
      </c>
      <c r="P35" s="30" t="s">
        <v>91</v>
      </c>
      <c r="Q35" s="30" t="s">
        <v>92</v>
      </c>
      <c r="R35" s="30" t="s">
        <v>93</v>
      </c>
    </row>
    <row r="36" spans="2:19" x14ac:dyDescent="0.35">
      <c r="C36" s="3" t="s">
        <v>112</v>
      </c>
      <c r="D36" s="38"/>
      <c r="E36" s="30">
        <f t="shared" ref="E36:R37" si="9">E30</f>
        <v>2962.8193686551308</v>
      </c>
      <c r="F36" s="30">
        <f t="shared" si="9"/>
        <v>3317.2844455727736</v>
      </c>
      <c r="G36" s="30">
        <f t="shared" si="9"/>
        <v>3355.3673515955907</v>
      </c>
      <c r="H36" s="30">
        <f t="shared" si="9"/>
        <v>3705.6728922538759</v>
      </c>
      <c r="I36" s="30">
        <f t="shared" si="9"/>
        <v>3450.672949630939</v>
      </c>
      <c r="J36" s="30">
        <f t="shared" si="9"/>
        <v>3666.3120279255077</v>
      </c>
      <c r="K36" s="30">
        <f t="shared" si="9"/>
        <v>3622.9826685356256</v>
      </c>
      <c r="L36" s="30">
        <f t="shared" si="9"/>
        <v>3424.7112651436341</v>
      </c>
      <c r="M36" s="30">
        <f t="shared" si="9"/>
        <v>3699.009543665069</v>
      </c>
      <c r="N36" s="30">
        <f t="shared" si="9"/>
        <v>3555.1770127927375</v>
      </c>
      <c r="O36" s="30">
        <f t="shared" si="9"/>
        <v>3403.2512808242354</v>
      </c>
      <c r="P36" s="31">
        <f t="shared" si="9"/>
        <v>3598.8965421167677</v>
      </c>
      <c r="Q36" s="31">
        <f t="shared" si="9"/>
        <v>3423.6119696086457</v>
      </c>
      <c r="R36" s="31">
        <f t="shared" si="9"/>
        <v>3205.4189801915063</v>
      </c>
      <c r="S36" s="34"/>
    </row>
    <row r="37" spans="2:19" x14ac:dyDescent="0.35">
      <c r="C37" s="3" t="s">
        <v>116</v>
      </c>
      <c r="D37" s="38"/>
      <c r="E37" s="30">
        <f>E31</f>
        <v>2962.8193686551308</v>
      </c>
      <c r="F37" s="30">
        <f t="shared" si="9"/>
        <v>3317.2844455727736</v>
      </c>
      <c r="G37" s="30">
        <f t="shared" si="9"/>
        <v>3355.3673515955907</v>
      </c>
      <c r="H37" s="30">
        <f t="shared" si="9"/>
        <v>3705.6728922538759</v>
      </c>
      <c r="I37" s="30">
        <f t="shared" si="9"/>
        <v>3450.672949630939</v>
      </c>
      <c r="J37" s="30">
        <f t="shared" si="9"/>
        <v>3666.3120279255077</v>
      </c>
      <c r="K37" s="30">
        <f t="shared" si="9"/>
        <v>3622.9826685356256</v>
      </c>
      <c r="L37" s="30">
        <f t="shared" si="9"/>
        <v>3424.7112651436341</v>
      </c>
      <c r="M37" s="30">
        <f t="shared" si="9"/>
        <v>3699.009543665069</v>
      </c>
      <c r="N37" s="30">
        <f t="shared" si="9"/>
        <v>3555.1770127927375</v>
      </c>
      <c r="O37" s="30">
        <f t="shared" si="9"/>
        <v>3403.2512808242354</v>
      </c>
      <c r="P37" s="31">
        <f>P31</f>
        <v>3598.8965421167677</v>
      </c>
      <c r="Q37" s="31">
        <f>Q31</f>
        <v>3623.2164215465109</v>
      </c>
      <c r="R37" s="31">
        <f>R31</f>
        <v>3767.423437540921</v>
      </c>
      <c r="S37" s="34"/>
    </row>
    <row r="38" spans="2:19" x14ac:dyDescent="0.35">
      <c r="C38" s="3" t="s">
        <v>25</v>
      </c>
      <c r="D38" s="37"/>
      <c r="E38" s="30">
        <f>'Input Data'!C98</f>
        <v>902.69299319674656</v>
      </c>
      <c r="F38" s="30">
        <f>'Input Data'!D98</f>
        <v>1059.4329258566238</v>
      </c>
      <c r="G38" s="30">
        <f>'Input Data'!E98</f>
        <v>1041.8427583820173</v>
      </c>
      <c r="H38" s="30">
        <f>'Input Data'!F98</f>
        <v>1212.0640379083932</v>
      </c>
      <c r="I38" s="30">
        <f>'Input Data'!G98</f>
        <v>1083.9356533089583</v>
      </c>
      <c r="J38" s="30">
        <f>'Input Data'!H98</f>
        <v>1065.9566892883699</v>
      </c>
      <c r="K38" s="30">
        <f>'Input Data'!I98</f>
        <v>1164.5523879327559</v>
      </c>
      <c r="L38" s="30">
        <f>'Input Data'!J98</f>
        <v>1158.0823600561384</v>
      </c>
      <c r="M38" s="30">
        <f>'Input Data'!K98</f>
        <v>1148.7289914586349</v>
      </c>
      <c r="N38" s="30">
        <f>'Input Data'!L98</f>
        <v>1100.1403460935842</v>
      </c>
      <c r="O38" s="30">
        <f>'Input Data'!M98</f>
        <v>984.99416119099453</v>
      </c>
      <c r="P38" s="31">
        <f>'Input Data'!N98</f>
        <v>1069.5938026018139</v>
      </c>
      <c r="Q38" s="31">
        <f>'Input Data'!O98</f>
        <v>1069.5938026018139</v>
      </c>
      <c r="R38" s="31">
        <f>'Input Data'!P98</f>
        <v>1069.5938026018139</v>
      </c>
      <c r="S38" s="34"/>
    </row>
    <row r="39" spans="2:19" x14ac:dyDescent="0.35">
      <c r="C39" s="3" t="s">
        <v>30</v>
      </c>
      <c r="D39" s="37"/>
      <c r="E39" s="30">
        <f>'Input Data'!C124</f>
        <v>410.39494856700276</v>
      </c>
      <c r="F39" s="30">
        <f>'Input Data'!D124</f>
        <v>481.88798804195909</v>
      </c>
      <c r="G39" s="30">
        <f>'Input Data'!E124</f>
        <v>535.38296785244802</v>
      </c>
      <c r="H39" s="30">
        <f>'Input Data'!F124</f>
        <v>607.42893332983192</v>
      </c>
      <c r="I39" s="30">
        <f>'Input Data'!G124</f>
        <v>597.40228698351905</v>
      </c>
      <c r="J39" s="30">
        <f>'Input Data'!H124</f>
        <v>558.94915754432498</v>
      </c>
      <c r="K39" s="30">
        <f>'Input Data'!I124</f>
        <v>538.78862143692095</v>
      </c>
      <c r="L39" s="30">
        <f>'Input Data'!J124</f>
        <v>498.7199282293077</v>
      </c>
      <c r="M39" s="30">
        <f>'Input Data'!K124</f>
        <v>446.80238391414673</v>
      </c>
      <c r="N39" s="30">
        <f>'Input Data'!L124</f>
        <v>431.11679112565338</v>
      </c>
      <c r="O39" s="30">
        <f>'Input Data'!M124</f>
        <v>453.99018520579216</v>
      </c>
      <c r="P39" s="31">
        <f>'Input Data'!N124</f>
        <v>445.7621273475508</v>
      </c>
      <c r="Q39" s="31">
        <f>'Input Data'!O124</f>
        <v>370.80274985271831</v>
      </c>
      <c r="R39" s="31">
        <f>'Input Data'!P124</f>
        <v>363.18614636197674</v>
      </c>
      <c r="S39" s="34"/>
    </row>
    <row r="40" spans="2:19" x14ac:dyDescent="0.35">
      <c r="C40" s="3" t="s">
        <v>113</v>
      </c>
      <c r="D40" s="37"/>
      <c r="E40" s="30">
        <f>E36-E$38-E$39</f>
        <v>1649.7314268913815</v>
      </c>
      <c r="F40" s="30">
        <f t="shared" ref="F40:R41" si="10">F36-F$38-F$39</f>
        <v>1775.9635316741906</v>
      </c>
      <c r="G40" s="30">
        <f t="shared" si="10"/>
        <v>1778.1416253611251</v>
      </c>
      <c r="H40" s="30">
        <f t="shared" si="10"/>
        <v>1886.1799210156505</v>
      </c>
      <c r="I40" s="30">
        <f t="shared" si="10"/>
        <v>1769.3350093384615</v>
      </c>
      <c r="J40" s="30">
        <f t="shared" si="10"/>
        <v>2041.4061810928129</v>
      </c>
      <c r="K40" s="30">
        <f t="shared" si="10"/>
        <v>1919.641659165949</v>
      </c>
      <c r="L40" s="30">
        <f t="shared" si="10"/>
        <v>1767.908976858188</v>
      </c>
      <c r="M40" s="30">
        <f t="shared" si="10"/>
        <v>2103.4781682922876</v>
      </c>
      <c r="N40" s="30">
        <f t="shared" si="10"/>
        <v>2023.9198755734997</v>
      </c>
      <c r="O40" s="30">
        <f t="shared" si="10"/>
        <v>1964.2669344274489</v>
      </c>
      <c r="P40" s="31">
        <f t="shared" si="10"/>
        <v>2083.5406121674032</v>
      </c>
      <c r="Q40" s="31">
        <f t="shared" si="10"/>
        <v>1983.2154171541135</v>
      </c>
      <c r="R40" s="31">
        <f t="shared" si="10"/>
        <v>1772.6390312277158</v>
      </c>
      <c r="S40" s="34"/>
    </row>
    <row r="41" spans="2:19" x14ac:dyDescent="0.35">
      <c r="C41" s="3" t="s">
        <v>117</v>
      </c>
      <c r="D41" s="37"/>
      <c r="E41" s="30">
        <f>E37-E$38-E$39</f>
        <v>1649.7314268913815</v>
      </c>
      <c r="F41" s="30">
        <f t="shared" si="10"/>
        <v>1775.9635316741906</v>
      </c>
      <c r="G41" s="30">
        <f t="shared" si="10"/>
        <v>1778.1416253611251</v>
      </c>
      <c r="H41" s="30">
        <f t="shared" si="10"/>
        <v>1886.1799210156505</v>
      </c>
      <c r="I41" s="30">
        <f t="shared" si="10"/>
        <v>1769.3350093384615</v>
      </c>
      <c r="J41" s="30">
        <f t="shared" si="10"/>
        <v>2041.4061810928129</v>
      </c>
      <c r="K41" s="30">
        <f t="shared" si="10"/>
        <v>1919.641659165949</v>
      </c>
      <c r="L41" s="30">
        <f t="shared" si="10"/>
        <v>1767.908976858188</v>
      </c>
      <c r="M41" s="30">
        <f t="shared" si="10"/>
        <v>2103.4781682922876</v>
      </c>
      <c r="N41" s="30">
        <f t="shared" si="10"/>
        <v>2023.9198755734997</v>
      </c>
      <c r="O41" s="30">
        <f t="shared" si="10"/>
        <v>1964.2669344274489</v>
      </c>
      <c r="P41" s="31">
        <f t="shared" si="10"/>
        <v>2083.5406121674032</v>
      </c>
      <c r="Q41" s="31">
        <f t="shared" si="10"/>
        <v>2182.8198690919789</v>
      </c>
      <c r="R41" s="31">
        <f t="shared" si="10"/>
        <v>2334.6434885771305</v>
      </c>
      <c r="S41" s="34"/>
    </row>
    <row r="42" spans="2:19" x14ac:dyDescent="0.35">
      <c r="C42" s="23"/>
      <c r="D42" s="33"/>
      <c r="E42" s="54"/>
      <c r="F42" s="54"/>
      <c r="G42" s="54"/>
      <c r="H42" s="54"/>
      <c r="I42" s="54"/>
      <c r="J42" s="54"/>
      <c r="K42" s="54"/>
      <c r="L42" s="54"/>
      <c r="M42" s="54"/>
      <c r="N42" s="54"/>
      <c r="O42" s="54"/>
      <c r="P42" s="41"/>
      <c r="Q42" s="41"/>
      <c r="R42" s="41"/>
      <c r="S42" s="34"/>
    </row>
    <row r="43" spans="2:19" x14ac:dyDescent="0.35">
      <c r="B43" s="23" t="s">
        <v>174</v>
      </c>
      <c r="C43" s="23"/>
      <c r="D43" s="33"/>
      <c r="E43" s="54"/>
      <c r="F43" s="54"/>
      <c r="G43" s="54"/>
      <c r="H43" s="54"/>
      <c r="I43" s="54"/>
      <c r="J43" s="54"/>
      <c r="K43" s="54"/>
      <c r="L43" s="54"/>
      <c r="M43" s="54"/>
      <c r="N43" s="54"/>
      <c r="O43" s="54"/>
      <c r="P43" s="41"/>
      <c r="Q43" s="41"/>
      <c r="R43" s="41"/>
      <c r="S43" s="34"/>
    </row>
    <row r="44" spans="2:19" x14ac:dyDescent="0.35">
      <c r="C44" s="23"/>
      <c r="D44" s="33"/>
      <c r="E44" s="54"/>
      <c r="F44" s="54"/>
      <c r="G44" s="54"/>
      <c r="H44" s="54"/>
      <c r="I44" s="54"/>
      <c r="J44" s="54"/>
      <c r="K44" s="54"/>
      <c r="L44" s="54"/>
      <c r="M44" s="54"/>
      <c r="N44" s="54"/>
      <c r="O44" s="54"/>
      <c r="P44" s="41"/>
      <c r="Q44" s="41"/>
      <c r="R44" s="41"/>
      <c r="S44" s="34"/>
    </row>
    <row r="45" spans="2:19" x14ac:dyDescent="0.35">
      <c r="C45" s="3" t="s">
        <v>103</v>
      </c>
      <c r="D45" s="28">
        <f>'Input Data'!C221</f>
        <v>100.29366280413015</v>
      </c>
      <c r="E45" s="54"/>
      <c r="F45" s="54"/>
      <c r="G45" s="54"/>
      <c r="H45" s="54"/>
      <c r="I45" s="54"/>
      <c r="J45" s="54"/>
      <c r="K45" s="54"/>
      <c r="L45" s="54"/>
      <c r="M45" s="54"/>
      <c r="N45" s="54"/>
      <c r="O45" s="54"/>
      <c r="P45" s="41"/>
      <c r="Q45" s="41"/>
      <c r="R45" s="41"/>
      <c r="S45" s="34"/>
    </row>
    <row r="46" spans="2:19" x14ac:dyDescent="0.35">
      <c r="C46" s="23"/>
      <c r="D46" s="33"/>
      <c r="E46" s="54"/>
      <c r="F46" s="54"/>
      <c r="G46" s="54"/>
      <c r="H46" s="54"/>
      <c r="I46" s="54"/>
      <c r="J46" s="54"/>
      <c r="K46" s="54"/>
      <c r="L46" s="54"/>
      <c r="M46" s="54"/>
      <c r="N46" s="54"/>
      <c r="O46" s="54"/>
      <c r="P46" s="41"/>
      <c r="Q46" s="41"/>
      <c r="R46" s="41"/>
      <c r="S46" s="34"/>
    </row>
    <row r="47" spans="2:19" x14ac:dyDescent="0.35">
      <c r="C47" s="23"/>
      <c r="D47" s="30" t="s">
        <v>91</v>
      </c>
      <c r="E47" s="30" t="s">
        <v>92</v>
      </c>
      <c r="F47" s="30" t="s">
        <v>93</v>
      </c>
      <c r="G47" s="54"/>
      <c r="H47" s="54"/>
      <c r="I47" s="54"/>
      <c r="J47" s="54"/>
      <c r="K47" s="54"/>
      <c r="L47" s="54"/>
      <c r="M47" s="54"/>
      <c r="N47" s="54"/>
      <c r="O47" s="54"/>
      <c r="P47" s="41"/>
      <c r="Q47" s="41"/>
      <c r="R47" s="41"/>
      <c r="S47" s="34"/>
    </row>
    <row r="48" spans="2:19" x14ac:dyDescent="0.35">
      <c r="C48" s="3" t="s">
        <v>113</v>
      </c>
      <c r="D48" s="31">
        <f>P40</f>
        <v>2083.5406121674032</v>
      </c>
      <c r="E48" s="30">
        <f t="shared" ref="E48:F49" si="11">Q40</f>
        <v>1983.2154171541135</v>
      </c>
      <c r="F48" s="30">
        <f t="shared" si="11"/>
        <v>1772.6390312277158</v>
      </c>
      <c r="G48" s="54"/>
      <c r="H48" s="54"/>
      <c r="I48" s="54"/>
      <c r="J48" s="54"/>
      <c r="K48" s="54"/>
      <c r="L48" s="54"/>
      <c r="M48" s="54"/>
      <c r="N48" s="54"/>
      <c r="O48" s="54"/>
      <c r="P48" s="41"/>
      <c r="Q48" s="41"/>
      <c r="R48" s="41"/>
      <c r="S48" s="34"/>
    </row>
    <row r="49" spans="2:19" x14ac:dyDescent="0.35">
      <c r="C49" s="3" t="s">
        <v>117</v>
      </c>
      <c r="D49" s="31">
        <f>P41</f>
        <v>2083.5406121674032</v>
      </c>
      <c r="E49" s="30">
        <f t="shared" si="11"/>
        <v>2182.8198690919789</v>
      </c>
      <c r="F49" s="30">
        <f t="shared" si="11"/>
        <v>2334.6434885771305</v>
      </c>
      <c r="G49" s="54"/>
      <c r="H49" s="54"/>
      <c r="I49" s="54"/>
      <c r="J49" s="54"/>
      <c r="K49" s="54"/>
      <c r="L49" s="54"/>
      <c r="M49" s="54"/>
      <c r="N49" s="54"/>
      <c r="O49" s="54"/>
      <c r="P49" s="41"/>
      <c r="Q49" s="41"/>
      <c r="R49" s="41"/>
      <c r="S49" s="34"/>
    </row>
    <row r="50" spans="2:19" x14ac:dyDescent="0.35">
      <c r="C50" s="3" t="s">
        <v>175</v>
      </c>
      <c r="D50" s="31">
        <f>'Input Data'!C149</f>
        <v>421.92341676301317</v>
      </c>
      <c r="E50" s="30">
        <f>'Input Data'!D149</f>
        <v>464.92408879014374</v>
      </c>
      <c r="F50" s="30">
        <f>'Input Data'!E149</f>
        <v>379.40148283371326</v>
      </c>
      <c r="G50" s="54"/>
      <c r="H50" s="54"/>
      <c r="I50" s="54"/>
      <c r="J50" s="54"/>
      <c r="K50" s="54"/>
      <c r="L50" s="54"/>
      <c r="M50" s="54"/>
      <c r="N50" s="54"/>
      <c r="O50" s="54"/>
      <c r="P50" s="41"/>
      <c r="Q50" s="41"/>
      <c r="R50" s="41"/>
      <c r="S50" s="34"/>
    </row>
    <row r="51" spans="2:19" x14ac:dyDescent="0.35">
      <c r="C51" s="3" t="s">
        <v>135</v>
      </c>
      <c r="D51" s="31">
        <f>D48-D$50-$D$45</f>
        <v>1561.3235326002598</v>
      </c>
      <c r="E51" s="30">
        <f t="shared" ref="E51:F52" si="12">E48-E$50-$D$45</f>
        <v>1417.9976655598396</v>
      </c>
      <c r="F51" s="30">
        <f t="shared" si="12"/>
        <v>1292.9438855898723</v>
      </c>
      <c r="G51" s="54"/>
      <c r="H51" s="54"/>
      <c r="I51" s="54"/>
      <c r="J51" s="54"/>
      <c r="K51" s="54"/>
      <c r="L51" s="54"/>
      <c r="M51" s="54"/>
      <c r="N51" s="54"/>
      <c r="O51" s="54"/>
      <c r="P51" s="41"/>
      <c r="Q51" s="41"/>
      <c r="R51" s="41"/>
      <c r="S51" s="34"/>
    </row>
    <row r="52" spans="2:19" x14ac:dyDescent="0.35">
      <c r="C52" s="3" t="s">
        <v>136</v>
      </c>
      <c r="D52" s="31">
        <f>D49-D$50-$D$45</f>
        <v>1561.3235326002598</v>
      </c>
      <c r="E52" s="30">
        <f t="shared" si="12"/>
        <v>1617.602117497705</v>
      </c>
      <c r="F52" s="30">
        <f>F49-F$50-$D$45</f>
        <v>1854.9483429392869</v>
      </c>
      <c r="G52" s="54"/>
      <c r="H52" s="54"/>
      <c r="I52" s="54"/>
      <c r="J52" s="54"/>
      <c r="K52" s="54"/>
      <c r="L52" s="54"/>
      <c r="M52" s="54"/>
      <c r="N52" s="54"/>
      <c r="O52" s="54"/>
      <c r="P52" s="41"/>
      <c r="Q52" s="41"/>
      <c r="R52" s="41"/>
      <c r="S52" s="34"/>
    </row>
    <row r="53" spans="2:19" x14ac:dyDescent="0.35">
      <c r="C53" s="23"/>
      <c r="D53" s="33"/>
      <c r="E53" s="54"/>
      <c r="F53" s="54"/>
      <c r="G53" s="54"/>
      <c r="H53" s="54"/>
      <c r="I53" s="54"/>
      <c r="J53" s="54"/>
      <c r="K53" s="54"/>
      <c r="L53" s="54"/>
      <c r="M53" s="54"/>
      <c r="N53" s="54"/>
      <c r="O53" s="54"/>
      <c r="P53" s="41"/>
      <c r="Q53" s="41"/>
      <c r="R53" s="41"/>
      <c r="S53" s="34"/>
    </row>
    <row r="54" spans="2:19" x14ac:dyDescent="0.35">
      <c r="B54" s="23" t="s">
        <v>123</v>
      </c>
      <c r="C54" s="23"/>
      <c r="D54" s="33"/>
      <c r="E54" s="54"/>
      <c r="F54" s="54"/>
      <c r="G54" s="54"/>
      <c r="H54" s="54"/>
      <c r="I54" s="54"/>
      <c r="J54" s="54"/>
      <c r="K54" s="54"/>
      <c r="L54" s="54"/>
      <c r="M54" s="54"/>
      <c r="N54" s="54"/>
      <c r="O54" s="54"/>
      <c r="P54" s="41"/>
      <c r="Q54" s="41"/>
      <c r="R54" s="41"/>
      <c r="S54" s="34"/>
    </row>
    <row r="55" spans="2:19" x14ac:dyDescent="0.35">
      <c r="C55" s="23"/>
      <c r="D55" s="33"/>
      <c r="E55" s="54"/>
      <c r="F55" s="54"/>
      <c r="G55" s="54"/>
      <c r="H55" s="54"/>
      <c r="I55" s="54"/>
      <c r="J55" s="54"/>
      <c r="K55" s="54"/>
      <c r="L55" s="54"/>
      <c r="M55" s="54"/>
      <c r="N55" s="54"/>
      <c r="O55" s="54"/>
      <c r="P55" s="41"/>
      <c r="Q55" s="41"/>
      <c r="R55" s="41"/>
      <c r="S55" s="34"/>
    </row>
    <row r="56" spans="2:19" x14ac:dyDescent="0.35">
      <c r="C56" s="3" t="s">
        <v>104</v>
      </c>
      <c r="D56" s="43">
        <f>'Input Data'!C85</f>
        <v>0.98429447237721857</v>
      </c>
      <c r="E56" s="54"/>
      <c r="F56" s="54"/>
      <c r="G56" s="54"/>
      <c r="H56" s="54"/>
      <c r="I56" s="54"/>
      <c r="J56" s="54"/>
      <c r="K56" s="54"/>
      <c r="L56" s="54"/>
      <c r="M56" s="54"/>
      <c r="N56" s="54"/>
      <c r="O56" s="54"/>
      <c r="P56" s="41"/>
      <c r="Q56" s="41"/>
      <c r="R56" s="41"/>
      <c r="S56" s="34"/>
    </row>
    <row r="57" spans="2:19" x14ac:dyDescent="0.35">
      <c r="C57" s="3" t="s">
        <v>137</v>
      </c>
      <c r="D57" s="44">
        <f>'Input Data'!C174</f>
        <v>0.91947509955732687</v>
      </c>
      <c r="E57" s="54"/>
      <c r="F57" s="54"/>
      <c r="G57" s="54"/>
      <c r="H57" s="54"/>
      <c r="I57" s="54"/>
      <c r="J57" s="54"/>
      <c r="K57" s="54"/>
      <c r="L57" s="54"/>
      <c r="M57" s="54"/>
      <c r="N57" s="54"/>
      <c r="O57" s="54"/>
      <c r="P57" s="41"/>
      <c r="Q57" s="41"/>
      <c r="R57" s="41"/>
      <c r="S57" s="34"/>
    </row>
    <row r="58" spans="2:19" x14ac:dyDescent="0.35">
      <c r="C58" s="3" t="s">
        <v>138</v>
      </c>
      <c r="D58" s="44">
        <f>'Input Data'!C198</f>
        <v>0.75759443644432878</v>
      </c>
      <c r="E58" s="54"/>
      <c r="F58" s="54"/>
      <c r="G58" s="54"/>
      <c r="H58" s="54"/>
      <c r="I58" s="54"/>
      <c r="J58" s="54"/>
      <c r="K58" s="54"/>
      <c r="L58" s="54"/>
      <c r="M58" s="54"/>
      <c r="N58" s="54"/>
      <c r="O58" s="54"/>
      <c r="P58" s="41"/>
      <c r="Q58" s="41"/>
      <c r="R58" s="41"/>
      <c r="S58" s="34"/>
    </row>
    <row r="59" spans="2:19" x14ac:dyDescent="0.35">
      <c r="C59" s="23"/>
      <c r="D59" s="33"/>
      <c r="E59" s="54"/>
      <c r="F59" s="54"/>
      <c r="G59" s="54"/>
      <c r="H59" s="54"/>
      <c r="I59" s="54"/>
      <c r="J59" s="54"/>
      <c r="K59" s="54"/>
      <c r="L59" s="54"/>
      <c r="M59" s="54"/>
      <c r="N59" s="54"/>
      <c r="O59" s="54"/>
      <c r="P59" s="41"/>
      <c r="Q59" s="41"/>
      <c r="R59" s="41"/>
      <c r="S59" s="34"/>
    </row>
    <row r="60" spans="2:19" x14ac:dyDescent="0.35">
      <c r="C60" s="3" t="s">
        <v>105</v>
      </c>
      <c r="D60" s="30" t="s">
        <v>93</v>
      </c>
      <c r="E60" s="54"/>
      <c r="F60" s="54"/>
      <c r="G60" s="54"/>
      <c r="H60" s="54"/>
      <c r="I60" s="54"/>
      <c r="J60" s="54"/>
      <c r="K60" s="54"/>
      <c r="L60" s="54"/>
      <c r="M60" s="54"/>
      <c r="N60" s="54"/>
      <c r="O60" s="54"/>
      <c r="P60" s="41"/>
      <c r="Q60" s="41"/>
      <c r="R60" s="41"/>
      <c r="S60" s="34"/>
    </row>
    <row r="61" spans="2:19" x14ac:dyDescent="0.35">
      <c r="C61" s="3" t="s">
        <v>124</v>
      </c>
      <c r="D61" s="30" t="s">
        <v>92</v>
      </c>
      <c r="E61" s="54"/>
      <c r="F61" s="54"/>
      <c r="G61" s="54"/>
      <c r="H61" s="54"/>
      <c r="I61" s="54"/>
      <c r="J61" s="54"/>
      <c r="K61" s="54"/>
      <c r="L61" s="54"/>
      <c r="M61" s="54"/>
      <c r="N61" s="54"/>
      <c r="O61" s="54"/>
      <c r="P61" s="41"/>
      <c r="Q61" s="41"/>
      <c r="R61" s="41"/>
      <c r="S61" s="34"/>
    </row>
    <row r="62" spans="2:19" x14ac:dyDescent="0.35">
      <c r="C62" s="3" t="s">
        <v>139</v>
      </c>
      <c r="D62" s="31">
        <f>F51/D$56/D$57/D$58</f>
        <v>1885.7229267652556</v>
      </c>
      <c r="E62" s="54"/>
      <c r="F62" s="54"/>
      <c r="G62" s="54"/>
      <c r="H62" s="54"/>
      <c r="I62" s="54"/>
      <c r="J62" s="54"/>
      <c r="K62" s="54"/>
      <c r="L62" s="54"/>
      <c r="M62" s="54"/>
      <c r="N62" s="54"/>
      <c r="O62" s="54"/>
      <c r="P62" s="41"/>
      <c r="Q62" s="41"/>
      <c r="R62" s="41"/>
      <c r="S62" s="34"/>
    </row>
    <row r="63" spans="2:19" x14ac:dyDescent="0.35">
      <c r="C63" s="3" t="s">
        <v>140</v>
      </c>
      <c r="D63" s="31">
        <f>F52/D$56/D$57/D$58</f>
        <v>2705.39089687562</v>
      </c>
      <c r="E63" s="54"/>
      <c r="F63" s="54"/>
      <c r="G63" s="54"/>
      <c r="H63" s="54"/>
      <c r="I63" s="54"/>
      <c r="J63" s="54"/>
      <c r="K63" s="54"/>
      <c r="L63" s="54"/>
      <c r="M63" s="54"/>
      <c r="N63" s="54"/>
      <c r="O63" s="54"/>
      <c r="P63" s="41"/>
      <c r="Q63" s="41"/>
      <c r="R63" s="41"/>
      <c r="S63" s="34"/>
    </row>
    <row r="64" spans="2:19" ht="13.9" x14ac:dyDescent="0.4">
      <c r="C64" s="3" t="s">
        <v>31</v>
      </c>
      <c r="D64" s="31">
        <f>D63-D62</f>
        <v>819.66797011036442</v>
      </c>
      <c r="E64" s="64" t="s">
        <v>167</v>
      </c>
      <c r="F64" s="54"/>
      <c r="G64" s="54"/>
      <c r="H64" s="54"/>
      <c r="I64" s="54"/>
      <c r="J64" s="54"/>
      <c r="K64" s="54"/>
      <c r="L64" s="54"/>
      <c r="M64" s="54"/>
      <c r="N64" s="54"/>
      <c r="O64" s="54"/>
      <c r="P64" s="41"/>
      <c r="Q64" s="41"/>
      <c r="R64" s="41"/>
      <c r="S64" s="34"/>
    </row>
    <row r="65" spans="2:19" x14ac:dyDescent="0.35">
      <c r="C65" s="23"/>
      <c r="D65" s="33"/>
      <c r="E65" s="54"/>
      <c r="F65" s="54"/>
      <c r="G65" s="54"/>
      <c r="H65" s="54"/>
      <c r="I65" s="54"/>
      <c r="J65" s="54"/>
      <c r="K65" s="54"/>
      <c r="L65" s="54"/>
      <c r="M65" s="54"/>
      <c r="N65" s="54"/>
      <c r="O65" s="54"/>
      <c r="P65" s="41"/>
      <c r="Q65" s="41"/>
      <c r="R65" s="41"/>
      <c r="S65" s="34"/>
    </row>
    <row r="66" spans="2:19" x14ac:dyDescent="0.35">
      <c r="B66" s="23" t="s">
        <v>125</v>
      </c>
      <c r="C66" s="23"/>
      <c r="D66" s="33"/>
      <c r="E66" s="54"/>
      <c r="F66" s="54"/>
      <c r="G66" s="54"/>
      <c r="H66" s="54"/>
      <c r="I66" s="54"/>
      <c r="J66" s="54"/>
      <c r="K66" s="54"/>
      <c r="L66" s="54"/>
      <c r="M66" s="54"/>
      <c r="N66" s="54"/>
      <c r="O66" s="54"/>
      <c r="P66" s="41"/>
      <c r="Q66" s="41"/>
      <c r="R66" s="41"/>
      <c r="S66" s="34"/>
    </row>
    <row r="67" spans="2:19" x14ac:dyDescent="0.35">
      <c r="B67" s="23" t="s">
        <v>168</v>
      </c>
      <c r="C67" s="23"/>
      <c r="D67" s="33"/>
      <c r="E67" s="54"/>
      <c r="F67" s="54"/>
      <c r="G67" s="54"/>
      <c r="H67" s="54"/>
      <c r="I67" s="54"/>
      <c r="J67" s="54"/>
      <c r="K67" s="54"/>
      <c r="L67" s="54"/>
      <c r="M67" s="54"/>
      <c r="N67" s="54"/>
      <c r="O67" s="54"/>
      <c r="P67" s="41"/>
      <c r="Q67" s="41"/>
      <c r="R67" s="41"/>
      <c r="S67" s="34"/>
    </row>
    <row r="68" spans="2:19" x14ac:dyDescent="0.35">
      <c r="B68" s="23"/>
      <c r="C68" s="23"/>
      <c r="D68" s="33"/>
      <c r="E68" s="54"/>
      <c r="F68" s="54"/>
      <c r="G68" s="54"/>
      <c r="H68" s="54"/>
      <c r="I68" s="54"/>
      <c r="J68" s="54"/>
      <c r="K68" s="54"/>
      <c r="L68" s="54"/>
      <c r="M68" s="54"/>
      <c r="N68" s="54"/>
      <c r="O68" s="54"/>
      <c r="P68" s="41"/>
      <c r="Q68" s="41"/>
      <c r="R68" s="41"/>
      <c r="S68" s="34"/>
    </row>
    <row r="69" spans="2:19" x14ac:dyDescent="0.35">
      <c r="C69" s="36"/>
      <c r="D69" s="29" t="str">
        <f>D61</f>
        <v>2023/24</v>
      </c>
      <c r="E69" s="54"/>
      <c r="F69" s="54"/>
      <c r="G69" s="54"/>
      <c r="H69" s="54"/>
      <c r="I69" s="54"/>
      <c r="J69" s="54"/>
      <c r="K69" s="54"/>
      <c r="L69" s="54"/>
      <c r="M69" s="54"/>
      <c r="N69" s="54"/>
      <c r="O69" s="54"/>
      <c r="P69" s="41"/>
      <c r="Q69" s="41"/>
      <c r="R69" s="41"/>
      <c r="S69" s="34"/>
    </row>
    <row r="70" spans="2:19" x14ac:dyDescent="0.35">
      <c r="C70" s="25" t="s">
        <v>141</v>
      </c>
      <c r="D70" s="31">
        <f>MAX(D62:D63)</f>
        <v>2705.39089687562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2F7AE-BAC2-479C-B2E3-ABC9969A5C61}">
  <dimension ref="A1:U70"/>
  <sheetViews>
    <sheetView zoomScale="80" zoomScaleNormal="80" workbookViewId="0"/>
  </sheetViews>
  <sheetFormatPr defaultRowHeight="13.5" x14ac:dyDescent="0.35"/>
  <cols>
    <col min="1" max="1" width="6.265625" style="24" customWidth="1"/>
    <col min="2" max="2" width="5.1328125" style="24" customWidth="1"/>
    <col min="3" max="3" width="81.33203125" style="24" customWidth="1"/>
    <col min="4" max="4" width="10.9296875" style="24" customWidth="1"/>
    <col min="5" max="5" width="10.86328125" style="24" customWidth="1"/>
    <col min="6" max="18" width="10.9296875" style="24" bestFit="1" customWidth="1"/>
    <col min="19" max="19" width="9.9296875" style="24" bestFit="1" customWidth="1"/>
    <col min="20" max="16384" width="9.06640625" style="24"/>
  </cols>
  <sheetData>
    <row r="1" spans="1:21" x14ac:dyDescent="0.35">
      <c r="A1" s="23" t="s">
        <v>122</v>
      </c>
    </row>
    <row r="2" spans="1:21" x14ac:dyDescent="0.35">
      <c r="A2" s="23" t="s">
        <v>177</v>
      </c>
    </row>
    <row r="3" spans="1:21" x14ac:dyDescent="0.35">
      <c r="A3" s="23"/>
    </row>
    <row r="4" spans="1:21" x14ac:dyDescent="0.35">
      <c r="B4" s="23" t="s">
        <v>110</v>
      </c>
    </row>
    <row r="6" spans="1:21" x14ac:dyDescent="0.35">
      <c r="C6" s="25" t="s">
        <v>129</v>
      </c>
      <c r="D6" s="26">
        <f>'Input Data'!C240</f>
        <v>5.1039410454187598E-3</v>
      </c>
    </row>
    <row r="8" spans="1:21" x14ac:dyDescent="0.35">
      <c r="C8" s="27"/>
      <c r="D8" s="28" t="s">
        <v>79</v>
      </c>
      <c r="E8" s="28" t="s">
        <v>80</v>
      </c>
      <c r="F8" s="28" t="s">
        <v>81</v>
      </c>
      <c r="G8" s="28" t="s">
        <v>82</v>
      </c>
      <c r="H8" s="28" t="s">
        <v>83</v>
      </c>
      <c r="I8" s="28" t="s">
        <v>84</v>
      </c>
      <c r="J8" s="28" t="s">
        <v>85</v>
      </c>
      <c r="K8" s="28" t="s">
        <v>86</v>
      </c>
      <c r="L8" s="28" t="s">
        <v>87</v>
      </c>
      <c r="M8" s="28" t="s">
        <v>88</v>
      </c>
      <c r="N8" s="28" t="s">
        <v>89</v>
      </c>
      <c r="O8" s="28" t="s">
        <v>90</v>
      </c>
      <c r="P8" s="28" t="s">
        <v>91</v>
      </c>
      <c r="Q8" s="28" t="s">
        <v>92</v>
      </c>
      <c r="R8" s="28" t="s">
        <v>93</v>
      </c>
    </row>
    <row r="9" spans="1:21" x14ac:dyDescent="0.35">
      <c r="C9" s="25" t="s">
        <v>27</v>
      </c>
      <c r="D9" s="53">
        <f>'Input Data'!C17</f>
        <v>266.32470190064885</v>
      </c>
      <c r="E9" s="56">
        <f>'Input Data'!D17</f>
        <v>280.2533555494042</v>
      </c>
      <c r="F9" s="56">
        <f>'Input Data'!E17</f>
        <v>299.8602560995468</v>
      </c>
      <c r="G9" s="56">
        <f>'Input Data'!F17</f>
        <v>312.20972581184577</v>
      </c>
      <c r="H9" s="56">
        <f>'Input Data'!G17</f>
        <v>307.33649214042026</v>
      </c>
      <c r="I9" s="56">
        <f>'Input Data'!H17</f>
        <v>325.81113303212936</v>
      </c>
      <c r="J9" s="56">
        <f>'Input Data'!I17</f>
        <v>295.02442374622518</v>
      </c>
      <c r="K9" s="56">
        <f>'Input Data'!J17</f>
        <v>269.43113106107995</v>
      </c>
      <c r="L9" s="56">
        <f>'Input Data'!K17</f>
        <v>267.22432380360385</v>
      </c>
      <c r="M9" s="56">
        <f>'Input Data'!L17</f>
        <v>258.71971482043836</v>
      </c>
      <c r="N9" s="56">
        <f>'Input Data'!M17</f>
        <v>259.26292681495062</v>
      </c>
      <c r="O9" s="56">
        <f>'Input Data'!N17</f>
        <v>276.38604964811901</v>
      </c>
      <c r="P9" s="55">
        <f>'Input Data'!O17</f>
        <v>278.85154698780906</v>
      </c>
      <c r="Q9" s="55">
        <f>'Input Data'!P17</f>
        <v>280.52527056015356</v>
      </c>
      <c r="R9" s="55">
        <f>'Input Data'!Q17</f>
        <v>280.95298728865589</v>
      </c>
      <c r="T9" s="32"/>
    </row>
    <row r="10" spans="1:21" x14ac:dyDescent="0.35">
      <c r="C10" s="25" t="s">
        <v>26</v>
      </c>
      <c r="D10" s="53">
        <f>D9</f>
        <v>266.32470190064885</v>
      </c>
      <c r="E10" s="56">
        <f t="shared" ref="E10:O10" si="0">E9</f>
        <v>280.2533555494042</v>
      </c>
      <c r="F10" s="56">
        <f t="shared" si="0"/>
        <v>299.8602560995468</v>
      </c>
      <c r="G10" s="56">
        <f t="shared" si="0"/>
        <v>312.20972581184577</v>
      </c>
      <c r="H10" s="56">
        <f t="shared" si="0"/>
        <v>307.33649214042026</v>
      </c>
      <c r="I10" s="56">
        <f t="shared" si="0"/>
        <v>325.81113303212936</v>
      </c>
      <c r="J10" s="56">
        <f t="shared" si="0"/>
        <v>295.02442374622518</v>
      </c>
      <c r="K10" s="56">
        <f t="shared" si="0"/>
        <v>269.43113106107995</v>
      </c>
      <c r="L10" s="56">
        <f t="shared" si="0"/>
        <v>267.22432380360385</v>
      </c>
      <c r="M10" s="56">
        <f t="shared" si="0"/>
        <v>258.71971482043836</v>
      </c>
      <c r="N10" s="56">
        <f t="shared" si="0"/>
        <v>259.26292681495062</v>
      </c>
      <c r="O10" s="56">
        <f t="shared" si="0"/>
        <v>276.38604964811901</v>
      </c>
      <c r="P10" s="55">
        <f>'Input Data'!C277</f>
        <v>295.92284948391597</v>
      </c>
      <c r="Q10" s="55">
        <f>'Input Data'!D277</f>
        <v>312.06873211845942</v>
      </c>
      <c r="R10" s="55"/>
      <c r="T10" s="32"/>
    </row>
    <row r="11" spans="1:21" x14ac:dyDescent="0.35">
      <c r="C11" s="3" t="s">
        <v>28</v>
      </c>
      <c r="D11" s="53"/>
      <c r="E11" s="56"/>
      <c r="F11" s="56"/>
      <c r="G11" s="56"/>
      <c r="H11" s="56"/>
      <c r="I11" s="56"/>
      <c r="J11" s="56"/>
      <c r="K11" s="56"/>
      <c r="L11" s="56"/>
      <c r="M11" s="56"/>
      <c r="N11" s="56"/>
      <c r="O11" s="56"/>
      <c r="P11" s="55">
        <f>P10-P9</f>
        <v>17.07130249610691</v>
      </c>
      <c r="Q11" s="55">
        <f>Q10-Q9</f>
        <v>31.543461558305864</v>
      </c>
      <c r="R11" s="55"/>
      <c r="T11" s="32"/>
    </row>
    <row r="12" spans="1:21" x14ac:dyDescent="0.35">
      <c r="D12" s="33"/>
      <c r="E12" s="34"/>
      <c r="F12" s="34"/>
      <c r="G12" s="34"/>
      <c r="H12" s="34"/>
      <c r="I12" s="34"/>
      <c r="J12" s="34"/>
      <c r="K12" s="34"/>
      <c r="L12" s="34"/>
      <c r="M12" s="34"/>
      <c r="N12" s="34"/>
      <c r="O12" s="34"/>
      <c r="P12" s="35"/>
      <c r="Q12" s="35"/>
      <c r="R12" s="35"/>
    </row>
    <row r="13" spans="1:21" x14ac:dyDescent="0.35">
      <c r="B13" s="23" t="s">
        <v>142</v>
      </c>
      <c r="D13" s="33"/>
      <c r="E13" s="34"/>
      <c r="F13" s="34"/>
      <c r="G13" s="34"/>
      <c r="H13" s="34"/>
      <c r="I13" s="34"/>
      <c r="J13" s="34"/>
      <c r="K13" s="34"/>
      <c r="L13" s="34"/>
      <c r="M13" s="34"/>
      <c r="N13" s="34"/>
      <c r="O13" s="34"/>
      <c r="P13" s="35"/>
      <c r="Q13" s="35"/>
      <c r="R13" s="35"/>
    </row>
    <row r="14" spans="1:21" x14ac:dyDescent="0.35">
      <c r="B14" s="23" t="s">
        <v>118</v>
      </c>
      <c r="T14" s="32"/>
      <c r="U14" s="32"/>
    </row>
    <row r="15" spans="1:21" x14ac:dyDescent="0.35">
      <c r="B15" s="23"/>
      <c r="T15" s="32"/>
      <c r="U15" s="32"/>
    </row>
    <row r="16" spans="1:21" x14ac:dyDescent="0.35">
      <c r="C16" s="27"/>
      <c r="D16" s="36" t="s">
        <v>79</v>
      </c>
      <c r="E16" s="36" t="s">
        <v>80</v>
      </c>
      <c r="F16" s="36" t="s">
        <v>81</v>
      </c>
      <c r="G16" s="36" t="s">
        <v>82</v>
      </c>
      <c r="H16" s="36" t="s">
        <v>83</v>
      </c>
      <c r="I16" s="36" t="s">
        <v>84</v>
      </c>
      <c r="J16" s="36" t="s">
        <v>85</v>
      </c>
      <c r="K16" s="36" t="s">
        <v>86</v>
      </c>
      <c r="L16" s="36" t="s">
        <v>87</v>
      </c>
      <c r="M16" s="36" t="s">
        <v>88</v>
      </c>
      <c r="N16" s="36" t="s">
        <v>89</v>
      </c>
      <c r="O16" s="36" t="s">
        <v>90</v>
      </c>
      <c r="P16" s="36" t="s">
        <v>91</v>
      </c>
      <c r="Q16" s="36" t="s">
        <v>92</v>
      </c>
      <c r="R16" s="36" t="s">
        <v>93</v>
      </c>
    </row>
    <row r="17" spans="2:19" x14ac:dyDescent="0.35">
      <c r="C17" s="3" t="s">
        <v>111</v>
      </c>
      <c r="D17" s="37"/>
      <c r="E17" s="28">
        <f>E21+E24</f>
        <v>22.354837472409322</v>
      </c>
      <c r="F17" s="28">
        <f t="shared" ref="F17:R18" si="1">F21+F24</f>
        <v>32.252300734912851</v>
      </c>
      <c r="G17" s="28">
        <f t="shared" si="1"/>
        <v>43.658299274624326</v>
      </c>
      <c r="H17" s="28">
        <f t="shared" si="1"/>
        <v>39.886542500568048</v>
      </c>
      <c r="I17" s="28">
        <f t="shared" si="1"/>
        <v>36.346982296482082</v>
      </c>
      <c r="J17" s="28">
        <f t="shared" si="1"/>
        <v>40.52786605264339</v>
      </c>
      <c r="K17" s="28">
        <f t="shared" si="1"/>
        <v>36.35960601798191</v>
      </c>
      <c r="L17" s="28">
        <f t="shared" si="1"/>
        <v>31.507910232546458</v>
      </c>
      <c r="M17" s="28">
        <f t="shared" si="1"/>
        <v>29.59879316575369</v>
      </c>
      <c r="N17" s="28">
        <f t="shared" si="1"/>
        <v>17.284813429222229</v>
      </c>
      <c r="O17" s="28">
        <f t="shared" si="1"/>
        <v>25.608174158270565</v>
      </c>
      <c r="P17" s="57">
        <f t="shared" si="1"/>
        <v>30.842642445278361</v>
      </c>
      <c r="Q17" s="57">
        <f t="shared" si="1"/>
        <v>30.058431891524783</v>
      </c>
      <c r="R17" s="57">
        <f t="shared" si="1"/>
        <v>29.376533870429739</v>
      </c>
    </row>
    <row r="18" spans="2:19" x14ac:dyDescent="0.35">
      <c r="C18" s="3" t="s">
        <v>115</v>
      </c>
      <c r="D18" s="37"/>
      <c r="E18" s="28">
        <f>E22+E25</f>
        <v>22.354837472409322</v>
      </c>
      <c r="F18" s="28">
        <f t="shared" si="1"/>
        <v>32.252300734912851</v>
      </c>
      <c r="G18" s="28">
        <f t="shared" si="1"/>
        <v>43.658299274624326</v>
      </c>
      <c r="H18" s="28">
        <f t="shared" si="1"/>
        <v>39.886542500568048</v>
      </c>
      <c r="I18" s="28">
        <f t="shared" si="1"/>
        <v>36.346982296482082</v>
      </c>
      <c r="J18" s="28">
        <f t="shared" si="1"/>
        <v>40.52786605264339</v>
      </c>
      <c r="K18" s="28">
        <f t="shared" si="1"/>
        <v>36.35960601798191</v>
      </c>
      <c r="L18" s="28">
        <f t="shared" si="1"/>
        <v>31.507910232546458</v>
      </c>
      <c r="M18" s="28">
        <f t="shared" si="1"/>
        <v>29.59879316575369</v>
      </c>
      <c r="N18" s="28">
        <f t="shared" si="1"/>
        <v>17.284813429222229</v>
      </c>
      <c r="O18" s="28">
        <f t="shared" si="1"/>
        <v>25.608174158270565</v>
      </c>
      <c r="P18" s="57">
        <f t="shared" si="1"/>
        <v>30.842642445278361</v>
      </c>
      <c r="Q18" s="57">
        <f t="shared" si="1"/>
        <v>31.898610254965174</v>
      </c>
      <c r="R18" s="57">
        <f t="shared" si="1"/>
        <v>32.679757016807457</v>
      </c>
    </row>
    <row r="19" spans="2:19" x14ac:dyDescent="0.35">
      <c r="C19" s="3" t="s">
        <v>161</v>
      </c>
      <c r="D19" s="38"/>
      <c r="E19" s="39"/>
      <c r="F19" s="39"/>
      <c r="G19" s="39"/>
      <c r="H19" s="39"/>
      <c r="I19" s="39"/>
      <c r="J19" s="39"/>
      <c r="K19" s="39"/>
      <c r="L19" s="39"/>
      <c r="M19" s="39"/>
      <c r="N19" s="39"/>
      <c r="O19" s="39"/>
      <c r="P19" s="55">
        <f>P18-P17</f>
        <v>0</v>
      </c>
      <c r="Q19" s="55">
        <f t="shared" ref="Q19:R19" si="2">Q18-Q17</f>
        <v>1.8401783634403905</v>
      </c>
      <c r="R19" s="55">
        <f t="shared" si="2"/>
        <v>3.303223146377718</v>
      </c>
    </row>
    <row r="20" spans="2:19" x14ac:dyDescent="0.35">
      <c r="C20" s="25" t="s">
        <v>24</v>
      </c>
      <c r="D20" s="26"/>
      <c r="E20" s="45">
        <f>'Input Data'!C43</f>
        <v>3.3390133591755022E-2</v>
      </c>
      <c r="F20" s="45">
        <f>'Input Data'!D43</f>
        <v>5.2188263372041965E-2</v>
      </c>
      <c r="G20" s="45">
        <f>'Input Data'!E43</f>
        <v>8.5273559349016231E-2</v>
      </c>
      <c r="H20" s="45">
        <f>'Input Data'!F43</f>
        <v>8.3588007430240197E-2</v>
      </c>
      <c r="I20" s="45">
        <f>'Input Data'!G43</f>
        <v>6.579909913248258E-2</v>
      </c>
      <c r="J20" s="45">
        <f>'Input Data'!H43</f>
        <v>9.8589261543884699E-2</v>
      </c>
      <c r="K20" s="45">
        <f>'Input Data'!I43</f>
        <v>7.4581009654609925E-2</v>
      </c>
      <c r="L20" s="45">
        <f>'Input Data'!J43</f>
        <v>8.3781060066783292E-2</v>
      </c>
      <c r="M20" s="45">
        <f>'Input Data'!K43</f>
        <v>8.7754682524203736E-2</v>
      </c>
      <c r="N20" s="45">
        <f>'Input Data'!L43</f>
        <v>6.0873417053015216E-2</v>
      </c>
      <c r="O20" s="45">
        <f>'Input Data'!M43</f>
        <v>7.399938701429154E-2</v>
      </c>
      <c r="P20" s="46">
        <f>'Input Data'!N43</f>
        <v>9.0968007172277696E-2</v>
      </c>
      <c r="Q20" s="46">
        <f>'Input Data'!O43</f>
        <v>8.7396784483040585E-2</v>
      </c>
      <c r="R20" s="46">
        <f>'Input Data'!P43</f>
        <v>8.4501536206976716E-2</v>
      </c>
    </row>
    <row r="21" spans="2:19" x14ac:dyDescent="0.35">
      <c r="C21" s="3" t="s">
        <v>162</v>
      </c>
      <c r="D21" s="37"/>
      <c r="E21" s="56">
        <f>E$20*D9</f>
        <v>8.8926173752469975</v>
      </c>
      <c r="F21" s="56">
        <f t="shared" ref="F21:O21" si="3">F20*E9</f>
        <v>14.625935930310826</v>
      </c>
      <c r="G21" s="56">
        <f t="shared" si="3"/>
        <v>25.57015134491591</v>
      </c>
      <c r="H21" s="56">
        <f t="shared" si="3"/>
        <v>26.09698888095382</v>
      </c>
      <c r="I21" s="56">
        <f t="shared" si="3"/>
        <v>20.222464313376967</v>
      </c>
      <c r="J21" s="56">
        <f t="shared" si="3"/>
        <v>32.121479008414013</v>
      </c>
      <c r="K21" s="56">
        <f t="shared" si="3"/>
        <v>22.003219395762951</v>
      </c>
      <c r="L21" s="56">
        <f t="shared" si="3"/>
        <v>22.5732257752897</v>
      </c>
      <c r="M21" s="56">
        <f t="shared" si="3"/>
        <v>23.450185698130277</v>
      </c>
      <c r="N21" s="56">
        <f t="shared" si="3"/>
        <v>15.749153100101706</v>
      </c>
      <c r="O21" s="56">
        <f t="shared" si="3"/>
        <v>19.185297659837474</v>
      </c>
      <c r="P21" s="55">
        <f>(P20*O9)</f>
        <v>25.142288146707589</v>
      </c>
      <c r="Q21" s="55">
        <f t="shared" ref="Q21:R21" si="4">(Q20*P9)</f>
        <v>24.370728554856012</v>
      </c>
      <c r="R21" s="55">
        <f t="shared" si="4"/>
        <v>23.704816307210756</v>
      </c>
    </row>
    <row r="22" spans="2:19" ht="13.9" x14ac:dyDescent="0.4">
      <c r="C22" s="3" t="s">
        <v>163</v>
      </c>
      <c r="D22" s="37"/>
      <c r="E22" s="56">
        <f>E$20*D10</f>
        <v>8.8926173752469975</v>
      </c>
      <c r="F22" s="56">
        <f t="shared" ref="F22:R22" si="5">F$20*E10</f>
        <v>14.625935930310826</v>
      </c>
      <c r="G22" s="56">
        <f t="shared" si="5"/>
        <v>25.57015134491591</v>
      </c>
      <c r="H22" s="56">
        <f t="shared" si="5"/>
        <v>26.09698888095382</v>
      </c>
      <c r="I22" s="56">
        <f t="shared" si="5"/>
        <v>20.222464313376967</v>
      </c>
      <c r="J22" s="56">
        <f t="shared" si="5"/>
        <v>32.121479008414013</v>
      </c>
      <c r="K22" s="56">
        <f t="shared" si="5"/>
        <v>22.003219395762951</v>
      </c>
      <c r="L22" s="56">
        <f t="shared" si="5"/>
        <v>22.5732257752897</v>
      </c>
      <c r="M22" s="56">
        <f t="shared" si="5"/>
        <v>23.450185698130277</v>
      </c>
      <c r="N22" s="56">
        <f t="shared" si="5"/>
        <v>15.749153100101706</v>
      </c>
      <c r="O22" s="56">
        <f t="shared" si="5"/>
        <v>19.185297659837474</v>
      </c>
      <c r="P22" s="55">
        <f t="shared" si="5"/>
        <v>25.142288146707589</v>
      </c>
      <c r="Q22" s="55">
        <f t="shared" si="5"/>
        <v>25.862705499953062</v>
      </c>
      <c r="R22" s="55">
        <f t="shared" si="5"/>
        <v>26.370287266173317</v>
      </c>
      <c r="S22" s="40"/>
    </row>
    <row r="23" spans="2:19" x14ac:dyDescent="0.35">
      <c r="C23" s="25" t="s">
        <v>29</v>
      </c>
      <c r="D23" s="26"/>
      <c r="E23" s="45">
        <f>'Input Data'!C68</f>
        <v>5.0548146683683667E-2</v>
      </c>
      <c r="F23" s="45">
        <f>'Input Data'!D68</f>
        <v>6.2894393432141357E-2</v>
      </c>
      <c r="G23" s="45">
        <f>'Input Data'!E68</f>
        <v>6.0321925169381431E-2</v>
      </c>
      <c r="H23" s="45">
        <f>'Input Data'!F68</f>
        <v>4.4167597866328324E-2</v>
      </c>
      <c r="I23" s="45">
        <f>'Input Data'!G68</f>
        <v>5.2465354409452665E-2</v>
      </c>
      <c r="J23" s="45">
        <f>'Input Data'!H68</f>
        <v>2.5801411283881422E-2</v>
      </c>
      <c r="K23" s="45">
        <f>'Input Data'!I68</f>
        <v>4.8661688547413526E-2</v>
      </c>
      <c r="L23" s="45">
        <f>'Input Data'!J68</f>
        <v>3.3161292171658016E-2</v>
      </c>
      <c r="M23" s="45">
        <f>'Input Data'!K68</f>
        <v>2.3009160918084411E-2</v>
      </c>
      <c r="N23" s="45">
        <f>'Input Data'!L68</f>
        <v>5.9356138753721577E-3</v>
      </c>
      <c r="O23" s="45">
        <f>'Input Data'!M68</f>
        <v>2.4773601753780367E-2</v>
      </c>
      <c r="P23" s="46">
        <f>'Input Data'!N68</f>
        <v>2.0624609331144541E-2</v>
      </c>
      <c r="Q23" s="46">
        <f>'Input Data'!O68</f>
        <v>2.0396886436916308E-2</v>
      </c>
      <c r="R23" s="46">
        <f>'Input Data'!P68</f>
        <v>2.0218205482499616E-2</v>
      </c>
    </row>
    <row r="24" spans="2:19" x14ac:dyDescent="0.35">
      <c r="C24" s="3" t="s">
        <v>164</v>
      </c>
      <c r="D24" s="37"/>
      <c r="E24" s="56">
        <f>E$23*D9</f>
        <v>13.462220097162325</v>
      </c>
      <c r="F24" s="56">
        <f t="shared" ref="F24:R24" si="6">F23*E9</f>
        <v>17.626364804602023</v>
      </c>
      <c r="G24" s="56">
        <f t="shared" si="6"/>
        <v>18.088147929708413</v>
      </c>
      <c r="H24" s="56">
        <f t="shared" si="6"/>
        <v>13.78955361961423</v>
      </c>
      <c r="I24" s="56">
        <f t="shared" si="6"/>
        <v>16.124517983105111</v>
      </c>
      <c r="J24" s="56">
        <f t="shared" si="6"/>
        <v>8.4063870442293727</v>
      </c>
      <c r="K24" s="56">
        <f t="shared" si="6"/>
        <v>14.356386622218961</v>
      </c>
      <c r="L24" s="56">
        <f t="shared" si="6"/>
        <v>8.9346844572567559</v>
      </c>
      <c r="M24" s="56">
        <f t="shared" si="6"/>
        <v>6.1486074676234157</v>
      </c>
      <c r="N24" s="56">
        <f t="shared" si="6"/>
        <v>1.5356603291205215</v>
      </c>
      <c r="O24" s="56">
        <f t="shared" si="6"/>
        <v>6.4228764984330917</v>
      </c>
      <c r="P24" s="55">
        <f t="shared" si="6"/>
        <v>5.7003542985707734</v>
      </c>
      <c r="Q24" s="55">
        <f t="shared" si="6"/>
        <v>5.6877033366687728</v>
      </c>
      <c r="R24" s="55">
        <f t="shared" si="6"/>
        <v>5.6717175632189845</v>
      </c>
    </row>
    <row r="25" spans="2:19" x14ac:dyDescent="0.35">
      <c r="C25" s="3" t="s">
        <v>165</v>
      </c>
      <c r="D25" s="37"/>
      <c r="E25" s="56">
        <f>E$23*D10</f>
        <v>13.462220097162325</v>
      </c>
      <c r="F25" s="56">
        <f t="shared" ref="F25:R25" si="7">F$23*E10</f>
        <v>17.626364804602023</v>
      </c>
      <c r="G25" s="56">
        <f t="shared" si="7"/>
        <v>18.088147929708413</v>
      </c>
      <c r="H25" s="56">
        <f t="shared" si="7"/>
        <v>13.78955361961423</v>
      </c>
      <c r="I25" s="56">
        <f t="shared" si="7"/>
        <v>16.124517983105111</v>
      </c>
      <c r="J25" s="56">
        <f t="shared" si="7"/>
        <v>8.4063870442293727</v>
      </c>
      <c r="K25" s="56">
        <f t="shared" si="7"/>
        <v>14.356386622218961</v>
      </c>
      <c r="L25" s="56">
        <f t="shared" si="7"/>
        <v>8.9346844572567559</v>
      </c>
      <c r="M25" s="56">
        <f t="shared" si="7"/>
        <v>6.1486074676234157</v>
      </c>
      <c r="N25" s="56">
        <f t="shared" si="7"/>
        <v>1.5356603291205215</v>
      </c>
      <c r="O25" s="56">
        <f t="shared" si="7"/>
        <v>6.4228764984330917</v>
      </c>
      <c r="P25" s="55">
        <f t="shared" si="7"/>
        <v>5.7003542985707734</v>
      </c>
      <c r="Q25" s="55">
        <f t="shared" si="7"/>
        <v>6.0359047550121119</v>
      </c>
      <c r="R25" s="55">
        <f t="shared" si="7"/>
        <v>6.3094697506341406</v>
      </c>
    </row>
    <row r="26" spans="2:19" x14ac:dyDescent="0.35">
      <c r="D26" s="33"/>
      <c r="E26" s="34"/>
      <c r="F26" s="34"/>
      <c r="G26" s="34"/>
      <c r="H26" s="34"/>
      <c r="I26" s="34"/>
      <c r="J26" s="34"/>
      <c r="K26" s="34"/>
      <c r="L26" s="34"/>
      <c r="M26" s="34"/>
      <c r="N26" s="34"/>
      <c r="O26" s="34"/>
      <c r="P26" s="34"/>
      <c r="Q26" s="34"/>
      <c r="R26" s="34"/>
    </row>
    <row r="27" spans="2:19" x14ac:dyDescent="0.35">
      <c r="B27" s="23" t="s">
        <v>180</v>
      </c>
      <c r="D27" s="33"/>
      <c r="E27" s="34"/>
      <c r="F27" s="34"/>
      <c r="G27" s="34"/>
      <c r="H27" s="34"/>
      <c r="I27" s="34"/>
      <c r="J27" s="34"/>
      <c r="K27" s="34"/>
      <c r="L27" s="34"/>
      <c r="M27" s="34"/>
      <c r="N27" s="34"/>
      <c r="O27" s="34"/>
      <c r="P27" s="34"/>
      <c r="Q27" s="34"/>
      <c r="R27" s="34"/>
    </row>
    <row r="28" spans="2:19" x14ac:dyDescent="0.35">
      <c r="D28" s="33"/>
      <c r="E28" s="34"/>
      <c r="F28" s="34"/>
      <c r="G28" s="34"/>
      <c r="H28" s="34"/>
      <c r="I28" s="34"/>
      <c r="J28" s="34"/>
      <c r="K28" s="34"/>
      <c r="L28" s="34"/>
      <c r="M28" s="34"/>
      <c r="N28" s="34"/>
      <c r="O28" s="34"/>
      <c r="P28" s="34"/>
      <c r="Q28" s="34"/>
      <c r="R28" s="34"/>
    </row>
    <row r="29" spans="2:19" x14ac:dyDescent="0.35">
      <c r="C29" s="27"/>
      <c r="D29" s="36" t="s">
        <v>79</v>
      </c>
      <c r="E29" s="36" t="s">
        <v>80</v>
      </c>
      <c r="F29" s="36" t="s">
        <v>81</v>
      </c>
      <c r="G29" s="36" t="s">
        <v>82</v>
      </c>
      <c r="H29" s="36" t="s">
        <v>83</v>
      </c>
      <c r="I29" s="36" t="s">
        <v>84</v>
      </c>
      <c r="J29" s="36" t="s">
        <v>85</v>
      </c>
      <c r="K29" s="36" t="s">
        <v>86</v>
      </c>
      <c r="L29" s="36" t="s">
        <v>87</v>
      </c>
      <c r="M29" s="36" t="s">
        <v>88</v>
      </c>
      <c r="N29" s="36" t="s">
        <v>89</v>
      </c>
      <c r="O29" s="36" t="s">
        <v>90</v>
      </c>
      <c r="P29" s="36" t="s">
        <v>91</v>
      </c>
      <c r="Q29" s="36" t="s">
        <v>92</v>
      </c>
      <c r="R29" s="36" t="s">
        <v>93</v>
      </c>
    </row>
    <row r="30" spans="2:19" x14ac:dyDescent="0.35">
      <c r="C30" s="3" t="s">
        <v>112</v>
      </c>
      <c r="D30" s="53"/>
      <c r="E30" s="56">
        <f>'Input Data'!C301</f>
        <v>26.023688196562958</v>
      </c>
      <c r="F30" s="56">
        <f>'Input Data'!D301</f>
        <v>30.42912419134548</v>
      </c>
      <c r="G30" s="56">
        <f>'Input Data'!E301</f>
        <v>36.436457648260095</v>
      </c>
      <c r="H30" s="56">
        <f>'Input Data'!F301</f>
        <v>30.916405190001626</v>
      </c>
      <c r="I30" s="56">
        <f>'Input Data'!G301</f>
        <v>37.28124895622004</v>
      </c>
      <c r="J30" s="56">
        <f>'Input Data'!H301</f>
        <v>29.056750020704499</v>
      </c>
      <c r="K30" s="56">
        <f>'Input Data'!I301</f>
        <v>28.32767643510342</v>
      </c>
      <c r="L30" s="56">
        <f>'Input Data'!J301</f>
        <v>26.676635645345716</v>
      </c>
      <c r="M30" s="56">
        <f>'Input Data'!K301</f>
        <v>26.426999281313996</v>
      </c>
      <c r="N30" s="56">
        <f>'Input Data'!L301</f>
        <v>28.825723736712604</v>
      </c>
      <c r="O30" s="56">
        <f>'Input Data'!M301</f>
        <v>31.600054862469662</v>
      </c>
      <c r="P30" s="55">
        <f>P9*($D$6+1)-O9+P17</f>
        <v>34.731381641218007</v>
      </c>
      <c r="Q30" s="55">
        <f>Q9*($D$6+1)-P9+Q17</f>
        <v>33.163939906558433</v>
      </c>
      <c r="R30" s="55">
        <f>R9*($D$6+1)-Q9+R17</f>
        <v>31.23821808258765</v>
      </c>
    </row>
    <row r="31" spans="2:19" x14ac:dyDescent="0.35">
      <c r="C31" s="3" t="s">
        <v>116</v>
      </c>
      <c r="D31" s="53"/>
      <c r="E31" s="56">
        <f>E30</f>
        <v>26.023688196562958</v>
      </c>
      <c r="F31" s="56">
        <f t="shared" ref="F31:O31" si="8">F30</f>
        <v>30.42912419134548</v>
      </c>
      <c r="G31" s="56">
        <f t="shared" si="8"/>
        <v>36.436457648260095</v>
      </c>
      <c r="H31" s="56">
        <f t="shared" si="8"/>
        <v>30.916405190001626</v>
      </c>
      <c r="I31" s="56">
        <f t="shared" si="8"/>
        <v>37.28124895622004</v>
      </c>
      <c r="J31" s="56">
        <f t="shared" si="8"/>
        <v>29.056750020704499</v>
      </c>
      <c r="K31" s="56">
        <f t="shared" si="8"/>
        <v>28.32767643510342</v>
      </c>
      <c r="L31" s="56">
        <f t="shared" si="8"/>
        <v>26.676635645345716</v>
      </c>
      <c r="M31" s="56">
        <f t="shared" si="8"/>
        <v>26.426999281313996</v>
      </c>
      <c r="N31" s="56">
        <f t="shared" si="8"/>
        <v>28.825723736712604</v>
      </c>
      <c r="O31" s="56">
        <f t="shared" si="8"/>
        <v>31.600054862469662</v>
      </c>
      <c r="P31" s="55">
        <f>P9*($D$6+1)-O10+P18</f>
        <v>34.731381641218007</v>
      </c>
      <c r="Q31" s="55">
        <f>Q9*($D$6+1)-P10+Q18</f>
        <v>17.932815773891914</v>
      </c>
      <c r="R31" s="55">
        <f>R9*($D$6+1)-Q10+R18</f>
        <v>2.9979796706595039</v>
      </c>
      <c r="S31" s="34"/>
    </row>
    <row r="33" spans="2:19" x14ac:dyDescent="0.35">
      <c r="B33" s="23" t="s">
        <v>166</v>
      </c>
    </row>
    <row r="35" spans="2:19" x14ac:dyDescent="0.35">
      <c r="C35" s="37"/>
      <c r="D35" s="29" t="s">
        <v>79</v>
      </c>
      <c r="E35" s="30" t="s">
        <v>80</v>
      </c>
      <c r="F35" s="30" t="s">
        <v>81</v>
      </c>
      <c r="G35" s="30" t="s">
        <v>82</v>
      </c>
      <c r="H35" s="30" t="s">
        <v>83</v>
      </c>
      <c r="I35" s="30" t="s">
        <v>84</v>
      </c>
      <c r="J35" s="30" t="s">
        <v>85</v>
      </c>
      <c r="K35" s="30" t="s">
        <v>86</v>
      </c>
      <c r="L35" s="30" t="s">
        <v>87</v>
      </c>
      <c r="M35" s="30" t="s">
        <v>88</v>
      </c>
      <c r="N35" s="30" t="s">
        <v>89</v>
      </c>
      <c r="O35" s="30" t="s">
        <v>90</v>
      </c>
      <c r="P35" s="30" t="s">
        <v>91</v>
      </c>
      <c r="Q35" s="30" t="s">
        <v>92</v>
      </c>
      <c r="R35" s="30" t="s">
        <v>93</v>
      </c>
    </row>
    <row r="36" spans="2:19" x14ac:dyDescent="0.35">
      <c r="C36" s="3" t="s">
        <v>112</v>
      </c>
      <c r="D36" s="38"/>
      <c r="E36" s="56">
        <f t="shared" ref="E36:R37" si="9">E30</f>
        <v>26.023688196562958</v>
      </c>
      <c r="F36" s="56">
        <f t="shared" si="9"/>
        <v>30.42912419134548</v>
      </c>
      <c r="G36" s="56">
        <f t="shared" si="9"/>
        <v>36.436457648260095</v>
      </c>
      <c r="H36" s="56">
        <f t="shared" si="9"/>
        <v>30.916405190001626</v>
      </c>
      <c r="I36" s="56">
        <f t="shared" si="9"/>
        <v>37.28124895622004</v>
      </c>
      <c r="J36" s="56">
        <f t="shared" si="9"/>
        <v>29.056750020704499</v>
      </c>
      <c r="K36" s="56">
        <f t="shared" si="9"/>
        <v>28.32767643510342</v>
      </c>
      <c r="L36" s="56">
        <f t="shared" si="9"/>
        <v>26.676635645345716</v>
      </c>
      <c r="M36" s="56">
        <f t="shared" si="9"/>
        <v>26.426999281313996</v>
      </c>
      <c r="N36" s="56">
        <f t="shared" si="9"/>
        <v>28.825723736712604</v>
      </c>
      <c r="O36" s="56">
        <f t="shared" si="9"/>
        <v>31.600054862469662</v>
      </c>
      <c r="P36" s="55">
        <f t="shared" si="9"/>
        <v>34.731381641218007</v>
      </c>
      <c r="Q36" s="55">
        <f t="shared" si="9"/>
        <v>33.163939906558433</v>
      </c>
      <c r="R36" s="55">
        <f t="shared" si="9"/>
        <v>31.23821808258765</v>
      </c>
      <c r="S36" s="34"/>
    </row>
    <row r="37" spans="2:19" x14ac:dyDescent="0.35">
      <c r="C37" s="3" t="s">
        <v>116</v>
      </c>
      <c r="D37" s="38"/>
      <c r="E37" s="56">
        <f>E31</f>
        <v>26.023688196562958</v>
      </c>
      <c r="F37" s="56">
        <f t="shared" si="9"/>
        <v>30.42912419134548</v>
      </c>
      <c r="G37" s="56">
        <f t="shared" si="9"/>
        <v>36.436457648260095</v>
      </c>
      <c r="H37" s="56">
        <f t="shared" si="9"/>
        <v>30.916405190001626</v>
      </c>
      <c r="I37" s="56">
        <f t="shared" si="9"/>
        <v>37.28124895622004</v>
      </c>
      <c r="J37" s="56">
        <f t="shared" si="9"/>
        <v>29.056750020704499</v>
      </c>
      <c r="K37" s="56">
        <f t="shared" si="9"/>
        <v>28.32767643510342</v>
      </c>
      <c r="L37" s="56">
        <f t="shared" si="9"/>
        <v>26.676635645345716</v>
      </c>
      <c r="M37" s="56">
        <f t="shared" si="9"/>
        <v>26.426999281313996</v>
      </c>
      <c r="N37" s="56">
        <f t="shared" si="9"/>
        <v>28.825723736712604</v>
      </c>
      <c r="O37" s="56">
        <f t="shared" si="9"/>
        <v>31.600054862469662</v>
      </c>
      <c r="P37" s="55">
        <f>P31</f>
        <v>34.731381641218007</v>
      </c>
      <c r="Q37" s="55">
        <f>Q31</f>
        <v>17.932815773891914</v>
      </c>
      <c r="R37" s="55">
        <f>R31</f>
        <v>2.9979796706595039</v>
      </c>
      <c r="S37" s="34"/>
    </row>
    <row r="38" spans="2:19" x14ac:dyDescent="0.35">
      <c r="C38" s="3" t="s">
        <v>25</v>
      </c>
      <c r="D38" s="37"/>
      <c r="E38" s="56">
        <f>'Input Data'!C99</f>
        <v>5.4140317707222732</v>
      </c>
      <c r="F38" s="56">
        <f>'Input Data'!D99</f>
        <v>6.6504852983487854</v>
      </c>
      <c r="G38" s="56">
        <f>'Input Data'!E99</f>
        <v>9.3750665641634114</v>
      </c>
      <c r="H38" s="56">
        <f>'Input Data'!F99</f>
        <v>8.1066424381855704</v>
      </c>
      <c r="I38" s="56">
        <f>'Input Data'!G99</f>
        <v>6.3637681731509401</v>
      </c>
      <c r="J38" s="56">
        <f>'Input Data'!H99</f>
        <v>2.6024761620429042</v>
      </c>
      <c r="K38" s="56">
        <f>'Input Data'!I99</f>
        <v>1.7354701643745574</v>
      </c>
      <c r="L38" s="56">
        <f>'Input Data'!J99</f>
        <v>2.7807884806553318</v>
      </c>
      <c r="M38" s="56">
        <f>'Input Data'!K99</f>
        <v>6.5250765570850398</v>
      </c>
      <c r="N38" s="56">
        <f>'Input Data'!L99</f>
        <v>3.7331078390903505</v>
      </c>
      <c r="O38" s="56">
        <f>'Input Data'!M99</f>
        <v>3.7281237987570393</v>
      </c>
      <c r="P38" s="55">
        <f>'Input Data'!N99</f>
        <v>4.1942760307124622</v>
      </c>
      <c r="Q38" s="55">
        <f>'Input Data'!O99</f>
        <v>4.1942760307124622</v>
      </c>
      <c r="R38" s="55">
        <f>'Input Data'!P99</f>
        <v>4.1942760307124622</v>
      </c>
      <c r="S38" s="34"/>
    </row>
    <row r="39" spans="2:19" x14ac:dyDescent="0.35">
      <c r="C39" s="3" t="s">
        <v>30</v>
      </c>
      <c r="D39" s="37"/>
      <c r="E39" s="56">
        <f>'Input Data'!C125</f>
        <v>6.8362203735882394</v>
      </c>
      <c r="F39" s="56">
        <f>'Input Data'!D125</f>
        <v>9.6826291373548248</v>
      </c>
      <c r="G39" s="56">
        <f>'Input Data'!E125</f>
        <v>14.120701633100152</v>
      </c>
      <c r="H39" s="56">
        <f>'Input Data'!F125</f>
        <v>7.0262911273189133</v>
      </c>
      <c r="I39" s="56">
        <f>'Input Data'!G125</f>
        <v>8.1915915318892818</v>
      </c>
      <c r="J39" s="56">
        <f>'Input Data'!H125</f>
        <v>9.6469276798711192</v>
      </c>
      <c r="K39" s="56">
        <f>'Input Data'!I125</f>
        <v>14.427647929052767</v>
      </c>
      <c r="L39" s="56">
        <f>'Input Data'!J125</f>
        <v>8.8733015201582521</v>
      </c>
      <c r="M39" s="56">
        <f>'Input Data'!K125</f>
        <v>5.1947097559048743</v>
      </c>
      <c r="N39" s="56">
        <f>'Input Data'!L125</f>
        <v>14.000135977303454</v>
      </c>
      <c r="O39" s="56">
        <f>'Input Data'!M125</f>
        <v>11.535945760409247</v>
      </c>
      <c r="P39" s="55">
        <f>'Input Data'!N125</f>
        <v>11.211209163769777</v>
      </c>
      <c r="Q39" s="55">
        <f>'Input Data'!O125</f>
        <v>10.041579948610003</v>
      </c>
      <c r="R39" s="55">
        <f>'Input Data'!P125</f>
        <v>9.7409756093905919</v>
      </c>
      <c r="S39" s="34"/>
    </row>
    <row r="40" spans="2:19" x14ac:dyDescent="0.35">
      <c r="C40" s="3" t="s">
        <v>113</v>
      </c>
      <c r="D40" s="37"/>
      <c r="E40" s="56">
        <f>E36-E$38-E$39</f>
        <v>13.773436052252443</v>
      </c>
      <c r="F40" s="56">
        <f t="shared" ref="F40:R41" si="10">F36-F$38-F$39</f>
        <v>14.096009755641871</v>
      </c>
      <c r="G40" s="56">
        <f t="shared" si="10"/>
        <v>12.940689450996532</v>
      </c>
      <c r="H40" s="56">
        <f t="shared" si="10"/>
        <v>15.783471624497142</v>
      </c>
      <c r="I40" s="56">
        <f t="shared" si="10"/>
        <v>22.725889251179815</v>
      </c>
      <c r="J40" s="56">
        <f t="shared" si="10"/>
        <v>16.807346178790475</v>
      </c>
      <c r="K40" s="56">
        <f t="shared" si="10"/>
        <v>12.164558341676095</v>
      </c>
      <c r="L40" s="56">
        <f t="shared" si="10"/>
        <v>15.022545644532132</v>
      </c>
      <c r="M40" s="56">
        <f t="shared" si="10"/>
        <v>14.707212968324082</v>
      </c>
      <c r="N40" s="56">
        <f t="shared" si="10"/>
        <v>11.092479920318798</v>
      </c>
      <c r="O40" s="56">
        <f t="shared" si="10"/>
        <v>16.335985303303374</v>
      </c>
      <c r="P40" s="55">
        <f t="shared" si="10"/>
        <v>19.325896446735769</v>
      </c>
      <c r="Q40" s="55">
        <f t="shared" si="10"/>
        <v>18.928083927235967</v>
      </c>
      <c r="R40" s="55">
        <f t="shared" si="10"/>
        <v>17.302966442484596</v>
      </c>
      <c r="S40" s="34"/>
    </row>
    <row r="41" spans="2:19" x14ac:dyDescent="0.35">
      <c r="C41" s="3" t="s">
        <v>117</v>
      </c>
      <c r="D41" s="37"/>
      <c r="E41" s="56">
        <f>E37-E$38-E$39</f>
        <v>13.773436052252443</v>
      </c>
      <c r="F41" s="56">
        <f t="shared" si="10"/>
        <v>14.096009755641871</v>
      </c>
      <c r="G41" s="56">
        <f t="shared" si="10"/>
        <v>12.940689450996532</v>
      </c>
      <c r="H41" s="56">
        <f t="shared" si="10"/>
        <v>15.783471624497142</v>
      </c>
      <c r="I41" s="56">
        <f t="shared" si="10"/>
        <v>22.725889251179815</v>
      </c>
      <c r="J41" s="56">
        <f t="shared" si="10"/>
        <v>16.807346178790475</v>
      </c>
      <c r="K41" s="56">
        <f t="shared" si="10"/>
        <v>12.164558341676095</v>
      </c>
      <c r="L41" s="56">
        <f t="shared" si="10"/>
        <v>15.022545644532132</v>
      </c>
      <c r="M41" s="56">
        <f t="shared" si="10"/>
        <v>14.707212968324082</v>
      </c>
      <c r="N41" s="56">
        <f t="shared" si="10"/>
        <v>11.092479920318798</v>
      </c>
      <c r="O41" s="56">
        <f t="shared" si="10"/>
        <v>16.335985303303374</v>
      </c>
      <c r="P41" s="55">
        <f t="shared" si="10"/>
        <v>19.325896446735769</v>
      </c>
      <c r="Q41" s="55">
        <f t="shared" si="10"/>
        <v>3.6969597945694481</v>
      </c>
      <c r="R41" s="55">
        <f>R37-R$38-R$39</f>
        <v>-10.93727196944355</v>
      </c>
      <c r="S41" s="34"/>
    </row>
    <row r="42" spans="2:19" x14ac:dyDescent="0.35">
      <c r="C42" s="23"/>
      <c r="D42" s="33"/>
      <c r="E42" s="54"/>
      <c r="F42" s="54"/>
      <c r="G42" s="54"/>
      <c r="H42" s="54"/>
      <c r="I42" s="54"/>
      <c r="J42" s="54"/>
      <c r="K42" s="54"/>
      <c r="L42" s="54"/>
      <c r="M42" s="54"/>
      <c r="N42" s="54"/>
      <c r="O42" s="54"/>
      <c r="P42" s="41"/>
      <c r="Q42" s="41"/>
      <c r="R42" s="41"/>
      <c r="S42" s="34"/>
    </row>
    <row r="43" spans="2:19" x14ac:dyDescent="0.35">
      <c r="B43" s="23" t="s">
        <v>174</v>
      </c>
      <c r="C43" s="23"/>
      <c r="D43" s="33"/>
      <c r="E43" s="54"/>
      <c r="F43" s="54"/>
      <c r="G43" s="54"/>
      <c r="H43" s="54"/>
      <c r="I43" s="54"/>
      <c r="J43" s="54"/>
      <c r="K43" s="54"/>
      <c r="L43" s="54"/>
      <c r="M43" s="54"/>
      <c r="N43" s="54"/>
      <c r="O43" s="54"/>
      <c r="P43" s="41"/>
      <c r="Q43" s="41"/>
      <c r="R43" s="41"/>
      <c r="S43" s="34"/>
    </row>
    <row r="44" spans="2:19" x14ac:dyDescent="0.35">
      <c r="C44" s="23"/>
      <c r="D44" s="33"/>
      <c r="E44" s="54"/>
      <c r="F44" s="54"/>
      <c r="G44" s="54"/>
      <c r="H44" s="54"/>
      <c r="I44" s="54"/>
      <c r="J44" s="54"/>
      <c r="K44" s="54"/>
      <c r="L44" s="54"/>
      <c r="M44" s="54"/>
      <c r="N44" s="54"/>
      <c r="O44" s="54"/>
      <c r="P44" s="41"/>
      <c r="Q44" s="41"/>
      <c r="R44" s="41"/>
      <c r="S44" s="34"/>
    </row>
    <row r="45" spans="2:19" x14ac:dyDescent="0.35">
      <c r="C45" s="3" t="s">
        <v>103</v>
      </c>
      <c r="D45" s="28">
        <f>'Input Data'!C222</f>
        <v>0.83410038262457453</v>
      </c>
      <c r="E45" s="54"/>
      <c r="F45" s="54"/>
      <c r="G45" s="54"/>
      <c r="H45" s="54"/>
      <c r="I45" s="54"/>
      <c r="J45" s="54"/>
      <c r="K45" s="54"/>
      <c r="L45" s="54"/>
      <c r="M45" s="54"/>
      <c r="N45" s="54"/>
      <c r="O45" s="54"/>
      <c r="P45" s="41"/>
      <c r="Q45" s="41"/>
      <c r="R45" s="41"/>
      <c r="S45" s="34"/>
    </row>
    <row r="46" spans="2:19" x14ac:dyDescent="0.35">
      <c r="C46" s="23"/>
      <c r="D46" s="33"/>
      <c r="E46" s="54"/>
      <c r="F46" s="54"/>
      <c r="G46" s="54"/>
      <c r="H46" s="54"/>
      <c r="I46" s="54"/>
      <c r="J46" s="54"/>
      <c r="K46" s="54"/>
      <c r="L46" s="54"/>
      <c r="M46" s="54"/>
      <c r="N46" s="54"/>
      <c r="O46" s="54"/>
      <c r="P46" s="41"/>
      <c r="Q46" s="41"/>
      <c r="R46" s="41"/>
      <c r="S46" s="34"/>
    </row>
    <row r="47" spans="2:19" x14ac:dyDescent="0.35">
      <c r="C47" s="23"/>
      <c r="D47" s="30" t="s">
        <v>91</v>
      </c>
      <c r="E47" s="30" t="s">
        <v>92</v>
      </c>
      <c r="F47" s="30" t="s">
        <v>93</v>
      </c>
      <c r="G47" s="54"/>
      <c r="H47" s="54"/>
      <c r="I47" s="54"/>
      <c r="J47" s="54"/>
      <c r="K47" s="54"/>
      <c r="L47" s="54"/>
      <c r="M47" s="54"/>
      <c r="N47" s="54"/>
      <c r="O47" s="54"/>
      <c r="P47" s="41"/>
      <c r="Q47" s="41"/>
      <c r="R47" s="41"/>
      <c r="S47" s="34"/>
    </row>
    <row r="48" spans="2:19" x14ac:dyDescent="0.35">
      <c r="C48" s="3" t="s">
        <v>113</v>
      </c>
      <c r="D48" s="55">
        <f>P40</f>
        <v>19.325896446735769</v>
      </c>
      <c r="E48" s="56">
        <f t="shared" ref="E48:F49" si="11">Q40</f>
        <v>18.928083927235967</v>
      </c>
      <c r="F48" s="56">
        <f t="shared" si="11"/>
        <v>17.302966442484596</v>
      </c>
      <c r="G48" s="54"/>
      <c r="H48" s="54"/>
      <c r="I48" s="54"/>
      <c r="J48" s="54"/>
      <c r="K48" s="54"/>
      <c r="L48" s="54"/>
      <c r="M48" s="54"/>
      <c r="N48" s="54"/>
      <c r="O48" s="54"/>
      <c r="P48" s="41"/>
      <c r="Q48" s="41"/>
      <c r="R48" s="41"/>
      <c r="S48" s="34"/>
    </row>
    <row r="49" spans="2:19" x14ac:dyDescent="0.35">
      <c r="C49" s="3" t="s">
        <v>117</v>
      </c>
      <c r="D49" s="55">
        <f>P41</f>
        <v>19.325896446735769</v>
      </c>
      <c r="E49" s="56">
        <f t="shared" si="11"/>
        <v>3.6969597945694481</v>
      </c>
      <c r="F49" s="56">
        <f t="shared" si="11"/>
        <v>-10.93727196944355</v>
      </c>
      <c r="G49" s="54"/>
      <c r="H49" s="54"/>
      <c r="I49" s="54"/>
      <c r="J49" s="54"/>
      <c r="K49" s="54"/>
      <c r="L49" s="54"/>
      <c r="M49" s="54"/>
      <c r="N49" s="54"/>
      <c r="O49" s="54"/>
      <c r="P49" s="41"/>
      <c r="Q49" s="41"/>
      <c r="R49" s="41"/>
      <c r="S49" s="34"/>
    </row>
    <row r="50" spans="2:19" x14ac:dyDescent="0.35">
      <c r="C50" s="3" t="s">
        <v>175</v>
      </c>
      <c r="D50" s="55">
        <f>'Input Data'!C150</f>
        <v>2.0064103943449112</v>
      </c>
      <c r="E50" s="56">
        <f>'Input Data'!D150</f>
        <v>2.0449584872770217</v>
      </c>
      <c r="F50" s="56">
        <f>'Input Data'!E150</f>
        <v>2.0842471841617884</v>
      </c>
      <c r="G50" s="54"/>
      <c r="H50" s="54"/>
      <c r="I50" s="54"/>
      <c r="J50" s="54"/>
      <c r="K50" s="54"/>
      <c r="L50" s="54"/>
      <c r="M50" s="54"/>
      <c r="N50" s="54"/>
      <c r="O50" s="54"/>
      <c r="P50" s="41"/>
      <c r="Q50" s="41"/>
      <c r="R50" s="41"/>
      <c r="S50" s="34"/>
    </row>
    <row r="51" spans="2:19" x14ac:dyDescent="0.35">
      <c r="C51" s="3" t="s">
        <v>135</v>
      </c>
      <c r="D51" s="55">
        <f>D48-D$50-$D$45</f>
        <v>16.485385669766284</v>
      </c>
      <c r="E51" s="56">
        <f t="shared" ref="E51:F52" si="12">E48-E$50-$D$45</f>
        <v>16.049025057334372</v>
      </c>
      <c r="F51" s="56">
        <f t="shared" si="12"/>
        <v>14.384618875698232</v>
      </c>
      <c r="G51" s="54"/>
      <c r="H51" s="54"/>
      <c r="I51" s="54"/>
      <c r="J51" s="54"/>
      <c r="K51" s="54"/>
      <c r="L51" s="54"/>
      <c r="M51" s="54"/>
      <c r="N51" s="54"/>
      <c r="O51" s="54"/>
      <c r="P51" s="41"/>
      <c r="Q51" s="41"/>
      <c r="R51" s="41"/>
      <c r="S51" s="34"/>
    </row>
    <row r="52" spans="2:19" x14ac:dyDescent="0.35">
      <c r="C52" s="3" t="s">
        <v>136</v>
      </c>
      <c r="D52" s="55">
        <f>D49-D$50-$D$45</f>
        <v>16.485385669766284</v>
      </c>
      <c r="E52" s="56">
        <f t="shared" si="12"/>
        <v>0.81790092466785191</v>
      </c>
      <c r="F52" s="56">
        <f>F49-F$50-$D$45</f>
        <v>-13.855619536229915</v>
      </c>
      <c r="G52" s="54"/>
      <c r="H52" s="54"/>
      <c r="I52" s="54"/>
      <c r="J52" s="54"/>
      <c r="K52" s="54"/>
      <c r="L52" s="54"/>
      <c r="M52" s="54"/>
      <c r="N52" s="54"/>
      <c r="O52" s="54"/>
      <c r="P52" s="41"/>
      <c r="Q52" s="41"/>
      <c r="R52" s="41"/>
      <c r="S52" s="34"/>
    </row>
    <row r="53" spans="2:19" x14ac:dyDescent="0.35">
      <c r="C53" s="23"/>
      <c r="D53" s="33"/>
      <c r="E53" s="54"/>
      <c r="F53" s="54"/>
      <c r="G53" s="54"/>
      <c r="H53" s="54"/>
      <c r="I53" s="54"/>
      <c r="J53" s="54"/>
      <c r="K53" s="54"/>
      <c r="L53" s="54"/>
      <c r="M53" s="54"/>
      <c r="N53" s="54"/>
      <c r="O53" s="54"/>
      <c r="P53" s="41"/>
      <c r="Q53" s="41"/>
      <c r="R53" s="41"/>
      <c r="S53" s="34"/>
    </row>
    <row r="54" spans="2:19" x14ac:dyDescent="0.35">
      <c r="B54" s="23" t="s">
        <v>123</v>
      </c>
      <c r="C54" s="23"/>
      <c r="D54" s="33"/>
      <c r="E54" s="54"/>
      <c r="F54" s="54"/>
      <c r="G54" s="54"/>
      <c r="H54" s="54"/>
      <c r="I54" s="54"/>
      <c r="J54" s="54"/>
      <c r="K54" s="54"/>
      <c r="L54" s="54"/>
      <c r="M54" s="54"/>
      <c r="N54" s="54"/>
      <c r="O54" s="54"/>
      <c r="P54" s="41"/>
      <c r="Q54" s="41"/>
      <c r="R54" s="41"/>
      <c r="S54" s="34"/>
    </row>
    <row r="55" spans="2:19" x14ac:dyDescent="0.35">
      <c r="C55" s="23"/>
      <c r="D55" s="33"/>
      <c r="E55" s="54"/>
      <c r="F55" s="54"/>
      <c r="G55" s="54"/>
      <c r="H55" s="54"/>
      <c r="I55" s="54"/>
      <c r="J55" s="54"/>
      <c r="K55" s="54"/>
      <c r="L55" s="54"/>
      <c r="M55" s="54"/>
      <c r="N55" s="54"/>
      <c r="O55" s="54"/>
      <c r="P55" s="41"/>
      <c r="Q55" s="41"/>
      <c r="R55" s="41"/>
      <c r="S55" s="34"/>
    </row>
    <row r="56" spans="2:19" x14ac:dyDescent="0.35">
      <c r="C56" s="3" t="s">
        <v>104</v>
      </c>
      <c r="D56" s="43">
        <f>'Input Data'!C85</f>
        <v>0.98429447237721857</v>
      </c>
      <c r="E56" s="54"/>
      <c r="F56" s="54"/>
      <c r="G56" s="54"/>
      <c r="H56" s="54"/>
      <c r="I56" s="54"/>
      <c r="J56" s="54"/>
      <c r="K56" s="54"/>
      <c r="L56" s="54"/>
      <c r="M56" s="54"/>
      <c r="N56" s="54"/>
      <c r="O56" s="54"/>
      <c r="P56" s="41"/>
      <c r="Q56" s="41"/>
      <c r="R56" s="41"/>
      <c r="S56" s="34"/>
    </row>
    <row r="57" spans="2:19" x14ac:dyDescent="0.35">
      <c r="C57" s="3" t="s">
        <v>137</v>
      </c>
      <c r="D57" s="44">
        <f>'Input Data'!C175</f>
        <v>0.97352432806153311</v>
      </c>
      <c r="E57" s="54"/>
      <c r="F57" s="54"/>
      <c r="G57" s="54"/>
      <c r="H57" s="54"/>
      <c r="I57" s="54"/>
      <c r="J57" s="54"/>
      <c r="K57" s="54"/>
      <c r="L57" s="54"/>
      <c r="M57" s="54"/>
      <c r="N57" s="54"/>
      <c r="O57" s="54"/>
      <c r="P57" s="41"/>
      <c r="Q57" s="41"/>
      <c r="R57" s="41"/>
      <c r="S57" s="34"/>
    </row>
    <row r="58" spans="2:19" x14ac:dyDescent="0.35">
      <c r="C58" s="3" t="s">
        <v>138</v>
      </c>
      <c r="D58" s="44">
        <f>'Input Data'!C199</f>
        <v>0.58517017590641518</v>
      </c>
      <c r="E58" s="54"/>
      <c r="F58" s="54"/>
      <c r="G58" s="54"/>
      <c r="H58" s="54"/>
      <c r="I58" s="54"/>
      <c r="J58" s="54"/>
      <c r="K58" s="54"/>
      <c r="L58" s="54"/>
      <c r="M58" s="54"/>
      <c r="N58" s="54"/>
      <c r="O58" s="54"/>
      <c r="P58" s="41"/>
      <c r="Q58" s="41"/>
      <c r="R58" s="41"/>
      <c r="S58" s="34"/>
    </row>
    <row r="59" spans="2:19" x14ac:dyDescent="0.35">
      <c r="C59" s="23"/>
      <c r="D59" s="33"/>
      <c r="E59" s="54"/>
      <c r="F59" s="54"/>
      <c r="G59" s="54"/>
      <c r="H59" s="54"/>
      <c r="I59" s="54"/>
      <c r="J59" s="54"/>
      <c r="K59" s="54"/>
      <c r="L59" s="54"/>
      <c r="M59" s="54"/>
      <c r="N59" s="54"/>
      <c r="O59" s="54"/>
      <c r="P59" s="41"/>
      <c r="Q59" s="41"/>
      <c r="R59" s="41"/>
      <c r="S59" s="34"/>
    </row>
    <row r="60" spans="2:19" x14ac:dyDescent="0.35">
      <c r="C60" s="3" t="s">
        <v>105</v>
      </c>
      <c r="D60" s="30" t="s">
        <v>93</v>
      </c>
      <c r="E60" s="54"/>
      <c r="F60" s="54"/>
      <c r="G60" s="54"/>
      <c r="H60" s="54"/>
      <c r="I60" s="54"/>
      <c r="J60" s="54"/>
      <c r="K60" s="54"/>
      <c r="L60" s="54"/>
      <c r="M60" s="54"/>
      <c r="N60" s="54"/>
      <c r="O60" s="54"/>
      <c r="P60" s="41"/>
      <c r="Q60" s="41"/>
      <c r="R60" s="41"/>
      <c r="S60" s="34"/>
    </row>
    <row r="61" spans="2:19" x14ac:dyDescent="0.35">
      <c r="C61" s="3" t="s">
        <v>124</v>
      </c>
      <c r="D61" s="30" t="s">
        <v>92</v>
      </c>
      <c r="E61" s="54"/>
      <c r="F61" s="54"/>
      <c r="G61" s="54"/>
      <c r="H61" s="54"/>
      <c r="I61" s="54"/>
      <c r="J61" s="54"/>
      <c r="K61" s="54"/>
      <c r="L61" s="54"/>
      <c r="M61" s="54"/>
      <c r="N61" s="54"/>
      <c r="O61" s="54"/>
      <c r="P61" s="41"/>
      <c r="Q61" s="41"/>
      <c r="R61" s="41"/>
      <c r="S61" s="34"/>
    </row>
    <row r="62" spans="2:19" x14ac:dyDescent="0.35">
      <c r="C62" s="3" t="s">
        <v>139</v>
      </c>
      <c r="D62" s="55">
        <f>F51/D$56/D$57/D$58</f>
        <v>25.653363855638879</v>
      </c>
      <c r="E62" s="54"/>
      <c r="F62" s="54"/>
      <c r="G62" s="54"/>
      <c r="H62" s="54"/>
      <c r="I62" s="54"/>
      <c r="J62" s="54"/>
      <c r="K62" s="54"/>
      <c r="L62" s="54"/>
      <c r="M62" s="54"/>
      <c r="N62" s="54"/>
      <c r="O62" s="54"/>
      <c r="P62" s="41"/>
      <c r="Q62" s="41"/>
      <c r="R62" s="41"/>
      <c r="S62" s="34"/>
    </row>
    <row r="63" spans="2:19" x14ac:dyDescent="0.35">
      <c r="C63" s="3" t="s">
        <v>140</v>
      </c>
      <c r="D63" s="55">
        <f>F52/D$56/D$57/D$58</f>
        <v>-24.709952518012134</v>
      </c>
      <c r="E63" s="54"/>
      <c r="F63" s="54"/>
      <c r="G63" s="54"/>
      <c r="H63" s="54"/>
      <c r="I63" s="54"/>
      <c r="J63" s="54"/>
      <c r="K63" s="54"/>
      <c r="L63" s="54"/>
      <c r="M63" s="54"/>
      <c r="N63" s="54"/>
      <c r="O63" s="54"/>
      <c r="P63" s="41"/>
      <c r="Q63" s="41"/>
      <c r="R63" s="41"/>
      <c r="S63" s="34"/>
    </row>
    <row r="64" spans="2:19" ht="13.9" x14ac:dyDescent="0.4">
      <c r="C64" s="3" t="s">
        <v>31</v>
      </c>
      <c r="D64" s="55">
        <f>D63-D62</f>
        <v>-50.363316373651017</v>
      </c>
      <c r="E64" s="64" t="s">
        <v>167</v>
      </c>
      <c r="F64" s="54"/>
      <c r="G64" s="54"/>
      <c r="H64" s="54"/>
      <c r="I64" s="54"/>
      <c r="J64" s="54"/>
      <c r="K64" s="54"/>
      <c r="L64" s="54"/>
      <c r="M64" s="54"/>
      <c r="N64" s="54"/>
      <c r="O64" s="54"/>
      <c r="P64" s="41"/>
      <c r="Q64" s="41"/>
      <c r="R64" s="41"/>
      <c r="S64" s="34"/>
    </row>
    <row r="65" spans="2:19" x14ac:dyDescent="0.35">
      <c r="C65" s="23"/>
      <c r="D65" s="33"/>
      <c r="E65" s="54"/>
      <c r="F65" s="54"/>
      <c r="G65" s="54"/>
      <c r="H65" s="54"/>
      <c r="I65" s="54"/>
      <c r="J65" s="54"/>
      <c r="K65" s="54"/>
      <c r="L65" s="54"/>
      <c r="M65" s="54"/>
      <c r="N65" s="54"/>
      <c r="O65" s="54"/>
      <c r="P65" s="41"/>
      <c r="Q65" s="41"/>
      <c r="R65" s="41"/>
      <c r="S65" s="34"/>
    </row>
    <row r="66" spans="2:19" x14ac:dyDescent="0.35">
      <c r="B66" s="23" t="s">
        <v>125</v>
      </c>
      <c r="C66" s="23"/>
      <c r="D66" s="33"/>
      <c r="E66" s="54"/>
      <c r="F66" s="54"/>
      <c r="G66" s="54"/>
      <c r="H66" s="54"/>
      <c r="I66" s="54"/>
      <c r="J66" s="54"/>
      <c r="K66" s="54"/>
      <c r="L66" s="54"/>
      <c r="M66" s="54"/>
      <c r="N66" s="54"/>
      <c r="O66" s="54"/>
      <c r="P66" s="41"/>
      <c r="Q66" s="41"/>
      <c r="R66" s="41"/>
      <c r="S66" s="34"/>
    </row>
    <row r="67" spans="2:19" x14ac:dyDescent="0.35">
      <c r="B67" s="23" t="s">
        <v>168</v>
      </c>
      <c r="C67" s="23"/>
      <c r="D67" s="33"/>
      <c r="E67" s="54"/>
      <c r="F67" s="54"/>
      <c r="G67" s="54"/>
      <c r="H67" s="54"/>
      <c r="I67" s="54"/>
      <c r="J67" s="54"/>
      <c r="K67" s="54"/>
      <c r="L67" s="54"/>
      <c r="M67" s="54"/>
      <c r="N67" s="54"/>
      <c r="O67" s="54"/>
      <c r="P67" s="41"/>
      <c r="Q67" s="41"/>
      <c r="R67" s="41"/>
      <c r="S67" s="34"/>
    </row>
    <row r="68" spans="2:19" x14ac:dyDescent="0.35">
      <c r="B68" s="23"/>
      <c r="C68" s="23"/>
      <c r="D68" s="33"/>
      <c r="E68" s="54"/>
      <c r="F68" s="54"/>
      <c r="G68" s="54"/>
      <c r="H68" s="54"/>
      <c r="I68" s="54"/>
      <c r="J68" s="54"/>
      <c r="K68" s="54"/>
      <c r="L68" s="54"/>
      <c r="M68" s="54"/>
      <c r="N68" s="54"/>
      <c r="O68" s="54"/>
      <c r="P68" s="41"/>
      <c r="Q68" s="41"/>
      <c r="R68" s="41"/>
      <c r="S68" s="34"/>
    </row>
    <row r="69" spans="2:19" x14ac:dyDescent="0.35">
      <c r="C69" s="36"/>
      <c r="D69" s="29" t="str">
        <f>D61</f>
        <v>2023/24</v>
      </c>
      <c r="E69" s="54"/>
      <c r="F69" s="54"/>
      <c r="G69" s="54"/>
      <c r="H69" s="54"/>
      <c r="I69" s="54"/>
      <c r="J69" s="54"/>
      <c r="K69" s="54"/>
      <c r="L69" s="54"/>
      <c r="M69" s="54"/>
      <c r="N69" s="54"/>
      <c r="O69" s="54"/>
      <c r="P69" s="41"/>
      <c r="Q69" s="41"/>
      <c r="R69" s="41"/>
      <c r="S69" s="34"/>
    </row>
    <row r="70" spans="2:19" x14ac:dyDescent="0.35">
      <c r="C70" s="25" t="s">
        <v>141</v>
      </c>
      <c r="D70" s="57">
        <f>MAX(D62:D63)</f>
        <v>25.653363855638879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77C74-46B7-43C5-B663-180CB4373B6F}">
  <dimension ref="A1:U70"/>
  <sheetViews>
    <sheetView zoomScale="80" zoomScaleNormal="80" workbookViewId="0"/>
  </sheetViews>
  <sheetFormatPr defaultRowHeight="13.5" x14ac:dyDescent="0.35"/>
  <cols>
    <col min="1" max="1" width="6.265625" style="24" customWidth="1"/>
    <col min="2" max="2" width="5.1328125" style="24" customWidth="1"/>
    <col min="3" max="3" width="82.265625" style="24" customWidth="1"/>
    <col min="4" max="4" width="10.9296875" style="24" customWidth="1"/>
    <col min="5" max="5" width="10.86328125" style="24" customWidth="1"/>
    <col min="6" max="12" width="10.9296875" style="24" bestFit="1" customWidth="1"/>
    <col min="13" max="13" width="10.9296875" style="24" customWidth="1"/>
    <col min="14" max="18" width="10.9296875" style="24" bestFit="1" customWidth="1"/>
    <col min="19" max="19" width="9.9296875" style="24" bestFit="1" customWidth="1"/>
    <col min="20" max="16384" width="9.06640625" style="24"/>
  </cols>
  <sheetData>
    <row r="1" spans="1:21" x14ac:dyDescent="0.35">
      <c r="A1" s="23" t="s">
        <v>122</v>
      </c>
    </row>
    <row r="2" spans="1:21" x14ac:dyDescent="0.35">
      <c r="A2" s="23" t="s">
        <v>177</v>
      </c>
    </row>
    <row r="3" spans="1:21" x14ac:dyDescent="0.35">
      <c r="A3" s="23"/>
    </row>
    <row r="4" spans="1:21" x14ac:dyDescent="0.35">
      <c r="B4" s="23" t="s">
        <v>110</v>
      </c>
    </row>
    <row r="6" spans="1:21" x14ac:dyDescent="0.35">
      <c r="C6" s="25" t="s">
        <v>129</v>
      </c>
      <c r="D6" s="26">
        <f>'Input Data'!C240</f>
        <v>5.1039410454187598E-3</v>
      </c>
    </row>
    <row r="8" spans="1:21" x14ac:dyDescent="0.35">
      <c r="C8" s="27"/>
      <c r="D8" s="28" t="s">
        <v>79</v>
      </c>
      <c r="E8" s="28" t="s">
        <v>80</v>
      </c>
      <c r="F8" s="28" t="s">
        <v>81</v>
      </c>
      <c r="G8" s="28" t="s">
        <v>82</v>
      </c>
      <c r="H8" s="28" t="s">
        <v>83</v>
      </c>
      <c r="I8" s="28" t="s">
        <v>84</v>
      </c>
      <c r="J8" s="28" t="s">
        <v>85</v>
      </c>
      <c r="K8" s="28" t="s">
        <v>86</v>
      </c>
      <c r="L8" s="28" t="s">
        <v>87</v>
      </c>
      <c r="M8" s="28" t="s">
        <v>88</v>
      </c>
      <c r="N8" s="28" t="s">
        <v>89</v>
      </c>
      <c r="O8" s="28" t="s">
        <v>90</v>
      </c>
      <c r="P8" s="28" t="s">
        <v>91</v>
      </c>
      <c r="Q8" s="28" t="s">
        <v>92</v>
      </c>
      <c r="R8" s="28" t="s">
        <v>93</v>
      </c>
    </row>
    <row r="9" spans="1:21" x14ac:dyDescent="0.35">
      <c r="C9" s="25" t="s">
        <v>27</v>
      </c>
      <c r="D9" s="29">
        <f>'Input Data'!C18</f>
        <v>14577.322802041685</v>
      </c>
      <c r="E9" s="30">
        <f>'Input Data'!D18</f>
        <v>14650.729439751642</v>
      </c>
      <c r="F9" s="30">
        <f>'Input Data'!E18</f>
        <v>14833.45521828627</v>
      </c>
      <c r="G9" s="30">
        <f>'Input Data'!F18</f>
        <v>14752.813342092963</v>
      </c>
      <c r="H9" s="30">
        <f>'Input Data'!G18</f>
        <v>14434.63368748295</v>
      </c>
      <c r="I9" s="30">
        <f>'Input Data'!H18</f>
        <v>14068.842784118637</v>
      </c>
      <c r="J9" s="30">
        <f>'Input Data'!I18</f>
        <v>13795.930286813287</v>
      </c>
      <c r="K9" s="30">
        <f>'Input Data'!J18</f>
        <v>13484.385068387652</v>
      </c>
      <c r="L9" s="30">
        <f>'Input Data'!K18</f>
        <v>13340.388816560255</v>
      </c>
      <c r="M9" s="30">
        <f>'Input Data'!L18</f>
        <v>13241.308348527995</v>
      </c>
      <c r="N9" s="30">
        <f>'Input Data'!M18</f>
        <v>13638.234412875772</v>
      </c>
      <c r="O9" s="30">
        <f>'Input Data'!N18</f>
        <v>13865.874317385</v>
      </c>
      <c r="P9" s="31">
        <f>'Input Data'!O18</f>
        <v>13989.564627679289</v>
      </c>
      <c r="Q9" s="31">
        <f>'Input Data'!P18</f>
        <v>14073.532833475931</v>
      </c>
      <c r="R9" s="31">
        <f>'Input Data'!Q18</f>
        <v>14094.990741385562</v>
      </c>
      <c r="T9" s="32"/>
    </row>
    <row r="10" spans="1:21" x14ac:dyDescent="0.35">
      <c r="C10" s="25" t="s">
        <v>26</v>
      </c>
      <c r="D10" s="29">
        <f>D9</f>
        <v>14577.322802041685</v>
      </c>
      <c r="E10" s="30">
        <f t="shared" ref="E10:O10" si="0">E9</f>
        <v>14650.729439751642</v>
      </c>
      <c r="F10" s="30">
        <f t="shared" si="0"/>
        <v>14833.45521828627</v>
      </c>
      <c r="G10" s="30">
        <f t="shared" si="0"/>
        <v>14752.813342092963</v>
      </c>
      <c r="H10" s="30">
        <f t="shared" si="0"/>
        <v>14434.63368748295</v>
      </c>
      <c r="I10" s="30">
        <f t="shared" si="0"/>
        <v>14068.842784118637</v>
      </c>
      <c r="J10" s="30">
        <f t="shared" si="0"/>
        <v>13795.930286813287</v>
      </c>
      <c r="K10" s="30">
        <f t="shared" si="0"/>
        <v>13484.385068387652</v>
      </c>
      <c r="L10" s="30">
        <f t="shared" si="0"/>
        <v>13340.388816560255</v>
      </c>
      <c r="M10" s="30">
        <f t="shared" si="0"/>
        <v>13241.308348527995</v>
      </c>
      <c r="N10" s="30">
        <f t="shared" si="0"/>
        <v>13638.234412875772</v>
      </c>
      <c r="O10" s="30">
        <f t="shared" si="0"/>
        <v>13865.874317385</v>
      </c>
      <c r="P10" s="31">
        <f>'Input Data'!C278</f>
        <v>13577.376534268386</v>
      </c>
      <c r="Q10" s="31">
        <f>'Input Data'!D278</f>
        <v>13150.638820385951</v>
      </c>
      <c r="R10" s="31"/>
      <c r="T10" s="32"/>
    </row>
    <row r="11" spans="1:21" x14ac:dyDescent="0.35">
      <c r="C11" s="3" t="s">
        <v>28</v>
      </c>
      <c r="D11" s="29"/>
      <c r="E11" s="30"/>
      <c r="F11" s="30"/>
      <c r="G11" s="30"/>
      <c r="H11" s="30"/>
      <c r="I11" s="30"/>
      <c r="J11" s="30"/>
      <c r="K11" s="30"/>
      <c r="L11" s="30"/>
      <c r="M11" s="30"/>
      <c r="N11" s="30"/>
      <c r="O11" s="30"/>
      <c r="P11" s="31">
        <f>P10-P9</f>
        <v>-412.18809341090309</v>
      </c>
      <c r="Q11" s="31">
        <f>Q10-Q9</f>
        <v>-922.89401308997913</v>
      </c>
      <c r="R11" s="31"/>
      <c r="T11" s="32"/>
    </row>
    <row r="12" spans="1:21" x14ac:dyDescent="0.35">
      <c r="D12" s="33"/>
      <c r="E12" s="34"/>
      <c r="F12" s="34"/>
      <c r="G12" s="34"/>
      <c r="H12" s="34"/>
      <c r="I12" s="34"/>
      <c r="J12" s="34"/>
      <c r="K12" s="34"/>
      <c r="L12" s="34"/>
      <c r="M12" s="34"/>
      <c r="N12" s="34"/>
      <c r="O12" s="34"/>
      <c r="P12" s="35"/>
      <c r="Q12" s="35"/>
      <c r="R12" s="35"/>
    </row>
    <row r="13" spans="1:21" x14ac:dyDescent="0.35">
      <c r="B13" s="23" t="s">
        <v>142</v>
      </c>
      <c r="D13" s="33"/>
      <c r="E13" s="34"/>
      <c r="F13" s="34"/>
      <c r="G13" s="34"/>
      <c r="H13" s="34"/>
      <c r="I13" s="34"/>
      <c r="J13" s="34"/>
      <c r="K13" s="34"/>
      <c r="L13" s="34"/>
      <c r="M13" s="34"/>
      <c r="N13" s="34"/>
      <c r="O13" s="34"/>
      <c r="P13" s="35"/>
      <c r="Q13" s="35"/>
      <c r="R13" s="35"/>
    </row>
    <row r="14" spans="1:21" x14ac:dyDescent="0.35">
      <c r="B14" s="23" t="s">
        <v>118</v>
      </c>
      <c r="T14" s="32"/>
      <c r="U14" s="32"/>
    </row>
    <row r="15" spans="1:21" x14ac:dyDescent="0.35">
      <c r="B15" s="23"/>
      <c r="T15" s="32"/>
      <c r="U15" s="32"/>
    </row>
    <row r="16" spans="1:21" x14ac:dyDescent="0.35">
      <c r="C16" s="27"/>
      <c r="D16" s="36" t="s">
        <v>79</v>
      </c>
      <c r="E16" s="36" t="s">
        <v>80</v>
      </c>
      <c r="F16" s="36" t="s">
        <v>81</v>
      </c>
      <c r="G16" s="36" t="s">
        <v>82</v>
      </c>
      <c r="H16" s="36" t="s">
        <v>83</v>
      </c>
      <c r="I16" s="36" t="s">
        <v>84</v>
      </c>
      <c r="J16" s="36" t="s">
        <v>85</v>
      </c>
      <c r="K16" s="36" t="s">
        <v>86</v>
      </c>
      <c r="L16" s="36" t="s">
        <v>87</v>
      </c>
      <c r="M16" s="36" t="s">
        <v>88</v>
      </c>
      <c r="N16" s="36" t="s">
        <v>89</v>
      </c>
      <c r="O16" s="36" t="s">
        <v>90</v>
      </c>
      <c r="P16" s="36" t="s">
        <v>91</v>
      </c>
      <c r="Q16" s="36" t="s">
        <v>92</v>
      </c>
      <c r="R16" s="36" t="s">
        <v>93</v>
      </c>
    </row>
    <row r="17" spans="2:19" x14ac:dyDescent="0.35">
      <c r="C17" s="3" t="s">
        <v>111</v>
      </c>
      <c r="D17" s="37"/>
      <c r="E17" s="30">
        <f>E21+E24</f>
        <v>1532.5203927347545</v>
      </c>
      <c r="F17" s="30">
        <f t="shared" ref="F17:R18" si="1">F21+F24</f>
        <v>1528.0803296256854</v>
      </c>
      <c r="G17" s="30">
        <f t="shared" si="1"/>
        <v>1633.9077210531977</v>
      </c>
      <c r="H17" s="30">
        <f t="shared" si="1"/>
        <v>1636.1496729515927</v>
      </c>
      <c r="I17" s="30">
        <f t="shared" si="1"/>
        <v>1765.0272955934831</v>
      </c>
      <c r="J17" s="30">
        <f t="shared" si="1"/>
        <v>1710.9644480526149</v>
      </c>
      <c r="K17" s="30">
        <f t="shared" si="1"/>
        <v>1736.2842808535383</v>
      </c>
      <c r="L17" s="30">
        <f t="shared" si="1"/>
        <v>1700.5910590958561</v>
      </c>
      <c r="M17" s="30">
        <f t="shared" si="1"/>
        <v>1478.6078270741889</v>
      </c>
      <c r="N17" s="30">
        <f t="shared" si="1"/>
        <v>1108.4088017136226</v>
      </c>
      <c r="O17" s="30">
        <f t="shared" si="1"/>
        <v>1211.7132781169421</v>
      </c>
      <c r="P17" s="31">
        <f t="shared" si="1"/>
        <v>1587.1055535139722</v>
      </c>
      <c r="Q17" s="31">
        <f t="shared" si="1"/>
        <v>1564.5637348848725</v>
      </c>
      <c r="R17" s="31">
        <f t="shared" si="1"/>
        <v>1532.8588043819427</v>
      </c>
    </row>
    <row r="18" spans="2:19" x14ac:dyDescent="0.35">
      <c r="C18" s="3" t="s">
        <v>115</v>
      </c>
      <c r="D18" s="37"/>
      <c r="E18" s="30">
        <f>E22+E25</f>
        <v>1532.5203927347545</v>
      </c>
      <c r="F18" s="30">
        <f t="shared" si="1"/>
        <v>1528.0803296256854</v>
      </c>
      <c r="G18" s="30">
        <f t="shared" si="1"/>
        <v>1633.9077210531977</v>
      </c>
      <c r="H18" s="30">
        <f t="shared" si="1"/>
        <v>1636.1496729515927</v>
      </c>
      <c r="I18" s="30">
        <f t="shared" si="1"/>
        <v>1765.0272955934831</v>
      </c>
      <c r="J18" s="30">
        <f t="shared" si="1"/>
        <v>1710.9644480526149</v>
      </c>
      <c r="K18" s="30">
        <f t="shared" si="1"/>
        <v>1736.2842808535383</v>
      </c>
      <c r="L18" s="30">
        <f t="shared" si="1"/>
        <v>1700.5910590958561</v>
      </c>
      <c r="M18" s="30">
        <f t="shared" si="1"/>
        <v>1478.6078270741889</v>
      </c>
      <c r="N18" s="30">
        <f t="shared" si="1"/>
        <v>1108.4088017136226</v>
      </c>
      <c r="O18" s="30">
        <f t="shared" si="1"/>
        <v>1211.7132781169421</v>
      </c>
      <c r="P18" s="31">
        <f t="shared" si="1"/>
        <v>1587.1055535139722</v>
      </c>
      <c r="Q18" s="31">
        <f t="shared" si="1"/>
        <v>1518.4654780723574</v>
      </c>
      <c r="R18" s="31">
        <f t="shared" si="1"/>
        <v>1432.3391814688266</v>
      </c>
    </row>
    <row r="19" spans="2:19" x14ac:dyDescent="0.35">
      <c r="C19" s="3" t="s">
        <v>161</v>
      </c>
      <c r="D19" s="38"/>
      <c r="E19" s="39"/>
      <c r="F19" s="39"/>
      <c r="G19" s="39"/>
      <c r="H19" s="39"/>
      <c r="I19" s="39"/>
      <c r="J19" s="39"/>
      <c r="K19" s="39"/>
      <c r="L19" s="39"/>
      <c r="M19" s="39"/>
      <c r="N19" s="39"/>
      <c r="O19" s="39"/>
      <c r="P19" s="31">
        <f>P18-P17</f>
        <v>0</v>
      </c>
      <c r="Q19" s="31">
        <f t="shared" ref="Q19:R19" si="2">Q18-Q17</f>
        <v>-46.098256812515046</v>
      </c>
      <c r="R19" s="31">
        <f t="shared" si="2"/>
        <v>-100.51962291311611</v>
      </c>
    </row>
    <row r="20" spans="2:19" x14ac:dyDescent="0.35">
      <c r="C20" s="25" t="s">
        <v>24</v>
      </c>
      <c r="D20" s="26"/>
      <c r="E20" s="45">
        <f>'Input Data'!C44</f>
        <v>7.911547832739918E-2</v>
      </c>
      <c r="F20" s="45">
        <f>'Input Data'!D44</f>
        <v>7.6528367002874353E-2</v>
      </c>
      <c r="G20" s="45">
        <f>'Input Data'!E44</f>
        <v>8.2901617759698926E-2</v>
      </c>
      <c r="H20" s="45">
        <f>'Input Data'!F44</f>
        <v>8.3963504495041835E-2</v>
      </c>
      <c r="I20" s="45">
        <f>'Input Data'!G44</f>
        <v>9.6530305088613599E-2</v>
      </c>
      <c r="J20" s="45">
        <f>'Input Data'!H44</f>
        <v>9.7840141797568642E-2</v>
      </c>
      <c r="K20" s="45">
        <f>'Input Data'!I44</f>
        <v>0.10263410156665909</v>
      </c>
      <c r="L20" s="45">
        <f>'Input Data'!J44</f>
        <v>0.10574163985174831</v>
      </c>
      <c r="M20" s="45">
        <f>'Input Data'!K44</f>
        <v>9.3316896195281246E-2</v>
      </c>
      <c r="N20" s="45">
        <f>'Input Data'!L44</f>
        <v>6.7875897602656832E-2</v>
      </c>
      <c r="O20" s="45">
        <f>'Input Data'!M44</f>
        <v>7.3916133902136055E-2</v>
      </c>
      <c r="P20" s="46">
        <f>'Input Data'!N44</f>
        <v>9.4798043303798818E-2</v>
      </c>
      <c r="Q20" s="46">
        <f>'Input Data'!O44</f>
        <v>9.2391798096456784E-2</v>
      </c>
      <c r="R20" s="46">
        <f>'Input Data'!P44</f>
        <v>8.9642075951758438E-2</v>
      </c>
    </row>
    <row r="21" spans="2:19" x14ac:dyDescent="0.35">
      <c r="C21" s="3" t="s">
        <v>162</v>
      </c>
      <c r="D21" s="37"/>
      <c r="E21" s="30">
        <f>E$20*D9</f>
        <v>1153.2918662164309</v>
      </c>
      <c r="F21" s="30">
        <f t="shared" ref="F21:O21" si="3">F20*E9</f>
        <v>1121.1963994251294</v>
      </c>
      <c r="G21" s="30">
        <f t="shared" si="3"/>
        <v>1229.7174345619796</v>
      </c>
      <c r="H21" s="30">
        <f t="shared" si="3"/>
        <v>1238.6979093633356</v>
      </c>
      <c r="I21" s="30">
        <f t="shared" si="3"/>
        <v>1393.3795936951087</v>
      </c>
      <c r="J21" s="30">
        <f t="shared" si="3"/>
        <v>1376.4975729258679</v>
      </c>
      <c r="K21" s="30">
        <f t="shared" si="3"/>
        <v>1415.932910263343</v>
      </c>
      <c r="L21" s="30">
        <f t="shared" si="3"/>
        <v>1425.8609895237396</v>
      </c>
      <c r="M21" s="30">
        <f t="shared" si="3"/>
        <v>1244.8836783996442</v>
      </c>
      <c r="N21" s="30">
        <f t="shared" si="3"/>
        <v>898.76568958989117</v>
      </c>
      <c r="O21" s="30">
        <f t="shared" si="3"/>
        <v>1008.0855610508455</v>
      </c>
      <c r="P21" s="31">
        <f>(P20*O9)</f>
        <v>1314.4577539844952</v>
      </c>
      <c r="Q21" s="31">
        <f t="shared" ref="Q21:R21" si="4">(Q20*P9)</f>
        <v>1292.5210305378785</v>
      </c>
      <c r="R21" s="31">
        <f t="shared" si="4"/>
        <v>1261.5806991680156</v>
      </c>
    </row>
    <row r="22" spans="2:19" ht="13.9" x14ac:dyDescent="0.4">
      <c r="C22" s="3" t="s">
        <v>163</v>
      </c>
      <c r="D22" s="37"/>
      <c r="E22" s="30">
        <f>E$20*D10</f>
        <v>1153.2918662164309</v>
      </c>
      <c r="F22" s="30">
        <f t="shared" ref="F22:R22" si="5">F$20*E10</f>
        <v>1121.1963994251294</v>
      </c>
      <c r="G22" s="30">
        <f t="shared" si="5"/>
        <v>1229.7174345619796</v>
      </c>
      <c r="H22" s="30">
        <f t="shared" si="5"/>
        <v>1238.6979093633356</v>
      </c>
      <c r="I22" s="30">
        <f t="shared" si="5"/>
        <v>1393.3795936951087</v>
      </c>
      <c r="J22" s="30">
        <f t="shared" si="5"/>
        <v>1376.4975729258679</v>
      </c>
      <c r="K22" s="30">
        <f t="shared" si="5"/>
        <v>1415.932910263343</v>
      </c>
      <c r="L22" s="30">
        <f t="shared" si="5"/>
        <v>1425.8609895237396</v>
      </c>
      <c r="M22" s="30">
        <f t="shared" si="5"/>
        <v>1244.8836783996442</v>
      </c>
      <c r="N22" s="30">
        <f t="shared" si="5"/>
        <v>898.76568958989117</v>
      </c>
      <c r="O22" s="30">
        <f t="shared" si="5"/>
        <v>1008.0855610508455</v>
      </c>
      <c r="P22" s="31">
        <f t="shared" si="5"/>
        <v>1314.4577539844952</v>
      </c>
      <c r="Q22" s="31">
        <f t="shared" si="5"/>
        <v>1254.4382314336949</v>
      </c>
      <c r="R22" s="31">
        <f t="shared" si="5"/>
        <v>1178.8505639511804</v>
      </c>
      <c r="S22" s="40"/>
    </row>
    <row r="23" spans="2:19" x14ac:dyDescent="0.35">
      <c r="C23" s="25" t="s">
        <v>29</v>
      </c>
      <c r="D23" s="26"/>
      <c r="E23" s="45">
        <f>'Input Data'!C69</f>
        <v>2.6014963904428964E-2</v>
      </c>
      <c r="F23" s="45">
        <f>'Input Data'!D69</f>
        <v>2.7772264300817882E-2</v>
      </c>
      <c r="G23" s="45">
        <f>'Input Data'!E69</f>
        <v>2.7248559458550391E-2</v>
      </c>
      <c r="H23" s="45">
        <f>'Input Data'!F69</f>
        <v>2.6940743732874417E-2</v>
      </c>
      <c r="I23" s="45">
        <f>'Input Data'!G69</f>
        <v>2.5746943770429739E-2</v>
      </c>
      <c r="J23" s="45">
        <f>'Input Data'!H69</f>
        <v>2.3773588223212218E-2</v>
      </c>
      <c r="K23" s="45">
        <f>'Input Data'!I69</f>
        <v>2.3220715379839243E-2</v>
      </c>
      <c r="L23" s="45">
        <f>'Input Data'!J69</f>
        <v>2.0373941279397657E-2</v>
      </c>
      <c r="M23" s="45">
        <f>'Input Data'!K69</f>
        <v>1.7520040224345512E-2</v>
      </c>
      <c r="N23" s="45">
        <f>'Input Data'!L69</f>
        <v>1.5832507378097337E-2</v>
      </c>
      <c r="O23" s="45">
        <f>'Input Data'!M69</f>
        <v>1.4930650911371112E-2</v>
      </c>
      <c r="P23" s="46">
        <f>'Input Data'!N69</f>
        <v>1.96632244955251E-2</v>
      </c>
      <c r="Q23" s="46">
        <f>'Input Data'!O69</f>
        <v>1.9446116558104985E-2</v>
      </c>
      <c r="R23" s="46">
        <f>'Input Data'!P69</f>
        <v>1.9275764544965778E-2</v>
      </c>
    </row>
    <row r="24" spans="2:19" x14ac:dyDescent="0.35">
      <c r="C24" s="3" t="s">
        <v>164</v>
      </c>
      <c r="D24" s="37"/>
      <c r="E24" s="30">
        <f>E$23*D9</f>
        <v>379.22852651832369</v>
      </c>
      <c r="F24" s="30">
        <f t="shared" ref="F24:R24" si="6">F23*E9</f>
        <v>406.88393020055611</v>
      </c>
      <c r="G24" s="30">
        <f t="shared" si="6"/>
        <v>404.19028649121799</v>
      </c>
      <c r="H24" s="30">
        <f t="shared" si="6"/>
        <v>397.45176358825705</v>
      </c>
      <c r="I24" s="30">
        <f t="shared" si="6"/>
        <v>371.64770189837441</v>
      </c>
      <c r="J24" s="30">
        <f t="shared" si="6"/>
        <v>334.46687512674703</v>
      </c>
      <c r="K24" s="30">
        <f t="shared" si="6"/>
        <v>320.3513705901953</v>
      </c>
      <c r="L24" s="30">
        <f t="shared" si="6"/>
        <v>274.73006957211658</v>
      </c>
      <c r="M24" s="30">
        <f t="shared" si="6"/>
        <v>233.72414867454469</v>
      </c>
      <c r="N24" s="30">
        <f t="shared" si="6"/>
        <v>209.64311212373136</v>
      </c>
      <c r="O24" s="30">
        <f t="shared" si="6"/>
        <v>203.62771706609652</v>
      </c>
      <c r="P24" s="31">
        <f t="shared" si="6"/>
        <v>272.64779952947708</v>
      </c>
      <c r="Q24" s="31">
        <f t="shared" si="6"/>
        <v>272.04270434699401</v>
      </c>
      <c r="R24" s="31">
        <f t="shared" si="6"/>
        <v>271.27810521392712</v>
      </c>
    </row>
    <row r="25" spans="2:19" x14ac:dyDescent="0.35">
      <c r="C25" s="3" t="s">
        <v>165</v>
      </c>
      <c r="D25" s="37"/>
      <c r="E25" s="30">
        <f>E$23*D10</f>
        <v>379.22852651832369</v>
      </c>
      <c r="F25" s="30">
        <f t="shared" ref="F25:R25" si="7">F$23*E10</f>
        <v>406.88393020055611</v>
      </c>
      <c r="G25" s="30">
        <f t="shared" si="7"/>
        <v>404.19028649121799</v>
      </c>
      <c r="H25" s="30">
        <f t="shared" si="7"/>
        <v>397.45176358825705</v>
      </c>
      <c r="I25" s="30">
        <f t="shared" si="7"/>
        <v>371.64770189837441</v>
      </c>
      <c r="J25" s="30">
        <f t="shared" si="7"/>
        <v>334.46687512674703</v>
      </c>
      <c r="K25" s="30">
        <f t="shared" si="7"/>
        <v>320.3513705901953</v>
      </c>
      <c r="L25" s="30">
        <f t="shared" si="7"/>
        <v>274.73006957211658</v>
      </c>
      <c r="M25" s="30">
        <f t="shared" si="7"/>
        <v>233.72414867454469</v>
      </c>
      <c r="N25" s="30">
        <f t="shared" si="7"/>
        <v>209.64311212373136</v>
      </c>
      <c r="O25" s="30">
        <f t="shared" si="7"/>
        <v>203.62771706609652</v>
      </c>
      <c r="P25" s="31">
        <f t="shared" si="7"/>
        <v>272.64779952947708</v>
      </c>
      <c r="Q25" s="31">
        <f t="shared" si="7"/>
        <v>264.02724663866252</v>
      </c>
      <c r="R25" s="31">
        <f t="shared" si="7"/>
        <v>253.48861751764611</v>
      </c>
    </row>
    <row r="26" spans="2:19" x14ac:dyDescent="0.35">
      <c r="D26" s="33"/>
      <c r="E26" s="34"/>
      <c r="F26" s="34"/>
      <c r="G26" s="34"/>
      <c r="H26" s="34"/>
      <c r="I26" s="34"/>
      <c r="J26" s="34"/>
      <c r="K26" s="34"/>
      <c r="L26" s="34"/>
      <c r="M26" s="34"/>
      <c r="N26" s="34"/>
      <c r="O26" s="34"/>
      <c r="P26" s="34"/>
      <c r="Q26" s="34"/>
      <c r="R26" s="34"/>
    </row>
    <row r="27" spans="2:19" x14ac:dyDescent="0.35">
      <c r="B27" s="23" t="s">
        <v>180</v>
      </c>
      <c r="D27" s="33"/>
      <c r="E27" s="34"/>
      <c r="F27" s="34"/>
      <c r="G27" s="34"/>
      <c r="H27" s="34"/>
      <c r="I27" s="34"/>
      <c r="J27" s="34"/>
      <c r="K27" s="34"/>
      <c r="L27" s="34"/>
      <c r="M27" s="34"/>
      <c r="N27" s="34"/>
      <c r="O27" s="34"/>
      <c r="P27" s="34"/>
      <c r="Q27" s="34"/>
      <c r="R27" s="34"/>
    </row>
    <row r="28" spans="2:19" x14ac:dyDescent="0.35">
      <c r="D28" s="33"/>
      <c r="E28" s="34"/>
      <c r="F28" s="34"/>
      <c r="G28" s="34"/>
      <c r="H28" s="34"/>
      <c r="I28" s="34"/>
      <c r="J28" s="34"/>
      <c r="K28" s="34"/>
      <c r="L28" s="34"/>
      <c r="M28" s="34"/>
      <c r="N28" s="34"/>
      <c r="O28" s="34"/>
      <c r="P28" s="34"/>
      <c r="Q28" s="34"/>
      <c r="R28" s="34"/>
    </row>
    <row r="29" spans="2:19" x14ac:dyDescent="0.35">
      <c r="C29" s="27"/>
      <c r="D29" s="36" t="s">
        <v>79</v>
      </c>
      <c r="E29" s="36" t="s">
        <v>80</v>
      </c>
      <c r="F29" s="36" t="s">
        <v>81</v>
      </c>
      <c r="G29" s="36" t="s">
        <v>82</v>
      </c>
      <c r="H29" s="36" t="s">
        <v>83</v>
      </c>
      <c r="I29" s="36" t="s">
        <v>84</v>
      </c>
      <c r="J29" s="36" t="s">
        <v>85</v>
      </c>
      <c r="K29" s="36" t="s">
        <v>86</v>
      </c>
      <c r="L29" s="36" t="s">
        <v>87</v>
      </c>
      <c r="M29" s="36" t="s">
        <v>88</v>
      </c>
      <c r="N29" s="36" t="s">
        <v>89</v>
      </c>
      <c r="O29" s="36" t="s">
        <v>90</v>
      </c>
      <c r="P29" s="36" t="s">
        <v>91</v>
      </c>
      <c r="Q29" s="36" t="s">
        <v>92</v>
      </c>
      <c r="R29" s="36" t="s">
        <v>93</v>
      </c>
    </row>
    <row r="30" spans="2:19" x14ac:dyDescent="0.35">
      <c r="C30" s="3" t="s">
        <v>112</v>
      </c>
      <c r="D30" s="53"/>
      <c r="E30" s="30">
        <f>'Input Data'!C302</f>
        <v>1472.0178227521906</v>
      </c>
      <c r="F30" s="30">
        <f>'Input Data'!D302</f>
        <v>1666.5568460031413</v>
      </c>
      <c r="G30" s="30">
        <f>'Input Data'!E302</f>
        <v>1621.682110802145</v>
      </c>
      <c r="H30" s="30">
        <f>'Input Data'!F302</f>
        <v>1627.7605615040616</v>
      </c>
      <c r="I30" s="30">
        <f>'Input Data'!G302</f>
        <v>1496.8409566546904</v>
      </c>
      <c r="J30" s="30">
        <f>'Input Data'!H302</f>
        <v>1625.4764970131591</v>
      </c>
      <c r="K30" s="30">
        <f>'Input Data'!I302</f>
        <v>1602.4197060185788</v>
      </c>
      <c r="L30" s="30">
        <f>'Input Data'!J302</f>
        <v>1607.4558045255171</v>
      </c>
      <c r="M30" s="30">
        <f>'Input Data'!K302</f>
        <v>1491.4801092423677</v>
      </c>
      <c r="N30" s="30">
        <f>'Input Data'!L302</f>
        <v>1511.0478529434592</v>
      </c>
      <c r="O30" s="30">
        <f>'Input Data'!M302</f>
        <v>1530.928517565686</v>
      </c>
      <c r="P30" s="31">
        <f>P9*($D$6+1)-O9+P17</f>
        <v>1782.1977769190116</v>
      </c>
      <c r="Q30" s="31">
        <f>Q9*($D$6+1)-P9+Q17</f>
        <v>1720.3624225643418</v>
      </c>
      <c r="R30" s="31">
        <f>R9*($D$6+1)-Q9+R17</f>
        <v>1626.25671407133</v>
      </c>
    </row>
    <row r="31" spans="2:19" x14ac:dyDescent="0.35">
      <c r="C31" s="3" t="s">
        <v>116</v>
      </c>
      <c r="D31" s="53"/>
      <c r="E31" s="30">
        <f>E30</f>
        <v>1472.0178227521906</v>
      </c>
      <c r="F31" s="30">
        <f t="shared" ref="F31:O31" si="8">F30</f>
        <v>1666.5568460031413</v>
      </c>
      <c r="G31" s="30">
        <f t="shared" si="8"/>
        <v>1621.682110802145</v>
      </c>
      <c r="H31" s="30">
        <f t="shared" si="8"/>
        <v>1627.7605615040616</v>
      </c>
      <c r="I31" s="30">
        <f t="shared" si="8"/>
        <v>1496.8409566546904</v>
      </c>
      <c r="J31" s="30">
        <f t="shared" si="8"/>
        <v>1625.4764970131591</v>
      </c>
      <c r="K31" s="30">
        <f t="shared" si="8"/>
        <v>1602.4197060185788</v>
      </c>
      <c r="L31" s="30">
        <f t="shared" si="8"/>
        <v>1607.4558045255171</v>
      </c>
      <c r="M31" s="30">
        <f t="shared" si="8"/>
        <v>1491.4801092423677</v>
      </c>
      <c r="N31" s="30">
        <f t="shared" si="8"/>
        <v>1511.0478529434592</v>
      </c>
      <c r="O31" s="30">
        <f t="shared" si="8"/>
        <v>1530.928517565686</v>
      </c>
      <c r="P31" s="31">
        <f>P9*($D$6+1)-O10+P18</f>
        <v>1782.1977769190116</v>
      </c>
      <c r="Q31" s="31">
        <f>Q9*($D$6+1)-P10+Q18</f>
        <v>2086.4522591627301</v>
      </c>
      <c r="R31" s="31">
        <f>R9*($D$6+1)-Q10+R18</f>
        <v>2448.631104248193</v>
      </c>
      <c r="S31" s="34"/>
    </row>
    <row r="33" spans="2:19" x14ac:dyDescent="0.35">
      <c r="B33" s="23" t="s">
        <v>166</v>
      </c>
    </row>
    <row r="35" spans="2:19" x14ac:dyDescent="0.35">
      <c r="C35" s="37"/>
      <c r="D35" s="29" t="s">
        <v>79</v>
      </c>
      <c r="E35" s="30" t="s">
        <v>80</v>
      </c>
      <c r="F35" s="30" t="s">
        <v>81</v>
      </c>
      <c r="G35" s="30" t="s">
        <v>82</v>
      </c>
      <c r="H35" s="30" t="s">
        <v>83</v>
      </c>
      <c r="I35" s="30" t="s">
        <v>84</v>
      </c>
      <c r="J35" s="30" t="s">
        <v>85</v>
      </c>
      <c r="K35" s="30" t="s">
        <v>86</v>
      </c>
      <c r="L35" s="30" t="s">
        <v>87</v>
      </c>
      <c r="M35" s="30" t="s">
        <v>88</v>
      </c>
      <c r="N35" s="30" t="s">
        <v>89</v>
      </c>
      <c r="O35" s="30" t="s">
        <v>90</v>
      </c>
      <c r="P35" s="30" t="s">
        <v>91</v>
      </c>
      <c r="Q35" s="30" t="s">
        <v>92</v>
      </c>
      <c r="R35" s="30" t="s">
        <v>93</v>
      </c>
    </row>
    <row r="36" spans="2:19" x14ac:dyDescent="0.35">
      <c r="C36" s="3" t="s">
        <v>112</v>
      </c>
      <c r="D36" s="38"/>
      <c r="E36" s="30">
        <f t="shared" ref="E36:R37" si="9">E30</f>
        <v>1472.0178227521906</v>
      </c>
      <c r="F36" s="30">
        <f t="shared" si="9"/>
        <v>1666.5568460031413</v>
      </c>
      <c r="G36" s="30">
        <f t="shared" si="9"/>
        <v>1621.682110802145</v>
      </c>
      <c r="H36" s="30">
        <f t="shared" si="9"/>
        <v>1627.7605615040616</v>
      </c>
      <c r="I36" s="30">
        <f t="shared" si="9"/>
        <v>1496.8409566546904</v>
      </c>
      <c r="J36" s="30">
        <f t="shared" si="9"/>
        <v>1625.4764970131591</v>
      </c>
      <c r="K36" s="30">
        <f t="shared" si="9"/>
        <v>1602.4197060185788</v>
      </c>
      <c r="L36" s="30">
        <f t="shared" si="9"/>
        <v>1607.4558045255171</v>
      </c>
      <c r="M36" s="30">
        <f t="shared" si="9"/>
        <v>1491.4801092423677</v>
      </c>
      <c r="N36" s="30">
        <f t="shared" si="9"/>
        <v>1511.0478529434592</v>
      </c>
      <c r="O36" s="30">
        <f t="shared" si="9"/>
        <v>1530.928517565686</v>
      </c>
      <c r="P36" s="31">
        <f t="shared" si="9"/>
        <v>1782.1977769190116</v>
      </c>
      <c r="Q36" s="31">
        <f t="shared" si="9"/>
        <v>1720.3624225643418</v>
      </c>
      <c r="R36" s="31">
        <f t="shared" si="9"/>
        <v>1626.25671407133</v>
      </c>
      <c r="S36" s="34"/>
    </row>
    <row r="37" spans="2:19" x14ac:dyDescent="0.35">
      <c r="C37" s="3" t="s">
        <v>116</v>
      </c>
      <c r="D37" s="38"/>
      <c r="E37" s="30">
        <f>E31</f>
        <v>1472.0178227521906</v>
      </c>
      <c r="F37" s="30">
        <f t="shared" si="9"/>
        <v>1666.5568460031413</v>
      </c>
      <c r="G37" s="30">
        <f t="shared" si="9"/>
        <v>1621.682110802145</v>
      </c>
      <c r="H37" s="30">
        <f t="shared" si="9"/>
        <v>1627.7605615040616</v>
      </c>
      <c r="I37" s="30">
        <f t="shared" si="9"/>
        <v>1496.8409566546904</v>
      </c>
      <c r="J37" s="30">
        <f t="shared" si="9"/>
        <v>1625.4764970131591</v>
      </c>
      <c r="K37" s="30">
        <f t="shared" si="9"/>
        <v>1602.4197060185788</v>
      </c>
      <c r="L37" s="30">
        <f t="shared" si="9"/>
        <v>1607.4558045255171</v>
      </c>
      <c r="M37" s="30">
        <f t="shared" si="9"/>
        <v>1491.4801092423677</v>
      </c>
      <c r="N37" s="30">
        <f t="shared" si="9"/>
        <v>1511.0478529434592</v>
      </c>
      <c r="O37" s="30">
        <f t="shared" si="9"/>
        <v>1530.928517565686</v>
      </c>
      <c r="P37" s="31">
        <f>P31</f>
        <v>1782.1977769190116</v>
      </c>
      <c r="Q37" s="31">
        <f>Q31</f>
        <v>2086.4522591627301</v>
      </c>
      <c r="R37" s="31">
        <f>R31</f>
        <v>2448.631104248193</v>
      </c>
      <c r="S37" s="34"/>
    </row>
    <row r="38" spans="2:19" x14ac:dyDescent="0.35">
      <c r="C38" s="3" t="s">
        <v>25</v>
      </c>
      <c r="D38" s="37"/>
      <c r="E38" s="30">
        <f>'Input Data'!C100</f>
        <v>398.33105211604897</v>
      </c>
      <c r="F38" s="30">
        <f>'Input Data'!D100</f>
        <v>503.66490005205674</v>
      </c>
      <c r="G38" s="30">
        <f>'Input Data'!E100</f>
        <v>458.92143600235107</v>
      </c>
      <c r="H38" s="30">
        <f>'Input Data'!F100</f>
        <v>467.1246038505131</v>
      </c>
      <c r="I38" s="30">
        <f>'Input Data'!G100</f>
        <v>483.61491060976277</v>
      </c>
      <c r="J38" s="30">
        <f>'Input Data'!H100</f>
        <v>496.98203436934045</v>
      </c>
      <c r="K38" s="30">
        <f>'Input Data'!I100</f>
        <v>535.46631146525556</v>
      </c>
      <c r="L38" s="30">
        <f>'Input Data'!J100</f>
        <v>461.25410809839303</v>
      </c>
      <c r="M38" s="30">
        <f>'Input Data'!K100</f>
        <v>457.33797713080082</v>
      </c>
      <c r="N38" s="30">
        <f>'Input Data'!L100</f>
        <v>480.55794288741652</v>
      </c>
      <c r="O38" s="30">
        <f>'Input Data'!M100</f>
        <v>421.55132653806538</v>
      </c>
      <c r="P38" s="31">
        <f>'Input Data'!N100</f>
        <v>450.38091971745064</v>
      </c>
      <c r="Q38" s="31">
        <f>'Input Data'!O100</f>
        <v>450.38091971745064</v>
      </c>
      <c r="R38" s="31">
        <f>'Input Data'!P100</f>
        <v>450.38091971745064</v>
      </c>
      <c r="S38" s="34"/>
    </row>
    <row r="39" spans="2:19" x14ac:dyDescent="0.35">
      <c r="C39" s="3" t="s">
        <v>30</v>
      </c>
      <c r="D39" s="37"/>
      <c r="E39" s="30">
        <f>'Input Data'!C126</f>
        <v>322.07995641033585</v>
      </c>
      <c r="F39" s="30">
        <f>'Input Data'!D126</f>
        <v>341.11147801846164</v>
      </c>
      <c r="G39" s="30">
        <f>'Input Data'!E126</f>
        <v>252.8565345700456</v>
      </c>
      <c r="H39" s="30">
        <f>'Input Data'!F126</f>
        <v>321.17065568783858</v>
      </c>
      <c r="I39" s="30">
        <f>'Input Data'!G126</f>
        <v>245.08656925617925</v>
      </c>
      <c r="J39" s="30">
        <f>'Input Data'!H126</f>
        <v>245.35201827012739</v>
      </c>
      <c r="K39" s="30">
        <f>'Input Data'!I126</f>
        <v>256.66659279099298</v>
      </c>
      <c r="L39" s="30">
        <f>'Input Data'!J126</f>
        <v>268.9480103853893</v>
      </c>
      <c r="M39" s="30">
        <f>'Input Data'!K126</f>
        <v>209.09452899632015</v>
      </c>
      <c r="N39" s="30">
        <f>'Input Data'!L126</f>
        <v>226.14079765145095</v>
      </c>
      <c r="O39" s="30">
        <f>'Input Data'!M126</f>
        <v>230.50566943791594</v>
      </c>
      <c r="P39" s="31">
        <f>'Input Data'!N126</f>
        <v>226.75087979759491</v>
      </c>
      <c r="Q39" s="31">
        <f>'Input Data'!O126</f>
        <v>207.97811949092181</v>
      </c>
      <c r="R39" s="31">
        <f>'Input Data'!P126</f>
        <v>204.50236076702993</v>
      </c>
      <c r="S39" s="34"/>
    </row>
    <row r="40" spans="2:19" x14ac:dyDescent="0.35">
      <c r="C40" s="3" t="s">
        <v>113</v>
      </c>
      <c r="D40" s="37"/>
      <c r="E40" s="30">
        <f>E36-E$38-E$39</f>
        <v>751.60681422580569</v>
      </c>
      <c r="F40" s="30">
        <f t="shared" ref="F40:R41" si="10">F36-F$38-F$39</f>
        <v>821.78046793262297</v>
      </c>
      <c r="G40" s="30">
        <f t="shared" si="10"/>
        <v>909.90414022974824</v>
      </c>
      <c r="H40" s="30">
        <f t="shared" si="10"/>
        <v>839.46530196570995</v>
      </c>
      <c r="I40" s="30">
        <f t="shared" si="10"/>
        <v>768.13947678874842</v>
      </c>
      <c r="J40" s="30">
        <f t="shared" si="10"/>
        <v>883.14244437369132</v>
      </c>
      <c r="K40" s="30">
        <f t="shared" si="10"/>
        <v>810.28680176233024</v>
      </c>
      <c r="L40" s="30">
        <f t="shared" si="10"/>
        <v>877.25368604173468</v>
      </c>
      <c r="M40" s="30">
        <f t="shared" si="10"/>
        <v>825.0476031152466</v>
      </c>
      <c r="N40" s="30">
        <f t="shared" si="10"/>
        <v>804.34911240459189</v>
      </c>
      <c r="O40" s="30">
        <f t="shared" si="10"/>
        <v>878.87152158970457</v>
      </c>
      <c r="P40" s="31">
        <f t="shared" si="10"/>
        <v>1105.0659774039661</v>
      </c>
      <c r="Q40" s="31">
        <f t="shared" si="10"/>
        <v>1062.0033833559692</v>
      </c>
      <c r="R40" s="31">
        <f t="shared" si="10"/>
        <v>971.3734335868495</v>
      </c>
      <c r="S40" s="34"/>
    </row>
    <row r="41" spans="2:19" x14ac:dyDescent="0.35">
      <c r="C41" s="3" t="s">
        <v>117</v>
      </c>
      <c r="D41" s="37"/>
      <c r="E41" s="30">
        <f>E37-E$38-E$39</f>
        <v>751.60681422580569</v>
      </c>
      <c r="F41" s="30">
        <f t="shared" si="10"/>
        <v>821.78046793262297</v>
      </c>
      <c r="G41" s="30">
        <f t="shared" si="10"/>
        <v>909.90414022974824</v>
      </c>
      <c r="H41" s="30">
        <f t="shared" si="10"/>
        <v>839.46530196570995</v>
      </c>
      <c r="I41" s="30">
        <f t="shared" si="10"/>
        <v>768.13947678874842</v>
      </c>
      <c r="J41" s="30">
        <f t="shared" si="10"/>
        <v>883.14244437369132</v>
      </c>
      <c r="K41" s="30">
        <f t="shared" si="10"/>
        <v>810.28680176233024</v>
      </c>
      <c r="L41" s="30">
        <f t="shared" si="10"/>
        <v>877.25368604173468</v>
      </c>
      <c r="M41" s="30">
        <f t="shared" si="10"/>
        <v>825.0476031152466</v>
      </c>
      <c r="N41" s="30">
        <f t="shared" si="10"/>
        <v>804.34911240459189</v>
      </c>
      <c r="O41" s="30">
        <f t="shared" si="10"/>
        <v>878.87152158970457</v>
      </c>
      <c r="P41" s="31">
        <f t="shared" si="10"/>
        <v>1105.0659774039661</v>
      </c>
      <c r="Q41" s="31">
        <f t="shared" si="10"/>
        <v>1428.0932199543577</v>
      </c>
      <c r="R41" s="31">
        <f t="shared" si="10"/>
        <v>1793.7478237637124</v>
      </c>
      <c r="S41" s="34"/>
    </row>
    <row r="42" spans="2:19" x14ac:dyDescent="0.35">
      <c r="C42" s="23"/>
      <c r="D42" s="33"/>
      <c r="E42" s="54"/>
      <c r="F42" s="54"/>
      <c r="G42" s="54"/>
      <c r="H42" s="54"/>
      <c r="I42" s="54"/>
      <c r="J42" s="54"/>
      <c r="K42" s="54"/>
      <c r="L42" s="54"/>
      <c r="M42" s="54"/>
      <c r="N42" s="54"/>
      <c r="O42" s="54"/>
      <c r="P42" s="41"/>
      <c r="Q42" s="41"/>
      <c r="R42" s="41"/>
      <c r="S42" s="34"/>
    </row>
    <row r="43" spans="2:19" x14ac:dyDescent="0.35">
      <c r="B43" s="23" t="s">
        <v>174</v>
      </c>
      <c r="C43" s="23"/>
      <c r="D43" s="33"/>
      <c r="E43" s="54"/>
      <c r="F43" s="54"/>
      <c r="G43" s="54"/>
      <c r="H43" s="54"/>
      <c r="I43" s="54"/>
      <c r="J43" s="54"/>
      <c r="K43" s="54"/>
      <c r="L43" s="54"/>
      <c r="M43" s="54"/>
      <c r="N43" s="54"/>
      <c r="O43" s="54"/>
      <c r="P43" s="41"/>
      <c r="Q43" s="41"/>
      <c r="R43" s="41"/>
      <c r="S43" s="34"/>
    </row>
    <row r="44" spans="2:19" x14ac:dyDescent="0.35">
      <c r="C44" s="23"/>
      <c r="D44" s="33"/>
      <c r="E44" s="54"/>
      <c r="F44" s="54"/>
      <c r="G44" s="54"/>
      <c r="H44" s="54"/>
      <c r="I44" s="54"/>
      <c r="J44" s="54"/>
      <c r="K44" s="54"/>
      <c r="L44" s="54"/>
      <c r="M44" s="54"/>
      <c r="N44" s="54"/>
      <c r="O44" s="54"/>
      <c r="P44" s="41"/>
      <c r="Q44" s="41"/>
      <c r="R44" s="41"/>
      <c r="S44" s="34"/>
    </row>
    <row r="45" spans="2:19" x14ac:dyDescent="0.35">
      <c r="C45" s="3" t="s">
        <v>103</v>
      </c>
      <c r="D45" s="28">
        <f>'Input Data'!C223</f>
        <v>44.874371445937676</v>
      </c>
      <c r="E45" s="54"/>
      <c r="F45" s="54"/>
      <c r="G45" s="54"/>
      <c r="H45" s="54"/>
      <c r="I45" s="54"/>
      <c r="J45" s="54"/>
      <c r="K45" s="54"/>
      <c r="L45" s="54"/>
      <c r="M45" s="54"/>
      <c r="N45" s="54"/>
      <c r="O45" s="54"/>
      <c r="P45" s="41"/>
      <c r="Q45" s="41"/>
      <c r="R45" s="41"/>
      <c r="S45" s="34"/>
    </row>
    <row r="46" spans="2:19" x14ac:dyDescent="0.35">
      <c r="C46" s="23"/>
      <c r="D46" s="33"/>
      <c r="E46" s="54"/>
      <c r="F46" s="54"/>
      <c r="G46" s="54"/>
      <c r="H46" s="54"/>
      <c r="I46" s="54"/>
      <c r="J46" s="54"/>
      <c r="K46" s="54"/>
      <c r="L46" s="54"/>
      <c r="M46" s="54"/>
      <c r="N46" s="54"/>
      <c r="O46" s="54"/>
      <c r="P46" s="41"/>
      <c r="Q46" s="41"/>
      <c r="R46" s="41"/>
      <c r="S46" s="34"/>
    </row>
    <row r="47" spans="2:19" x14ac:dyDescent="0.35">
      <c r="C47" s="23"/>
      <c r="D47" s="30" t="s">
        <v>91</v>
      </c>
      <c r="E47" s="30" t="s">
        <v>92</v>
      </c>
      <c r="F47" s="30" t="s">
        <v>93</v>
      </c>
      <c r="G47" s="54"/>
      <c r="H47" s="54"/>
      <c r="I47" s="54"/>
      <c r="J47" s="54"/>
      <c r="K47" s="54"/>
      <c r="L47" s="54"/>
      <c r="M47" s="54"/>
      <c r="N47" s="54"/>
      <c r="O47" s="54"/>
      <c r="P47" s="41"/>
      <c r="Q47" s="41"/>
      <c r="R47" s="41"/>
      <c r="S47" s="34"/>
    </row>
    <row r="48" spans="2:19" x14ac:dyDescent="0.35">
      <c r="C48" s="3" t="s">
        <v>113</v>
      </c>
      <c r="D48" s="31">
        <f>P40</f>
        <v>1105.0659774039661</v>
      </c>
      <c r="E48" s="30">
        <f t="shared" ref="E48:F49" si="11">Q40</f>
        <v>1062.0033833559692</v>
      </c>
      <c r="F48" s="30">
        <f t="shared" si="11"/>
        <v>971.3734335868495</v>
      </c>
      <c r="G48" s="54"/>
      <c r="H48" s="54"/>
      <c r="I48" s="54"/>
      <c r="J48" s="54"/>
      <c r="K48" s="54"/>
      <c r="L48" s="54"/>
      <c r="M48" s="54"/>
      <c r="N48" s="54"/>
      <c r="O48" s="54"/>
      <c r="P48" s="41"/>
      <c r="Q48" s="41"/>
      <c r="R48" s="41"/>
      <c r="S48" s="34"/>
    </row>
    <row r="49" spans="2:19" x14ac:dyDescent="0.35">
      <c r="C49" s="3" t="s">
        <v>117</v>
      </c>
      <c r="D49" s="31">
        <f>P41</f>
        <v>1105.0659774039661</v>
      </c>
      <c r="E49" s="30">
        <f t="shared" si="11"/>
        <v>1428.0932199543577</v>
      </c>
      <c r="F49" s="30">
        <f t="shared" si="11"/>
        <v>1793.7478237637124</v>
      </c>
      <c r="G49" s="54"/>
      <c r="H49" s="54"/>
      <c r="I49" s="54"/>
      <c r="J49" s="54"/>
      <c r="K49" s="54"/>
      <c r="L49" s="54"/>
      <c r="M49" s="54"/>
      <c r="N49" s="54"/>
      <c r="O49" s="54"/>
      <c r="P49" s="41"/>
      <c r="Q49" s="41"/>
      <c r="R49" s="41"/>
      <c r="S49" s="34"/>
    </row>
    <row r="50" spans="2:19" x14ac:dyDescent="0.35">
      <c r="C50" s="3" t="s">
        <v>175</v>
      </c>
      <c r="D50" s="31">
        <f>'Input Data'!C151</f>
        <v>120.35284441590483</v>
      </c>
      <c r="E50" s="30">
        <f>'Input Data'!D151</f>
        <v>80.305413727222458</v>
      </c>
      <c r="F50" s="30">
        <f>'Input Data'!E151</f>
        <v>143.59997581550837</v>
      </c>
      <c r="G50" s="54"/>
      <c r="H50" s="54"/>
      <c r="I50" s="54"/>
      <c r="J50" s="54"/>
      <c r="K50" s="54"/>
      <c r="L50" s="54"/>
      <c r="M50" s="54"/>
      <c r="N50" s="54"/>
      <c r="O50" s="54"/>
      <c r="P50" s="41"/>
      <c r="Q50" s="41"/>
      <c r="R50" s="41"/>
      <c r="S50" s="34"/>
    </row>
    <row r="51" spans="2:19" x14ac:dyDescent="0.35">
      <c r="C51" s="3" t="s">
        <v>135</v>
      </c>
      <c r="D51" s="31">
        <f>D48-D$50-$D$45</f>
        <v>939.83876154212362</v>
      </c>
      <c r="E51" s="30">
        <f t="shared" ref="E51:F52" si="12">E48-E$50-$D$45</f>
        <v>936.82359818280906</v>
      </c>
      <c r="F51" s="30">
        <f t="shared" si="12"/>
        <v>782.89908632540346</v>
      </c>
      <c r="G51" s="54"/>
      <c r="H51" s="54"/>
      <c r="I51" s="54"/>
      <c r="J51" s="54"/>
      <c r="K51" s="54"/>
      <c r="L51" s="54"/>
      <c r="M51" s="54"/>
      <c r="N51" s="54"/>
      <c r="O51" s="54"/>
      <c r="P51" s="41"/>
      <c r="Q51" s="41"/>
      <c r="R51" s="41"/>
      <c r="S51" s="34"/>
    </row>
    <row r="52" spans="2:19" x14ac:dyDescent="0.35">
      <c r="C52" s="3" t="s">
        <v>136</v>
      </c>
      <c r="D52" s="31">
        <f>D49-D$50-$D$45</f>
        <v>939.83876154212362</v>
      </c>
      <c r="E52" s="30">
        <f t="shared" si="12"/>
        <v>1302.9134347811976</v>
      </c>
      <c r="F52" s="30">
        <f>F49-F$50-$D$45</f>
        <v>1605.2734765022665</v>
      </c>
      <c r="G52" s="54"/>
      <c r="H52" s="54"/>
      <c r="I52" s="54"/>
      <c r="J52" s="54"/>
      <c r="K52" s="54"/>
      <c r="L52" s="54"/>
      <c r="M52" s="54"/>
      <c r="N52" s="54"/>
      <c r="O52" s="54"/>
      <c r="P52" s="41"/>
      <c r="Q52" s="41"/>
      <c r="R52" s="41"/>
      <c r="S52" s="34"/>
    </row>
    <row r="53" spans="2:19" x14ac:dyDescent="0.35">
      <c r="C53" s="23"/>
      <c r="D53" s="33"/>
      <c r="E53" s="54"/>
      <c r="F53" s="54"/>
      <c r="G53" s="54"/>
      <c r="H53" s="54"/>
      <c r="I53" s="54"/>
      <c r="J53" s="54"/>
      <c r="K53" s="54"/>
      <c r="L53" s="54"/>
      <c r="M53" s="54"/>
      <c r="N53" s="54"/>
      <c r="O53" s="54"/>
      <c r="P53" s="41"/>
      <c r="Q53" s="41"/>
      <c r="R53" s="41"/>
      <c r="S53" s="34"/>
    </row>
    <row r="54" spans="2:19" x14ac:dyDescent="0.35">
      <c r="B54" s="23" t="s">
        <v>123</v>
      </c>
      <c r="C54" s="23"/>
      <c r="D54" s="33"/>
      <c r="E54" s="54"/>
      <c r="F54" s="54"/>
      <c r="G54" s="54"/>
      <c r="H54" s="54"/>
      <c r="I54" s="54"/>
      <c r="J54" s="54"/>
      <c r="K54" s="54"/>
      <c r="L54" s="54"/>
      <c r="M54" s="54"/>
      <c r="N54" s="54"/>
      <c r="O54" s="54"/>
      <c r="P54" s="41"/>
      <c r="Q54" s="41"/>
      <c r="R54" s="41"/>
      <c r="S54" s="34"/>
    </row>
    <row r="55" spans="2:19" x14ac:dyDescent="0.35">
      <c r="C55" s="23"/>
      <c r="D55" s="33"/>
      <c r="E55" s="54"/>
      <c r="F55" s="54"/>
      <c r="G55" s="54"/>
      <c r="H55" s="54"/>
      <c r="I55" s="54"/>
      <c r="J55" s="54"/>
      <c r="K55" s="54"/>
      <c r="L55" s="54"/>
      <c r="M55" s="54"/>
      <c r="N55" s="54"/>
      <c r="O55" s="54"/>
      <c r="P55" s="41"/>
      <c r="Q55" s="41"/>
      <c r="R55" s="41"/>
      <c r="S55" s="34"/>
    </row>
    <row r="56" spans="2:19" x14ac:dyDescent="0.35">
      <c r="C56" s="3" t="s">
        <v>104</v>
      </c>
      <c r="D56" s="43">
        <f>'Input Data'!C85</f>
        <v>0.98429447237721857</v>
      </c>
      <c r="E56" s="54"/>
      <c r="F56" s="54"/>
      <c r="G56" s="54"/>
      <c r="H56" s="54"/>
      <c r="I56" s="54"/>
      <c r="J56" s="54"/>
      <c r="K56" s="54"/>
      <c r="L56" s="54"/>
      <c r="M56" s="54"/>
      <c r="N56" s="54"/>
      <c r="O56" s="54"/>
      <c r="P56" s="41"/>
      <c r="Q56" s="41"/>
      <c r="R56" s="41"/>
      <c r="S56" s="34"/>
    </row>
    <row r="57" spans="2:19" x14ac:dyDescent="0.35">
      <c r="C57" s="3" t="s">
        <v>137</v>
      </c>
      <c r="D57" s="44">
        <f>'Input Data'!C176</f>
        <v>0.93018692028766936</v>
      </c>
      <c r="E57" s="54"/>
      <c r="F57" s="54"/>
      <c r="G57" s="54"/>
      <c r="H57" s="54"/>
      <c r="I57" s="54"/>
      <c r="J57" s="54"/>
      <c r="K57" s="54"/>
      <c r="L57" s="54"/>
      <c r="M57" s="54"/>
      <c r="N57" s="54"/>
      <c r="O57" s="54"/>
      <c r="P57" s="41"/>
      <c r="Q57" s="41"/>
      <c r="R57" s="41"/>
      <c r="S57" s="34"/>
    </row>
    <row r="58" spans="2:19" x14ac:dyDescent="0.35">
      <c r="C58" s="3" t="s">
        <v>138</v>
      </c>
      <c r="D58" s="44">
        <f>'Input Data'!C200</f>
        <v>0.62391921918687421</v>
      </c>
      <c r="E58" s="54"/>
      <c r="F58" s="54"/>
      <c r="G58" s="54"/>
      <c r="H58" s="54"/>
      <c r="I58" s="54"/>
      <c r="J58" s="54"/>
      <c r="K58" s="54"/>
      <c r="L58" s="54"/>
      <c r="M58" s="54"/>
      <c r="N58" s="54"/>
      <c r="O58" s="54"/>
      <c r="P58" s="41"/>
      <c r="Q58" s="41"/>
      <c r="R58" s="41"/>
      <c r="S58" s="34"/>
    </row>
    <row r="59" spans="2:19" x14ac:dyDescent="0.35">
      <c r="C59" s="23"/>
      <c r="D59" s="33"/>
      <c r="E59" s="54"/>
      <c r="F59" s="54"/>
      <c r="G59" s="54"/>
      <c r="H59" s="54"/>
      <c r="I59" s="54"/>
      <c r="J59" s="54"/>
      <c r="K59" s="54"/>
      <c r="L59" s="54"/>
      <c r="M59" s="54"/>
      <c r="N59" s="54"/>
      <c r="O59" s="54"/>
      <c r="P59" s="41"/>
      <c r="Q59" s="41"/>
      <c r="R59" s="41"/>
      <c r="S59" s="34"/>
    </row>
    <row r="60" spans="2:19" x14ac:dyDescent="0.35">
      <c r="C60" s="3" t="s">
        <v>105</v>
      </c>
      <c r="D60" s="30" t="s">
        <v>93</v>
      </c>
      <c r="E60" s="54"/>
      <c r="F60" s="54"/>
      <c r="G60" s="54"/>
      <c r="H60" s="54"/>
      <c r="I60" s="54"/>
      <c r="J60" s="54"/>
      <c r="K60" s="54"/>
      <c r="L60" s="54"/>
      <c r="M60" s="54"/>
      <c r="N60" s="54"/>
      <c r="O60" s="54"/>
      <c r="P60" s="41"/>
      <c r="Q60" s="41"/>
      <c r="R60" s="41"/>
      <c r="S60" s="34"/>
    </row>
    <row r="61" spans="2:19" x14ac:dyDescent="0.35">
      <c r="C61" s="3" t="s">
        <v>124</v>
      </c>
      <c r="D61" s="30" t="s">
        <v>92</v>
      </c>
      <c r="E61" s="54"/>
      <c r="F61" s="54"/>
      <c r="G61" s="54"/>
      <c r="H61" s="54"/>
      <c r="I61" s="54"/>
      <c r="J61" s="54"/>
      <c r="K61" s="54"/>
      <c r="L61" s="54"/>
      <c r="M61" s="54"/>
      <c r="N61" s="54"/>
      <c r="O61" s="54"/>
      <c r="P61" s="41"/>
      <c r="Q61" s="41"/>
      <c r="R61" s="41"/>
      <c r="S61" s="34"/>
    </row>
    <row r="62" spans="2:19" x14ac:dyDescent="0.35">
      <c r="C62" s="3" t="s">
        <v>139</v>
      </c>
      <c r="D62" s="31">
        <f>F51/D$56/D$57/D$58</f>
        <v>1370.5098075841529</v>
      </c>
      <c r="E62" s="54"/>
      <c r="F62" s="54"/>
      <c r="G62" s="54"/>
      <c r="H62" s="54"/>
      <c r="I62" s="54"/>
      <c r="J62" s="54"/>
      <c r="K62" s="54"/>
      <c r="L62" s="54"/>
      <c r="M62" s="54"/>
      <c r="N62" s="54"/>
      <c r="O62" s="54"/>
      <c r="P62" s="41"/>
      <c r="Q62" s="41"/>
      <c r="R62" s="41"/>
      <c r="S62" s="34"/>
    </row>
    <row r="63" spans="2:19" x14ac:dyDescent="0.35">
      <c r="C63" s="3" t="s">
        <v>140</v>
      </c>
      <c r="D63" s="31">
        <f>F52/D$56/D$57/D$58</f>
        <v>2810.1234013787589</v>
      </c>
      <c r="E63" s="54"/>
      <c r="F63" s="54"/>
      <c r="G63" s="54"/>
      <c r="H63" s="54"/>
      <c r="I63" s="54"/>
      <c r="J63" s="54"/>
      <c r="K63" s="54"/>
      <c r="L63" s="54"/>
      <c r="M63" s="54"/>
      <c r="N63" s="54"/>
      <c r="O63" s="54"/>
      <c r="P63" s="41"/>
      <c r="Q63" s="41"/>
      <c r="R63" s="41"/>
      <c r="S63" s="34"/>
    </row>
    <row r="64" spans="2:19" ht="13.9" x14ac:dyDescent="0.4">
      <c r="C64" s="3" t="s">
        <v>31</v>
      </c>
      <c r="D64" s="31">
        <f>D63-D62</f>
        <v>1439.613593794606</v>
      </c>
      <c r="E64" s="64" t="s">
        <v>167</v>
      </c>
      <c r="F64" s="54"/>
      <c r="G64" s="54"/>
      <c r="H64" s="54"/>
      <c r="I64" s="54"/>
      <c r="J64" s="54"/>
      <c r="K64" s="54"/>
      <c r="L64" s="54"/>
      <c r="M64" s="54"/>
      <c r="N64" s="54"/>
      <c r="O64" s="54"/>
      <c r="P64" s="41"/>
      <c r="Q64" s="41"/>
      <c r="R64" s="41"/>
      <c r="S64" s="34"/>
    </row>
    <row r="65" spans="2:19" x14ac:dyDescent="0.35">
      <c r="C65" s="23"/>
      <c r="D65" s="33"/>
      <c r="E65" s="54"/>
      <c r="F65" s="54"/>
      <c r="G65" s="54"/>
      <c r="H65" s="54"/>
      <c r="I65" s="54"/>
      <c r="J65" s="54"/>
      <c r="K65" s="54"/>
      <c r="L65" s="54"/>
      <c r="M65" s="54"/>
      <c r="N65" s="54"/>
      <c r="O65" s="54"/>
      <c r="P65" s="41"/>
      <c r="Q65" s="41"/>
      <c r="R65" s="41"/>
      <c r="S65" s="34"/>
    </row>
    <row r="66" spans="2:19" x14ac:dyDescent="0.35">
      <c r="B66" s="23" t="s">
        <v>125</v>
      </c>
      <c r="C66" s="23"/>
      <c r="D66" s="33"/>
      <c r="E66" s="54"/>
      <c r="F66" s="54"/>
      <c r="G66" s="54"/>
      <c r="H66" s="54"/>
      <c r="I66" s="54"/>
      <c r="J66" s="54"/>
      <c r="K66" s="54"/>
      <c r="L66" s="54"/>
      <c r="M66" s="54"/>
      <c r="N66" s="54"/>
      <c r="O66" s="54"/>
      <c r="P66" s="41"/>
      <c r="Q66" s="41"/>
      <c r="R66" s="41"/>
      <c r="S66" s="34"/>
    </row>
    <row r="67" spans="2:19" x14ac:dyDescent="0.35">
      <c r="B67" s="23" t="s">
        <v>168</v>
      </c>
      <c r="C67" s="23"/>
      <c r="D67" s="33"/>
      <c r="E67" s="54"/>
      <c r="F67" s="54"/>
      <c r="G67" s="54"/>
      <c r="H67" s="54"/>
      <c r="I67" s="54"/>
      <c r="J67" s="54"/>
      <c r="K67" s="54"/>
      <c r="L67" s="54"/>
      <c r="M67" s="54"/>
      <c r="N67" s="54"/>
      <c r="O67" s="54"/>
      <c r="P67" s="41"/>
      <c r="Q67" s="41"/>
      <c r="R67" s="41"/>
      <c r="S67" s="34"/>
    </row>
    <row r="68" spans="2:19" x14ac:dyDescent="0.35">
      <c r="B68" s="23"/>
      <c r="C68" s="23"/>
      <c r="D68" s="33"/>
      <c r="E68" s="54"/>
      <c r="F68" s="54"/>
      <c r="G68" s="54"/>
      <c r="H68" s="54"/>
      <c r="I68" s="54"/>
      <c r="J68" s="54"/>
      <c r="K68" s="54"/>
      <c r="L68" s="54"/>
      <c r="M68" s="54"/>
      <c r="N68" s="54"/>
      <c r="O68" s="54"/>
      <c r="P68" s="41"/>
      <c r="Q68" s="41"/>
      <c r="R68" s="41"/>
      <c r="S68" s="34"/>
    </row>
    <row r="69" spans="2:19" x14ac:dyDescent="0.35">
      <c r="C69" s="36"/>
      <c r="D69" s="29" t="str">
        <f>D61</f>
        <v>2023/24</v>
      </c>
      <c r="E69" s="54"/>
      <c r="F69" s="54"/>
      <c r="G69" s="54"/>
      <c r="H69" s="54"/>
      <c r="I69" s="54"/>
      <c r="J69" s="54"/>
      <c r="K69" s="54"/>
      <c r="L69" s="54"/>
      <c r="M69" s="54"/>
      <c r="N69" s="54"/>
      <c r="O69" s="54"/>
      <c r="P69" s="41"/>
      <c r="Q69" s="41"/>
      <c r="R69" s="41"/>
      <c r="S69" s="34"/>
    </row>
    <row r="70" spans="2:19" x14ac:dyDescent="0.35">
      <c r="C70" s="25" t="s">
        <v>141</v>
      </c>
      <c r="D70" s="31">
        <f>MAX(D62:D63)</f>
        <v>2810.1234013787589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11BAA-D6D1-4308-882B-4BEE6D87B9F1}">
  <dimension ref="A1:U70"/>
  <sheetViews>
    <sheetView zoomScale="80" zoomScaleNormal="80" workbookViewId="0"/>
  </sheetViews>
  <sheetFormatPr defaultRowHeight="13.5" x14ac:dyDescent="0.35"/>
  <cols>
    <col min="1" max="1" width="6.265625" style="24" customWidth="1"/>
    <col min="2" max="2" width="5.1328125" style="24" customWidth="1"/>
    <col min="3" max="3" width="81.86328125" style="24" customWidth="1"/>
    <col min="4" max="5" width="10.9296875" style="24" customWidth="1"/>
    <col min="6" max="18" width="10.86328125" style="24" customWidth="1"/>
    <col min="19" max="19" width="9.9296875" style="24" bestFit="1" customWidth="1"/>
    <col min="20" max="16384" width="9.06640625" style="24"/>
  </cols>
  <sheetData>
    <row r="1" spans="1:21" x14ac:dyDescent="0.35">
      <c r="A1" s="23" t="s">
        <v>122</v>
      </c>
    </row>
    <row r="2" spans="1:21" x14ac:dyDescent="0.35">
      <c r="A2" s="23" t="s">
        <v>177</v>
      </c>
    </row>
    <row r="3" spans="1:21" x14ac:dyDescent="0.35">
      <c r="A3" s="23"/>
    </row>
    <row r="4" spans="1:21" x14ac:dyDescent="0.35">
      <c r="B4" s="23" t="s">
        <v>110</v>
      </c>
    </row>
    <row r="6" spans="1:21" x14ac:dyDescent="0.35">
      <c r="C6" s="25" t="s">
        <v>129</v>
      </c>
      <c r="D6" s="26">
        <f>'Input Data'!C240</f>
        <v>5.1039410454187598E-3</v>
      </c>
    </row>
    <row r="8" spans="1:21" x14ac:dyDescent="0.35">
      <c r="C8" s="27"/>
      <c r="D8" s="28" t="s">
        <v>79</v>
      </c>
      <c r="E8" s="28" t="s">
        <v>80</v>
      </c>
      <c r="F8" s="28" t="s">
        <v>81</v>
      </c>
      <c r="G8" s="28" t="s">
        <v>82</v>
      </c>
      <c r="H8" s="28" t="s">
        <v>83</v>
      </c>
      <c r="I8" s="28" t="s">
        <v>84</v>
      </c>
      <c r="J8" s="28" t="s">
        <v>85</v>
      </c>
      <c r="K8" s="28" t="s">
        <v>86</v>
      </c>
      <c r="L8" s="28" t="s">
        <v>87</v>
      </c>
      <c r="M8" s="28" t="s">
        <v>88</v>
      </c>
      <c r="N8" s="28" t="s">
        <v>89</v>
      </c>
      <c r="O8" s="28" t="s">
        <v>90</v>
      </c>
      <c r="P8" s="28" t="s">
        <v>91</v>
      </c>
      <c r="Q8" s="28" t="s">
        <v>92</v>
      </c>
      <c r="R8" s="28" t="s">
        <v>93</v>
      </c>
    </row>
    <row r="9" spans="1:21" x14ac:dyDescent="0.35">
      <c r="C9" s="25" t="s">
        <v>27</v>
      </c>
      <c r="D9" s="29">
        <f>'Input Data'!C19</f>
        <v>9150.9863398288253</v>
      </c>
      <c r="E9" s="30">
        <f>'Input Data'!D19</f>
        <v>9397.994764109184</v>
      </c>
      <c r="F9" s="30">
        <f>'Input Data'!E19</f>
        <v>9584.2829367518352</v>
      </c>
      <c r="G9" s="30">
        <f>'Input Data'!F19</f>
        <v>9749.6441251401411</v>
      </c>
      <c r="H9" s="30">
        <f>'Input Data'!G19</f>
        <v>9916.6666465468388</v>
      </c>
      <c r="I9" s="30">
        <f>'Input Data'!H19</f>
        <v>10113.402711442786</v>
      </c>
      <c r="J9" s="30">
        <f>'Input Data'!I19</f>
        <v>10260.998818890239</v>
      </c>
      <c r="K9" s="30">
        <f>'Input Data'!J19</f>
        <v>10179.259700607032</v>
      </c>
      <c r="L9" s="30">
        <f>'Input Data'!K19</f>
        <v>10374.442574802149</v>
      </c>
      <c r="M9" s="30">
        <f>'Input Data'!L19</f>
        <v>10552.523536613271</v>
      </c>
      <c r="N9" s="30">
        <f>'Input Data'!M19</f>
        <v>11096.259382952976</v>
      </c>
      <c r="O9" s="30">
        <f>'Input Data'!N19</f>
        <v>11398.817491743301</v>
      </c>
      <c r="P9" s="31">
        <f>'Input Data'!O19</f>
        <v>11500.500461043977</v>
      </c>
      <c r="Q9" s="31">
        <f>'Input Data'!P19</f>
        <v>11569.528798606865</v>
      </c>
      <c r="R9" s="31">
        <f>'Input Data'!Q19</f>
        <v>11587.168852917024</v>
      </c>
      <c r="T9" s="32"/>
    </row>
    <row r="10" spans="1:21" x14ac:dyDescent="0.35">
      <c r="C10" s="25" t="s">
        <v>26</v>
      </c>
      <c r="D10" s="29">
        <f>D9</f>
        <v>9150.9863398288253</v>
      </c>
      <c r="E10" s="30">
        <f t="shared" ref="E10:O10" si="0">E9</f>
        <v>9397.994764109184</v>
      </c>
      <c r="F10" s="30">
        <f t="shared" si="0"/>
        <v>9584.2829367518352</v>
      </c>
      <c r="G10" s="30">
        <f t="shared" si="0"/>
        <v>9749.6441251401411</v>
      </c>
      <c r="H10" s="30">
        <f t="shared" si="0"/>
        <v>9916.6666465468388</v>
      </c>
      <c r="I10" s="30">
        <f t="shared" si="0"/>
        <v>10113.402711442786</v>
      </c>
      <c r="J10" s="30">
        <f t="shared" si="0"/>
        <v>10260.998818890239</v>
      </c>
      <c r="K10" s="30">
        <f t="shared" si="0"/>
        <v>10179.259700607032</v>
      </c>
      <c r="L10" s="30">
        <f t="shared" si="0"/>
        <v>10374.442574802149</v>
      </c>
      <c r="M10" s="30">
        <f t="shared" si="0"/>
        <v>10552.523536613271</v>
      </c>
      <c r="N10" s="30">
        <f t="shared" si="0"/>
        <v>11096.259382952976</v>
      </c>
      <c r="O10" s="30">
        <f t="shared" si="0"/>
        <v>11398.817491743301</v>
      </c>
      <c r="P10" s="31">
        <f>'Input Data'!C279</f>
        <v>11262.456907760406</v>
      </c>
      <c r="Q10" s="31">
        <f>'Input Data'!D279</f>
        <v>11150.888347210815</v>
      </c>
      <c r="R10" s="31"/>
      <c r="T10" s="32"/>
    </row>
    <row r="11" spans="1:21" x14ac:dyDescent="0.35">
      <c r="C11" s="3" t="s">
        <v>28</v>
      </c>
      <c r="D11" s="29"/>
      <c r="E11" s="30"/>
      <c r="F11" s="30"/>
      <c r="G11" s="30"/>
      <c r="H11" s="30"/>
      <c r="I11" s="30"/>
      <c r="J11" s="30"/>
      <c r="K11" s="30"/>
      <c r="L11" s="30"/>
      <c r="M11" s="30"/>
      <c r="N11" s="30"/>
      <c r="O11" s="30"/>
      <c r="P11" s="31">
        <f>P10-P9</f>
        <v>-238.04355328357087</v>
      </c>
      <c r="Q11" s="31">
        <f>Q10-Q9</f>
        <v>-418.64045139604968</v>
      </c>
      <c r="R11" s="31"/>
      <c r="T11" s="32"/>
    </row>
    <row r="12" spans="1:21" x14ac:dyDescent="0.35">
      <c r="D12" s="33"/>
      <c r="E12" s="34"/>
      <c r="F12" s="34"/>
      <c r="G12" s="34"/>
      <c r="H12" s="34"/>
      <c r="I12" s="34"/>
      <c r="J12" s="34"/>
      <c r="K12" s="34"/>
      <c r="L12" s="34"/>
      <c r="M12" s="34"/>
      <c r="N12" s="34"/>
      <c r="O12" s="34"/>
      <c r="P12" s="35"/>
      <c r="Q12" s="35"/>
      <c r="R12" s="35"/>
    </row>
    <row r="13" spans="1:21" x14ac:dyDescent="0.35">
      <c r="B13" s="23" t="s">
        <v>142</v>
      </c>
      <c r="D13" s="33"/>
      <c r="E13" s="34"/>
      <c r="F13" s="34"/>
      <c r="G13" s="34"/>
      <c r="H13" s="34"/>
      <c r="I13" s="34"/>
      <c r="J13" s="34"/>
      <c r="K13" s="34"/>
      <c r="L13" s="34"/>
      <c r="M13" s="34"/>
      <c r="N13" s="34"/>
      <c r="O13" s="34"/>
      <c r="P13" s="35"/>
      <c r="Q13" s="35"/>
      <c r="R13" s="35"/>
    </row>
    <row r="14" spans="1:21" x14ac:dyDescent="0.35">
      <c r="B14" s="23" t="s">
        <v>118</v>
      </c>
      <c r="T14" s="32"/>
      <c r="U14" s="32"/>
    </row>
    <row r="15" spans="1:21" x14ac:dyDescent="0.35">
      <c r="B15" s="23"/>
      <c r="T15" s="32"/>
      <c r="U15" s="32"/>
    </row>
    <row r="16" spans="1:21" x14ac:dyDescent="0.35">
      <c r="C16" s="27"/>
      <c r="D16" s="36" t="s">
        <v>79</v>
      </c>
      <c r="E16" s="36" t="s">
        <v>80</v>
      </c>
      <c r="F16" s="36" t="s">
        <v>81</v>
      </c>
      <c r="G16" s="36" t="s">
        <v>82</v>
      </c>
      <c r="H16" s="36" t="s">
        <v>83</v>
      </c>
      <c r="I16" s="36" t="s">
        <v>84</v>
      </c>
      <c r="J16" s="36" t="s">
        <v>85</v>
      </c>
      <c r="K16" s="36" t="s">
        <v>86</v>
      </c>
      <c r="L16" s="36" t="s">
        <v>87</v>
      </c>
      <c r="M16" s="36" t="s">
        <v>88</v>
      </c>
      <c r="N16" s="36" t="s">
        <v>89</v>
      </c>
      <c r="O16" s="36" t="s">
        <v>90</v>
      </c>
      <c r="P16" s="36" t="s">
        <v>91</v>
      </c>
      <c r="Q16" s="36" t="s">
        <v>92</v>
      </c>
      <c r="R16" s="36" t="s">
        <v>93</v>
      </c>
    </row>
    <row r="17" spans="2:19" x14ac:dyDescent="0.35">
      <c r="C17" s="3" t="s">
        <v>111</v>
      </c>
      <c r="D17" s="37"/>
      <c r="E17" s="30">
        <f>E21+E24</f>
        <v>895.35174879071633</v>
      </c>
      <c r="F17" s="30">
        <f t="shared" ref="F17:R18" si="1">F21+F24</f>
        <v>784.30641390367032</v>
      </c>
      <c r="G17" s="30">
        <f t="shared" si="1"/>
        <v>896.61879152145582</v>
      </c>
      <c r="H17" s="30">
        <f t="shared" si="1"/>
        <v>946.08304102627574</v>
      </c>
      <c r="I17" s="30">
        <f t="shared" si="1"/>
        <v>1000.9799393924068</v>
      </c>
      <c r="J17" s="30">
        <f t="shared" si="1"/>
        <v>1157.1189460808214</v>
      </c>
      <c r="K17" s="30">
        <f t="shared" si="1"/>
        <v>1068.8247864212362</v>
      </c>
      <c r="L17" s="30">
        <f t="shared" si="1"/>
        <v>974.19872432779346</v>
      </c>
      <c r="M17" s="30">
        <f t="shared" si="1"/>
        <v>905.08836013463349</v>
      </c>
      <c r="N17" s="30">
        <f t="shared" si="1"/>
        <v>719.11730331364686</v>
      </c>
      <c r="O17" s="30">
        <f t="shared" si="1"/>
        <v>847.56107658198312</v>
      </c>
      <c r="P17" s="31">
        <f t="shared" si="1"/>
        <v>1027.1981079389061</v>
      </c>
      <c r="Q17" s="31">
        <f t="shared" si="1"/>
        <v>994.33647485805773</v>
      </c>
      <c r="R17" s="31">
        <f t="shared" si="1"/>
        <v>964.59036937545648</v>
      </c>
    </row>
    <row r="18" spans="2:19" x14ac:dyDescent="0.35">
      <c r="C18" s="3" t="s">
        <v>115</v>
      </c>
      <c r="D18" s="37"/>
      <c r="E18" s="30">
        <f>E22+E25</f>
        <v>895.35174879071633</v>
      </c>
      <c r="F18" s="30">
        <f t="shared" si="1"/>
        <v>784.30641390367032</v>
      </c>
      <c r="G18" s="30">
        <f t="shared" si="1"/>
        <v>896.61879152145582</v>
      </c>
      <c r="H18" s="30">
        <f t="shared" si="1"/>
        <v>946.08304102627574</v>
      </c>
      <c r="I18" s="30">
        <f t="shared" si="1"/>
        <v>1000.9799393924068</v>
      </c>
      <c r="J18" s="30">
        <f t="shared" si="1"/>
        <v>1157.1189460808214</v>
      </c>
      <c r="K18" s="30">
        <f t="shared" si="1"/>
        <v>1068.8247864212362</v>
      </c>
      <c r="L18" s="30">
        <f t="shared" si="1"/>
        <v>974.19872432779346</v>
      </c>
      <c r="M18" s="30">
        <f t="shared" si="1"/>
        <v>905.08836013463349</v>
      </c>
      <c r="N18" s="30">
        <f t="shared" si="1"/>
        <v>719.11730331364686</v>
      </c>
      <c r="O18" s="30">
        <f t="shared" si="1"/>
        <v>847.56107658198312</v>
      </c>
      <c r="P18" s="31">
        <f t="shared" si="1"/>
        <v>1027.1981079389061</v>
      </c>
      <c r="Q18" s="31">
        <f t="shared" si="1"/>
        <v>973.75516290242251</v>
      </c>
      <c r="R18" s="31">
        <f t="shared" si="1"/>
        <v>929.68691265937582</v>
      </c>
    </row>
    <row r="19" spans="2:19" x14ac:dyDescent="0.35">
      <c r="C19" s="3" t="s">
        <v>161</v>
      </c>
      <c r="D19" s="38"/>
      <c r="E19" s="39"/>
      <c r="F19" s="39"/>
      <c r="G19" s="39"/>
      <c r="H19" s="39"/>
      <c r="I19" s="39"/>
      <c r="J19" s="39"/>
      <c r="K19" s="39"/>
      <c r="L19" s="39"/>
      <c r="M19" s="39"/>
      <c r="N19" s="39"/>
      <c r="O19" s="39"/>
      <c r="P19" s="31">
        <f>P18-P17</f>
        <v>0</v>
      </c>
      <c r="Q19" s="31">
        <f t="shared" ref="Q19:R19" si="2">Q18-Q17</f>
        <v>-20.581311955635215</v>
      </c>
      <c r="R19" s="31">
        <f t="shared" si="2"/>
        <v>-34.903456716080655</v>
      </c>
    </row>
    <row r="20" spans="2:19" x14ac:dyDescent="0.35">
      <c r="C20" s="25" t="s">
        <v>24</v>
      </c>
      <c r="D20" s="26"/>
      <c r="E20" s="45">
        <f>'Input Data'!C45</f>
        <v>6.1566022096591483E-2</v>
      </c>
      <c r="F20" s="45">
        <f>'Input Data'!D45</f>
        <v>5.4150644387866147E-2</v>
      </c>
      <c r="G20" s="45">
        <f>'Input Data'!E45</f>
        <v>6.4906353562317692E-2</v>
      </c>
      <c r="H20" s="45">
        <f>'Input Data'!F45</f>
        <v>7.1575820960294564E-2</v>
      </c>
      <c r="I20" s="45">
        <f>'Input Data'!G45</f>
        <v>7.6471350454939788E-2</v>
      </c>
      <c r="J20" s="45">
        <f>'Input Data'!H45</f>
        <v>9.0179270851035373E-2</v>
      </c>
      <c r="K20" s="45">
        <f>'Input Data'!I45</f>
        <v>8.6226246013854313E-2</v>
      </c>
      <c r="L20" s="45">
        <f>'Input Data'!J45</f>
        <v>7.9801721000176309E-2</v>
      </c>
      <c r="M20" s="45">
        <f>'Input Data'!K45</f>
        <v>7.2999762089705142E-2</v>
      </c>
      <c r="N20" s="45">
        <f>'Input Data'!L45</f>
        <v>5.8329411764327509E-2</v>
      </c>
      <c r="O20" s="45">
        <f>'Input Data'!M45</f>
        <v>6.5111806147334056E-2</v>
      </c>
      <c r="P20" s="46">
        <f>'Input Data'!N45</f>
        <v>7.8103110685206312E-2</v>
      </c>
      <c r="Q20" s="46">
        <f>'Input Data'!O45</f>
        <v>7.4581565689947601E-2</v>
      </c>
      <c r="R20" s="46">
        <f>'Input Data'!P45</f>
        <v>7.1598696607856449E-2</v>
      </c>
    </row>
    <row r="21" spans="2:19" x14ac:dyDescent="0.35">
      <c r="C21" s="3" t="s">
        <v>162</v>
      </c>
      <c r="D21" s="37"/>
      <c r="E21" s="30">
        <f>E$20*D9</f>
        <v>563.38982720350828</v>
      </c>
      <c r="F21" s="30">
        <f t="shared" ref="F21:O21" si="3">F20*E9</f>
        <v>508.90747243030444</v>
      </c>
      <c r="G21" s="30">
        <f t="shared" si="3"/>
        <v>622.08085693410317</v>
      </c>
      <c r="H21" s="30">
        <f t="shared" si="3"/>
        <v>697.83878232761845</v>
      </c>
      <c r="I21" s="30">
        <f t="shared" si="3"/>
        <v>758.34089047289581</v>
      </c>
      <c r="J21" s="30">
        <f t="shared" si="3"/>
        <v>912.01928234079458</v>
      </c>
      <c r="K21" s="30">
        <f t="shared" si="3"/>
        <v>884.76740850549822</v>
      </c>
      <c r="L21" s="30">
        <f t="shared" si="3"/>
        <v>812.32244261618064</v>
      </c>
      <c r="M21" s="30">
        <f t="shared" si="3"/>
        <v>757.331839773865</v>
      </c>
      <c r="N21" s="30">
        <f t="shared" si="3"/>
        <v>615.52249051987303</v>
      </c>
      <c r="O21" s="30">
        <f t="shared" si="3"/>
        <v>722.49748990337082</v>
      </c>
      <c r="P21" s="31">
        <f>(P20*O9)</f>
        <v>890.28310423809285</v>
      </c>
      <c r="Q21" s="31">
        <f t="shared" ref="Q21:R21" si="4">(Q20*P9)</f>
        <v>857.72533060262413</v>
      </c>
      <c r="R21" s="31">
        <f t="shared" si="4"/>
        <v>828.36318234731084</v>
      </c>
    </row>
    <row r="22" spans="2:19" ht="13.9" x14ac:dyDescent="0.4">
      <c r="C22" s="3" t="s">
        <v>163</v>
      </c>
      <c r="D22" s="37"/>
      <c r="E22" s="30">
        <f>E$20*D10</f>
        <v>563.38982720350828</v>
      </c>
      <c r="F22" s="30">
        <f t="shared" ref="F22:R22" si="5">F$20*E10</f>
        <v>508.90747243030444</v>
      </c>
      <c r="G22" s="30">
        <f t="shared" si="5"/>
        <v>622.08085693410317</v>
      </c>
      <c r="H22" s="30">
        <f t="shared" si="5"/>
        <v>697.83878232761845</v>
      </c>
      <c r="I22" s="30">
        <f t="shared" si="5"/>
        <v>758.34089047289581</v>
      </c>
      <c r="J22" s="30">
        <f t="shared" si="5"/>
        <v>912.01928234079458</v>
      </c>
      <c r="K22" s="30">
        <f t="shared" si="5"/>
        <v>884.76740850549822</v>
      </c>
      <c r="L22" s="30">
        <f t="shared" si="5"/>
        <v>812.32244261618064</v>
      </c>
      <c r="M22" s="30">
        <f t="shared" si="5"/>
        <v>757.331839773865</v>
      </c>
      <c r="N22" s="30">
        <f t="shared" si="5"/>
        <v>615.52249051987303</v>
      </c>
      <c r="O22" s="30">
        <f t="shared" si="5"/>
        <v>722.49748990337082</v>
      </c>
      <c r="P22" s="31">
        <f t="shared" si="5"/>
        <v>890.28310423809285</v>
      </c>
      <c r="Q22" s="31">
        <f t="shared" si="5"/>
        <v>839.9716696963369</v>
      </c>
      <c r="R22" s="31">
        <f t="shared" si="5"/>
        <v>798.38907168002902</v>
      </c>
      <c r="S22" s="40"/>
    </row>
    <row r="23" spans="2:19" x14ac:dyDescent="0.35">
      <c r="C23" s="25" t="s">
        <v>29</v>
      </c>
      <c r="D23" s="26"/>
      <c r="E23" s="45">
        <f>'Input Data'!C70</f>
        <v>3.6276080988382017E-2</v>
      </c>
      <c r="F23" s="45">
        <f>'Input Data'!D70</f>
        <v>2.9304010949773106E-2</v>
      </c>
      <c r="G23" s="45">
        <f>'Input Data'!E70</f>
        <v>2.8644598286493725E-2</v>
      </c>
      <c r="H23" s="45">
        <f>'Input Data'!F70</f>
        <v>2.5461878968335062E-2</v>
      </c>
      <c r="I23" s="45">
        <f>'Input Data'!G70</f>
        <v>2.4467803302030144E-2</v>
      </c>
      <c r="J23" s="45">
        <f>'Input Data'!H70</f>
        <v>2.4235133390140735E-2</v>
      </c>
      <c r="K23" s="45">
        <f>'Input Data'!I70</f>
        <v>1.7937569350158479E-2</v>
      </c>
      <c r="L23" s="45">
        <f>'Input Data'!J70</f>
        <v>1.5902559368041223E-2</v>
      </c>
      <c r="M23" s="45">
        <f>'Input Data'!K70</f>
        <v>1.4242357533468383E-2</v>
      </c>
      <c r="N23" s="45">
        <f>'Input Data'!L70</f>
        <v>9.8170653146935818E-3</v>
      </c>
      <c r="O23" s="45">
        <f>'Input Data'!M70</f>
        <v>1.1270787962179916E-2</v>
      </c>
      <c r="P23" s="46">
        <f>'Input Data'!N70</f>
        <v>1.2011333965122894E-2</v>
      </c>
      <c r="Q23" s="46">
        <f>'Input Data'!O70</f>
        <v>1.1878712993245902E-2</v>
      </c>
      <c r="R23" s="46">
        <f>'Input Data'!P70</f>
        <v>1.1774653004411838E-2</v>
      </c>
    </row>
    <row r="24" spans="2:19" x14ac:dyDescent="0.35">
      <c r="C24" s="3" t="s">
        <v>164</v>
      </c>
      <c r="D24" s="37"/>
      <c r="E24" s="30">
        <f>E$23*D9</f>
        <v>331.961921587208</v>
      </c>
      <c r="F24" s="30">
        <f t="shared" ref="F24:R24" si="6">F23*E9</f>
        <v>275.39894147336582</v>
      </c>
      <c r="G24" s="30">
        <f t="shared" si="6"/>
        <v>274.53793458735265</v>
      </c>
      <c r="H24" s="30">
        <f t="shared" si="6"/>
        <v>248.24425869865726</v>
      </c>
      <c r="I24" s="30">
        <f t="shared" si="6"/>
        <v>242.63904891951094</v>
      </c>
      <c r="J24" s="30">
        <f t="shared" si="6"/>
        <v>245.0996637400269</v>
      </c>
      <c r="K24" s="30">
        <f t="shared" si="6"/>
        <v>184.0573779157379</v>
      </c>
      <c r="L24" s="30">
        <f t="shared" si="6"/>
        <v>161.87628171161285</v>
      </c>
      <c r="M24" s="30">
        <f t="shared" si="6"/>
        <v>147.75652036076852</v>
      </c>
      <c r="N24" s="30">
        <f t="shared" si="6"/>
        <v>103.59481279377378</v>
      </c>
      <c r="O24" s="30">
        <f t="shared" si="6"/>
        <v>125.06358667861235</v>
      </c>
      <c r="P24" s="31">
        <f t="shared" si="6"/>
        <v>136.91500370081326</v>
      </c>
      <c r="Q24" s="31">
        <f t="shared" si="6"/>
        <v>136.61114425543357</v>
      </c>
      <c r="R24" s="31">
        <f t="shared" si="6"/>
        <v>136.22718702814561</v>
      </c>
    </row>
    <row r="25" spans="2:19" x14ac:dyDescent="0.35">
      <c r="C25" s="3" t="s">
        <v>165</v>
      </c>
      <c r="D25" s="37"/>
      <c r="E25" s="30">
        <f>E$23*D10</f>
        <v>331.961921587208</v>
      </c>
      <c r="F25" s="30">
        <f t="shared" ref="F25:R25" si="7">F$23*E10</f>
        <v>275.39894147336582</v>
      </c>
      <c r="G25" s="30">
        <f t="shared" si="7"/>
        <v>274.53793458735265</v>
      </c>
      <c r="H25" s="30">
        <f t="shared" si="7"/>
        <v>248.24425869865726</v>
      </c>
      <c r="I25" s="30">
        <f t="shared" si="7"/>
        <v>242.63904891951094</v>
      </c>
      <c r="J25" s="30">
        <f t="shared" si="7"/>
        <v>245.0996637400269</v>
      </c>
      <c r="K25" s="30">
        <f t="shared" si="7"/>
        <v>184.0573779157379</v>
      </c>
      <c r="L25" s="30">
        <f t="shared" si="7"/>
        <v>161.87628171161285</v>
      </c>
      <c r="M25" s="30">
        <f t="shared" si="7"/>
        <v>147.75652036076852</v>
      </c>
      <c r="N25" s="30">
        <f t="shared" si="7"/>
        <v>103.59481279377378</v>
      </c>
      <c r="O25" s="30">
        <f t="shared" si="7"/>
        <v>125.06358667861235</v>
      </c>
      <c r="P25" s="31">
        <f t="shared" si="7"/>
        <v>136.91500370081326</v>
      </c>
      <c r="Q25" s="31">
        <f t="shared" si="7"/>
        <v>133.78349320608561</v>
      </c>
      <c r="R25" s="31">
        <f t="shared" si="7"/>
        <v>131.2978409793468</v>
      </c>
    </row>
    <row r="26" spans="2:19" x14ac:dyDescent="0.35">
      <c r="D26" s="33"/>
      <c r="E26" s="34"/>
      <c r="F26" s="34"/>
      <c r="G26" s="34"/>
      <c r="H26" s="34"/>
      <c r="I26" s="34"/>
      <c r="J26" s="34"/>
      <c r="K26" s="34"/>
      <c r="L26" s="34"/>
      <c r="M26" s="34"/>
      <c r="N26" s="34"/>
      <c r="O26" s="34"/>
      <c r="P26" s="34"/>
      <c r="Q26" s="34"/>
      <c r="R26" s="34"/>
    </row>
    <row r="27" spans="2:19" x14ac:dyDescent="0.35">
      <c r="B27" s="23" t="s">
        <v>180</v>
      </c>
      <c r="D27" s="33"/>
      <c r="E27" s="34"/>
      <c r="F27" s="34"/>
      <c r="G27" s="34"/>
      <c r="H27" s="34"/>
      <c r="I27" s="34"/>
      <c r="J27" s="34"/>
      <c r="K27" s="34"/>
      <c r="L27" s="34"/>
      <c r="M27" s="34"/>
      <c r="N27" s="34"/>
      <c r="O27" s="34"/>
      <c r="P27" s="34"/>
      <c r="Q27" s="34"/>
      <c r="R27" s="34"/>
    </row>
    <row r="28" spans="2:19" x14ac:dyDescent="0.35">
      <c r="D28" s="33"/>
      <c r="E28" s="34"/>
      <c r="F28" s="34"/>
      <c r="G28" s="34"/>
      <c r="H28" s="34"/>
      <c r="I28" s="34"/>
      <c r="J28" s="34"/>
      <c r="K28" s="34"/>
      <c r="L28" s="34"/>
      <c r="M28" s="34"/>
      <c r="N28" s="34"/>
      <c r="O28" s="34"/>
      <c r="P28" s="34"/>
      <c r="Q28" s="34"/>
      <c r="R28" s="34"/>
    </row>
    <row r="29" spans="2:19" x14ac:dyDescent="0.35">
      <c r="C29" s="27"/>
      <c r="D29" s="36" t="s">
        <v>79</v>
      </c>
      <c r="E29" s="36" t="s">
        <v>80</v>
      </c>
      <c r="F29" s="36" t="s">
        <v>81</v>
      </c>
      <c r="G29" s="36" t="s">
        <v>82</v>
      </c>
      <c r="H29" s="36" t="s">
        <v>83</v>
      </c>
      <c r="I29" s="36" t="s">
        <v>84</v>
      </c>
      <c r="J29" s="36" t="s">
        <v>85</v>
      </c>
      <c r="K29" s="36" t="s">
        <v>86</v>
      </c>
      <c r="L29" s="36" t="s">
        <v>87</v>
      </c>
      <c r="M29" s="36" t="s">
        <v>88</v>
      </c>
      <c r="N29" s="36" t="s">
        <v>89</v>
      </c>
      <c r="O29" s="36" t="s">
        <v>90</v>
      </c>
      <c r="P29" s="36" t="s">
        <v>91</v>
      </c>
      <c r="Q29" s="36" t="s">
        <v>92</v>
      </c>
      <c r="R29" s="36" t="s">
        <v>93</v>
      </c>
    </row>
    <row r="30" spans="2:19" x14ac:dyDescent="0.35">
      <c r="C30" s="3" t="s">
        <v>112</v>
      </c>
      <c r="D30" s="53"/>
      <c r="E30" s="30">
        <f>'Input Data'!C303</f>
        <v>822.31337928490439</v>
      </c>
      <c r="F30" s="30">
        <f>'Input Data'!D303</f>
        <v>964.39128216196264</v>
      </c>
      <c r="G30" s="30">
        <f>'Input Data'!E303</f>
        <v>951.91219444080843</v>
      </c>
      <c r="H30" s="30">
        <f>'Input Data'!F303</f>
        <v>1091.6890554670222</v>
      </c>
      <c r="I30" s="30">
        <f>'Input Data'!G303</f>
        <v>1055.0344741241884</v>
      </c>
      <c r="J30" s="30">
        <f>'Input Data'!H303</f>
        <v>1093.6983795796621</v>
      </c>
      <c r="K30" s="30">
        <f>'Input Data'!I303</f>
        <v>1103.8395809724859</v>
      </c>
      <c r="L30" s="30">
        <f>'Input Data'!J303</f>
        <v>1268.0475610943313</v>
      </c>
      <c r="M30" s="30">
        <f>'Input Data'!K303</f>
        <v>1246.0475298930787</v>
      </c>
      <c r="N30" s="30">
        <f>'Input Data'!L303</f>
        <v>1248.0498883822693</v>
      </c>
      <c r="O30" s="30">
        <f>'Input Data'!M303</f>
        <v>1238.155720013192</v>
      </c>
      <c r="P30" s="31">
        <f>P9*($D$6+1)-O9+P17</f>
        <v>1187.578953585562</v>
      </c>
      <c r="Q30" s="31">
        <f>Q9*($D$6+1)-P9+Q17</f>
        <v>1122.415005332309</v>
      </c>
      <c r="R30" s="31">
        <f>R9*($D$6+1)-Q9+R17</f>
        <v>1041.3706503942169</v>
      </c>
    </row>
    <row r="31" spans="2:19" x14ac:dyDescent="0.35">
      <c r="C31" s="3" t="s">
        <v>116</v>
      </c>
      <c r="D31" s="53"/>
      <c r="E31" s="30">
        <f>E30</f>
        <v>822.31337928490439</v>
      </c>
      <c r="F31" s="30">
        <f t="shared" ref="F31:O31" si="8">F30</f>
        <v>964.39128216196264</v>
      </c>
      <c r="G31" s="30">
        <f t="shared" si="8"/>
        <v>951.91219444080843</v>
      </c>
      <c r="H31" s="30">
        <f t="shared" si="8"/>
        <v>1091.6890554670222</v>
      </c>
      <c r="I31" s="30">
        <f t="shared" si="8"/>
        <v>1055.0344741241884</v>
      </c>
      <c r="J31" s="30">
        <f t="shared" si="8"/>
        <v>1093.6983795796621</v>
      </c>
      <c r="K31" s="30">
        <f t="shared" si="8"/>
        <v>1103.8395809724859</v>
      </c>
      <c r="L31" s="30">
        <f t="shared" si="8"/>
        <v>1268.0475610943313</v>
      </c>
      <c r="M31" s="30">
        <f t="shared" si="8"/>
        <v>1246.0475298930787</v>
      </c>
      <c r="N31" s="30">
        <f t="shared" si="8"/>
        <v>1248.0498883822693</v>
      </c>
      <c r="O31" s="30">
        <f t="shared" si="8"/>
        <v>1238.155720013192</v>
      </c>
      <c r="P31" s="31">
        <f>P9*($D$6+1)-O10+P18</f>
        <v>1187.578953585562</v>
      </c>
      <c r="Q31" s="31">
        <f>Q9*($D$6+1)-P10+Q18</f>
        <v>1339.8772466602445</v>
      </c>
      <c r="R31" s="31">
        <f>R9*($D$6+1)-Q10+R18</f>
        <v>1425.1076450741859</v>
      </c>
      <c r="S31" s="34"/>
    </row>
    <row r="33" spans="2:19" x14ac:dyDescent="0.35">
      <c r="B33" s="23" t="s">
        <v>166</v>
      </c>
    </row>
    <row r="35" spans="2:19" x14ac:dyDescent="0.35">
      <c r="C35" s="37"/>
      <c r="D35" s="29" t="s">
        <v>79</v>
      </c>
      <c r="E35" s="30" t="s">
        <v>80</v>
      </c>
      <c r="F35" s="30" t="s">
        <v>81</v>
      </c>
      <c r="G35" s="30" t="s">
        <v>82</v>
      </c>
      <c r="H35" s="30" t="s">
        <v>83</v>
      </c>
      <c r="I35" s="30" t="s">
        <v>84</v>
      </c>
      <c r="J35" s="30" t="s">
        <v>85</v>
      </c>
      <c r="K35" s="30" t="s">
        <v>86</v>
      </c>
      <c r="L35" s="30" t="s">
        <v>87</v>
      </c>
      <c r="M35" s="30" t="s">
        <v>88</v>
      </c>
      <c r="N35" s="30" t="s">
        <v>89</v>
      </c>
      <c r="O35" s="30" t="s">
        <v>90</v>
      </c>
      <c r="P35" s="30" t="s">
        <v>91</v>
      </c>
      <c r="Q35" s="30" t="s">
        <v>92</v>
      </c>
      <c r="R35" s="30" t="s">
        <v>93</v>
      </c>
    </row>
    <row r="36" spans="2:19" x14ac:dyDescent="0.35">
      <c r="C36" s="3" t="s">
        <v>112</v>
      </c>
      <c r="D36" s="38"/>
      <c r="E36" s="30">
        <f t="shared" ref="E36:R37" si="9">E30</f>
        <v>822.31337928490439</v>
      </c>
      <c r="F36" s="30">
        <f t="shared" si="9"/>
        <v>964.39128216196264</v>
      </c>
      <c r="G36" s="30">
        <f t="shared" si="9"/>
        <v>951.91219444080843</v>
      </c>
      <c r="H36" s="30">
        <f t="shared" si="9"/>
        <v>1091.6890554670222</v>
      </c>
      <c r="I36" s="30">
        <f t="shared" si="9"/>
        <v>1055.0344741241884</v>
      </c>
      <c r="J36" s="30">
        <f t="shared" si="9"/>
        <v>1093.6983795796621</v>
      </c>
      <c r="K36" s="30">
        <f t="shared" si="9"/>
        <v>1103.8395809724859</v>
      </c>
      <c r="L36" s="30">
        <f t="shared" si="9"/>
        <v>1268.0475610943313</v>
      </c>
      <c r="M36" s="30">
        <f t="shared" si="9"/>
        <v>1246.0475298930787</v>
      </c>
      <c r="N36" s="30">
        <f t="shared" si="9"/>
        <v>1248.0498883822693</v>
      </c>
      <c r="O36" s="30">
        <f t="shared" si="9"/>
        <v>1238.155720013192</v>
      </c>
      <c r="P36" s="31">
        <f t="shared" si="9"/>
        <v>1187.578953585562</v>
      </c>
      <c r="Q36" s="31">
        <f t="shared" si="9"/>
        <v>1122.415005332309</v>
      </c>
      <c r="R36" s="31">
        <f t="shared" si="9"/>
        <v>1041.3706503942169</v>
      </c>
      <c r="S36" s="34"/>
    </row>
    <row r="37" spans="2:19" x14ac:dyDescent="0.35">
      <c r="C37" s="3" t="s">
        <v>116</v>
      </c>
      <c r="D37" s="38"/>
      <c r="E37" s="30">
        <f>E31</f>
        <v>822.31337928490439</v>
      </c>
      <c r="F37" s="30">
        <f t="shared" si="9"/>
        <v>964.39128216196264</v>
      </c>
      <c r="G37" s="30">
        <f t="shared" si="9"/>
        <v>951.91219444080843</v>
      </c>
      <c r="H37" s="30">
        <f t="shared" si="9"/>
        <v>1091.6890554670222</v>
      </c>
      <c r="I37" s="30">
        <f t="shared" si="9"/>
        <v>1055.0344741241884</v>
      </c>
      <c r="J37" s="30">
        <f t="shared" si="9"/>
        <v>1093.6983795796621</v>
      </c>
      <c r="K37" s="30">
        <f t="shared" si="9"/>
        <v>1103.8395809724859</v>
      </c>
      <c r="L37" s="30">
        <f t="shared" si="9"/>
        <v>1268.0475610943313</v>
      </c>
      <c r="M37" s="30">
        <f t="shared" si="9"/>
        <v>1246.0475298930787</v>
      </c>
      <c r="N37" s="30">
        <f t="shared" si="9"/>
        <v>1248.0498883822693</v>
      </c>
      <c r="O37" s="30">
        <f t="shared" si="9"/>
        <v>1238.155720013192</v>
      </c>
      <c r="P37" s="31">
        <f>P31</f>
        <v>1187.578953585562</v>
      </c>
      <c r="Q37" s="31">
        <f>Q31</f>
        <v>1339.8772466602445</v>
      </c>
      <c r="R37" s="31">
        <f>R31</f>
        <v>1425.1076450741859</v>
      </c>
      <c r="S37" s="34"/>
    </row>
    <row r="38" spans="2:19" x14ac:dyDescent="0.35">
      <c r="C38" s="3" t="s">
        <v>25</v>
      </c>
      <c r="D38" s="37"/>
      <c r="E38" s="30">
        <f>'Input Data'!C101</f>
        <v>219.02410129033444</v>
      </c>
      <c r="F38" s="30">
        <f>'Input Data'!D101</f>
        <v>278.21462461803543</v>
      </c>
      <c r="G38" s="30">
        <f>'Input Data'!E101</f>
        <v>273.37402312963832</v>
      </c>
      <c r="H38" s="30">
        <f>'Input Data'!F101</f>
        <v>348.88387219213985</v>
      </c>
      <c r="I38" s="30">
        <f>'Input Data'!G101</f>
        <v>299.45054729406934</v>
      </c>
      <c r="J38" s="30">
        <f>'Input Data'!H101</f>
        <v>361.49635929094677</v>
      </c>
      <c r="K38" s="30">
        <f>'Input Data'!I101</f>
        <v>325.3245477970986</v>
      </c>
      <c r="L38" s="30">
        <f>'Input Data'!J101</f>
        <v>340.92911084148761</v>
      </c>
      <c r="M38" s="30">
        <f>'Input Data'!K101</f>
        <v>297.6701403805688</v>
      </c>
      <c r="N38" s="30">
        <f>'Input Data'!L101</f>
        <v>323.19423139298073</v>
      </c>
      <c r="O38" s="30">
        <f>'Input Data'!M101</f>
        <v>329.05558572343898</v>
      </c>
      <c r="P38" s="31">
        <f>'Input Data'!N101</f>
        <v>322.20744286753234</v>
      </c>
      <c r="Q38" s="31">
        <f>'Input Data'!O101</f>
        <v>322.20744286753234</v>
      </c>
      <c r="R38" s="31">
        <f>'Input Data'!P101</f>
        <v>322.20744286753234</v>
      </c>
      <c r="S38" s="34"/>
    </row>
    <row r="39" spans="2:19" x14ac:dyDescent="0.35">
      <c r="C39" s="3" t="s">
        <v>30</v>
      </c>
      <c r="D39" s="37"/>
      <c r="E39" s="30">
        <f>'Input Data'!C127</f>
        <v>125.20328050795598</v>
      </c>
      <c r="F39" s="30">
        <f>'Input Data'!D127</f>
        <v>161.84554973579839</v>
      </c>
      <c r="G39" s="30">
        <f>'Input Data'!E127</f>
        <v>175.29087217652307</v>
      </c>
      <c r="H39" s="30">
        <f>'Input Data'!F127</f>
        <v>163.49522708996764</v>
      </c>
      <c r="I39" s="30">
        <f>'Input Data'!G127</f>
        <v>184.30589496658547</v>
      </c>
      <c r="J39" s="30">
        <f>'Input Data'!H127</f>
        <v>164.22749889050908</v>
      </c>
      <c r="K39" s="30">
        <f>'Input Data'!I127</f>
        <v>135.12232195036992</v>
      </c>
      <c r="L39" s="30">
        <f>'Input Data'!J127</f>
        <v>109.54628104471513</v>
      </c>
      <c r="M39" s="30">
        <f>'Input Data'!K127</f>
        <v>129.135514188108</v>
      </c>
      <c r="N39" s="30">
        <f>'Input Data'!L127</f>
        <v>154.22057942662354</v>
      </c>
      <c r="O39" s="30">
        <f>'Input Data'!M127</f>
        <v>183.45353163544215</v>
      </c>
      <c r="P39" s="31">
        <f>'Input Data'!N127</f>
        <v>180.77843589310027</v>
      </c>
      <c r="Q39" s="31">
        <f>'Input Data'!O127</f>
        <v>132.70610017866258</v>
      </c>
      <c r="R39" s="31">
        <f>'Input Data'!P127</f>
        <v>130.22979970530349</v>
      </c>
      <c r="S39" s="34"/>
    </row>
    <row r="40" spans="2:19" x14ac:dyDescent="0.35">
      <c r="C40" s="3" t="s">
        <v>113</v>
      </c>
      <c r="D40" s="37"/>
      <c r="E40" s="30">
        <f>E36-E$38-E$39</f>
        <v>478.08599748661396</v>
      </c>
      <c r="F40" s="30">
        <f t="shared" ref="F40:R41" si="10">F36-F$38-F$39</f>
        <v>524.33110780812876</v>
      </c>
      <c r="G40" s="30">
        <f t="shared" si="10"/>
        <v>503.24729913464705</v>
      </c>
      <c r="H40" s="30">
        <f t="shared" si="10"/>
        <v>579.30995618491465</v>
      </c>
      <c r="I40" s="30">
        <f t="shared" si="10"/>
        <v>571.27803186353356</v>
      </c>
      <c r="J40" s="30">
        <f t="shared" si="10"/>
        <v>567.97452139820621</v>
      </c>
      <c r="K40" s="30">
        <f t="shared" si="10"/>
        <v>643.39271122501736</v>
      </c>
      <c r="L40" s="30">
        <f t="shared" si="10"/>
        <v>817.57216920812857</v>
      </c>
      <c r="M40" s="30">
        <f t="shared" si="10"/>
        <v>819.24187532440192</v>
      </c>
      <c r="N40" s="30">
        <f t="shared" si="10"/>
        <v>770.63507756266495</v>
      </c>
      <c r="O40" s="30">
        <f t="shared" si="10"/>
        <v>725.64660265431087</v>
      </c>
      <c r="P40" s="31">
        <f t="shared" si="10"/>
        <v>684.59307482492932</v>
      </c>
      <c r="Q40" s="31">
        <f t="shared" si="10"/>
        <v>667.50146228611402</v>
      </c>
      <c r="R40" s="31">
        <f t="shared" si="10"/>
        <v>588.93340782138102</v>
      </c>
      <c r="S40" s="34"/>
    </row>
    <row r="41" spans="2:19" x14ac:dyDescent="0.35">
      <c r="C41" s="3" t="s">
        <v>117</v>
      </c>
      <c r="D41" s="37"/>
      <c r="E41" s="30">
        <f>E37-E$38-E$39</f>
        <v>478.08599748661396</v>
      </c>
      <c r="F41" s="30">
        <f t="shared" si="10"/>
        <v>524.33110780812876</v>
      </c>
      <c r="G41" s="30">
        <f t="shared" si="10"/>
        <v>503.24729913464705</v>
      </c>
      <c r="H41" s="30">
        <f t="shared" si="10"/>
        <v>579.30995618491465</v>
      </c>
      <c r="I41" s="30">
        <f t="shared" si="10"/>
        <v>571.27803186353356</v>
      </c>
      <c r="J41" s="30">
        <f t="shared" si="10"/>
        <v>567.97452139820621</v>
      </c>
      <c r="K41" s="30">
        <f t="shared" si="10"/>
        <v>643.39271122501736</v>
      </c>
      <c r="L41" s="30">
        <f t="shared" si="10"/>
        <v>817.57216920812857</v>
      </c>
      <c r="M41" s="30">
        <f t="shared" si="10"/>
        <v>819.24187532440192</v>
      </c>
      <c r="N41" s="30">
        <f t="shared" si="10"/>
        <v>770.63507756266495</v>
      </c>
      <c r="O41" s="30">
        <f t="shared" si="10"/>
        <v>725.64660265431087</v>
      </c>
      <c r="P41" s="31">
        <f t="shared" si="10"/>
        <v>684.59307482492932</v>
      </c>
      <c r="Q41" s="31">
        <f t="shared" si="10"/>
        <v>884.96370361404956</v>
      </c>
      <c r="R41" s="31">
        <f t="shared" si="10"/>
        <v>972.67040250135005</v>
      </c>
      <c r="S41" s="34"/>
    </row>
    <row r="42" spans="2:19" x14ac:dyDescent="0.35">
      <c r="C42" s="23"/>
      <c r="D42" s="33"/>
      <c r="E42" s="54"/>
      <c r="F42" s="54"/>
      <c r="G42" s="54"/>
      <c r="H42" s="54"/>
      <c r="I42" s="54"/>
      <c r="J42" s="54"/>
      <c r="K42" s="54"/>
      <c r="L42" s="54"/>
      <c r="M42" s="54"/>
      <c r="N42" s="54"/>
      <c r="O42" s="54"/>
      <c r="P42" s="41"/>
      <c r="Q42" s="41"/>
      <c r="R42" s="41"/>
      <c r="S42" s="34"/>
    </row>
    <row r="43" spans="2:19" x14ac:dyDescent="0.35">
      <c r="B43" s="23" t="s">
        <v>174</v>
      </c>
      <c r="C43" s="23"/>
      <c r="D43" s="33"/>
      <c r="E43" s="54"/>
      <c r="F43" s="54"/>
      <c r="G43" s="54"/>
      <c r="H43" s="54"/>
      <c r="I43" s="54"/>
      <c r="J43" s="54"/>
      <c r="K43" s="54"/>
      <c r="L43" s="54"/>
      <c r="M43" s="54"/>
      <c r="N43" s="54"/>
      <c r="O43" s="54"/>
      <c r="P43" s="41"/>
      <c r="Q43" s="41"/>
      <c r="R43" s="41"/>
      <c r="S43" s="34"/>
    </row>
    <row r="44" spans="2:19" x14ac:dyDescent="0.35">
      <c r="C44" s="23"/>
      <c r="D44" s="33"/>
      <c r="E44" s="54"/>
      <c r="F44" s="54"/>
      <c r="G44" s="54"/>
      <c r="H44" s="54"/>
      <c r="I44" s="54"/>
      <c r="J44" s="54"/>
      <c r="K44" s="54"/>
      <c r="L44" s="54"/>
      <c r="M44" s="54"/>
      <c r="N44" s="54"/>
      <c r="O44" s="54"/>
      <c r="P44" s="41"/>
      <c r="Q44" s="41"/>
      <c r="R44" s="41"/>
      <c r="S44" s="34"/>
    </row>
    <row r="45" spans="2:19" x14ac:dyDescent="0.35">
      <c r="C45" s="3" t="s">
        <v>103</v>
      </c>
      <c r="D45" s="28">
        <f>'Input Data'!C224</f>
        <v>37.050848031908444</v>
      </c>
      <c r="E45" s="54"/>
      <c r="F45" s="54"/>
      <c r="G45" s="54"/>
      <c r="H45" s="54"/>
      <c r="I45" s="54"/>
      <c r="J45" s="54"/>
      <c r="K45" s="54"/>
      <c r="L45" s="54"/>
      <c r="M45" s="54"/>
      <c r="N45" s="54"/>
      <c r="O45" s="54"/>
      <c r="P45" s="41"/>
      <c r="Q45" s="41"/>
      <c r="R45" s="41"/>
      <c r="S45" s="34"/>
    </row>
    <row r="46" spans="2:19" x14ac:dyDescent="0.35">
      <c r="C46" s="23"/>
      <c r="D46" s="33"/>
      <c r="E46" s="54"/>
      <c r="F46" s="54"/>
      <c r="G46" s="54"/>
      <c r="H46" s="54"/>
      <c r="I46" s="54"/>
      <c r="J46" s="54"/>
      <c r="K46" s="54"/>
      <c r="L46" s="54"/>
      <c r="M46" s="54"/>
      <c r="N46" s="54"/>
      <c r="O46" s="54"/>
      <c r="P46" s="41"/>
      <c r="Q46" s="41"/>
      <c r="R46" s="41"/>
      <c r="S46" s="34"/>
    </row>
    <row r="47" spans="2:19" x14ac:dyDescent="0.35">
      <c r="C47" s="23"/>
      <c r="D47" s="30" t="s">
        <v>91</v>
      </c>
      <c r="E47" s="30" t="s">
        <v>92</v>
      </c>
      <c r="F47" s="30" t="s">
        <v>93</v>
      </c>
      <c r="G47" s="54"/>
      <c r="H47" s="54"/>
      <c r="I47" s="54"/>
      <c r="J47" s="54"/>
      <c r="K47" s="54"/>
      <c r="L47" s="54"/>
      <c r="M47" s="54"/>
      <c r="N47" s="54"/>
      <c r="O47" s="54"/>
      <c r="P47" s="41"/>
      <c r="Q47" s="41"/>
      <c r="R47" s="41"/>
      <c r="S47" s="34"/>
    </row>
    <row r="48" spans="2:19" x14ac:dyDescent="0.35">
      <c r="C48" s="3" t="s">
        <v>113</v>
      </c>
      <c r="D48" s="31">
        <f>P40</f>
        <v>684.59307482492932</v>
      </c>
      <c r="E48" s="30">
        <f t="shared" ref="E48:F49" si="11">Q40</f>
        <v>667.50146228611402</v>
      </c>
      <c r="F48" s="30">
        <f t="shared" si="11"/>
        <v>588.93340782138102</v>
      </c>
      <c r="G48" s="54"/>
      <c r="H48" s="54"/>
      <c r="I48" s="54"/>
      <c r="J48" s="54"/>
      <c r="K48" s="54"/>
      <c r="L48" s="54"/>
      <c r="M48" s="54"/>
      <c r="N48" s="54"/>
      <c r="O48" s="54"/>
      <c r="P48" s="41"/>
      <c r="Q48" s="41"/>
      <c r="R48" s="41"/>
      <c r="S48" s="34"/>
    </row>
    <row r="49" spans="2:19" x14ac:dyDescent="0.35">
      <c r="C49" s="3" t="s">
        <v>117</v>
      </c>
      <c r="D49" s="31">
        <f>P41</f>
        <v>684.59307482492932</v>
      </c>
      <c r="E49" s="30">
        <f t="shared" si="11"/>
        <v>884.96370361404956</v>
      </c>
      <c r="F49" s="30">
        <f t="shared" si="11"/>
        <v>972.67040250135005</v>
      </c>
      <c r="G49" s="54"/>
      <c r="H49" s="54"/>
      <c r="I49" s="54"/>
      <c r="J49" s="54"/>
      <c r="K49" s="54"/>
      <c r="L49" s="54"/>
      <c r="M49" s="54"/>
      <c r="N49" s="54"/>
      <c r="O49" s="54"/>
      <c r="P49" s="41"/>
      <c r="Q49" s="41"/>
      <c r="R49" s="41"/>
      <c r="S49" s="34"/>
    </row>
    <row r="50" spans="2:19" x14ac:dyDescent="0.35">
      <c r="C50" s="3" t="s">
        <v>175</v>
      </c>
      <c r="D50" s="31">
        <f>'Input Data'!C152</f>
        <v>85.780707104645799</v>
      </c>
      <c r="E50" s="30">
        <f>'Input Data'!D152</f>
        <v>74.417295051564139</v>
      </c>
      <c r="F50" s="30">
        <f>'Input Data'!E152</f>
        <v>66.732679692207725</v>
      </c>
      <c r="G50" s="54"/>
      <c r="H50" s="54"/>
      <c r="I50" s="54"/>
      <c r="J50" s="54"/>
      <c r="K50" s="54"/>
      <c r="L50" s="54"/>
      <c r="M50" s="54"/>
      <c r="N50" s="54"/>
      <c r="O50" s="54"/>
      <c r="P50" s="41"/>
      <c r="Q50" s="41"/>
      <c r="R50" s="41"/>
      <c r="S50" s="34"/>
    </row>
    <row r="51" spans="2:19" x14ac:dyDescent="0.35">
      <c r="C51" s="3" t="s">
        <v>135</v>
      </c>
      <c r="D51" s="31">
        <f>D48-D$50-$D$45</f>
        <v>561.76151968837507</v>
      </c>
      <c r="E51" s="30">
        <f t="shared" ref="E51:F52" si="12">E48-E$50-$D$45</f>
        <v>556.03331920264145</v>
      </c>
      <c r="F51" s="30">
        <f t="shared" si="12"/>
        <v>485.14988009726483</v>
      </c>
      <c r="G51" s="54"/>
      <c r="H51" s="54"/>
      <c r="I51" s="54"/>
      <c r="J51" s="54"/>
      <c r="K51" s="54"/>
      <c r="L51" s="54"/>
      <c r="M51" s="54"/>
      <c r="N51" s="54"/>
      <c r="O51" s="54"/>
      <c r="P51" s="41"/>
      <c r="Q51" s="41"/>
      <c r="R51" s="41"/>
      <c r="S51" s="34"/>
    </row>
    <row r="52" spans="2:19" x14ac:dyDescent="0.35">
      <c r="C52" s="3" t="s">
        <v>136</v>
      </c>
      <c r="D52" s="31">
        <f>D49-D$50-$D$45</f>
        <v>561.76151968837507</v>
      </c>
      <c r="E52" s="30">
        <f t="shared" si="12"/>
        <v>773.495560530577</v>
      </c>
      <c r="F52" s="30">
        <f>F49-F$50-$D$45</f>
        <v>868.88687477723386</v>
      </c>
      <c r="G52" s="54"/>
      <c r="H52" s="54"/>
      <c r="I52" s="54"/>
      <c r="J52" s="54"/>
      <c r="K52" s="54"/>
      <c r="L52" s="54"/>
      <c r="M52" s="54"/>
      <c r="N52" s="54"/>
      <c r="O52" s="54"/>
      <c r="P52" s="41"/>
      <c r="Q52" s="41"/>
      <c r="R52" s="41"/>
      <c r="S52" s="34"/>
    </row>
    <row r="53" spans="2:19" x14ac:dyDescent="0.35">
      <c r="C53" s="23"/>
      <c r="D53" s="33"/>
      <c r="E53" s="54"/>
      <c r="F53" s="54"/>
      <c r="G53" s="54"/>
      <c r="H53" s="54"/>
      <c r="I53" s="54"/>
      <c r="J53" s="54"/>
      <c r="K53" s="54"/>
      <c r="L53" s="54"/>
      <c r="M53" s="54"/>
      <c r="N53" s="54"/>
      <c r="O53" s="54"/>
      <c r="P53" s="41"/>
      <c r="Q53" s="41"/>
      <c r="R53" s="41"/>
      <c r="S53" s="34"/>
    </row>
    <row r="54" spans="2:19" x14ac:dyDescent="0.35">
      <c r="B54" s="23" t="s">
        <v>123</v>
      </c>
      <c r="C54" s="23"/>
      <c r="D54" s="33"/>
      <c r="E54" s="54"/>
      <c r="F54" s="54"/>
      <c r="G54" s="54"/>
      <c r="H54" s="54"/>
      <c r="I54" s="54"/>
      <c r="J54" s="54"/>
      <c r="K54" s="54"/>
      <c r="L54" s="54"/>
      <c r="M54" s="54"/>
      <c r="N54" s="54"/>
      <c r="O54" s="54"/>
      <c r="P54" s="41"/>
      <c r="Q54" s="41"/>
      <c r="R54" s="41"/>
      <c r="S54" s="34"/>
    </row>
    <row r="55" spans="2:19" x14ac:dyDescent="0.35">
      <c r="C55" s="23"/>
      <c r="D55" s="33"/>
      <c r="E55" s="54"/>
      <c r="F55" s="54"/>
      <c r="G55" s="54"/>
      <c r="H55" s="54"/>
      <c r="I55" s="54"/>
      <c r="J55" s="54"/>
      <c r="K55" s="54"/>
      <c r="L55" s="54"/>
      <c r="M55" s="54"/>
      <c r="N55" s="54"/>
      <c r="O55" s="54"/>
      <c r="P55" s="41"/>
      <c r="Q55" s="41"/>
      <c r="R55" s="41"/>
      <c r="S55" s="34"/>
    </row>
    <row r="56" spans="2:19" x14ac:dyDescent="0.35">
      <c r="C56" s="3" t="s">
        <v>104</v>
      </c>
      <c r="D56" s="43">
        <f>'Input Data'!C85</f>
        <v>0.98429447237721857</v>
      </c>
      <c r="E56" s="54"/>
      <c r="F56" s="54"/>
      <c r="G56" s="54"/>
      <c r="H56" s="54"/>
      <c r="I56" s="54"/>
      <c r="J56" s="54"/>
      <c r="K56" s="54"/>
      <c r="L56" s="54"/>
      <c r="M56" s="54"/>
      <c r="N56" s="54"/>
      <c r="O56" s="54"/>
      <c r="P56" s="41"/>
      <c r="Q56" s="41"/>
      <c r="R56" s="41"/>
      <c r="S56" s="34"/>
    </row>
    <row r="57" spans="2:19" x14ac:dyDescent="0.35">
      <c r="C57" s="3" t="s">
        <v>137</v>
      </c>
      <c r="D57" s="44">
        <f>'Input Data'!C177</f>
        <v>0.92038043459351582</v>
      </c>
      <c r="E57" s="54"/>
      <c r="F57" s="54"/>
      <c r="G57" s="54"/>
      <c r="H57" s="54"/>
      <c r="I57" s="54"/>
      <c r="J57" s="54"/>
      <c r="K57" s="54"/>
      <c r="L57" s="54"/>
      <c r="M57" s="54"/>
      <c r="N57" s="54"/>
      <c r="O57" s="54"/>
      <c r="P57" s="41"/>
      <c r="Q57" s="41"/>
      <c r="R57" s="41"/>
      <c r="S57" s="34"/>
    </row>
    <row r="58" spans="2:19" x14ac:dyDescent="0.35">
      <c r="C58" s="3" t="s">
        <v>138</v>
      </c>
      <c r="D58" s="44">
        <f>'Input Data'!C201</f>
        <v>0.6806747715011342</v>
      </c>
      <c r="E58" s="54"/>
      <c r="F58" s="54"/>
      <c r="G58" s="54"/>
      <c r="H58" s="54"/>
      <c r="I58" s="54"/>
      <c r="J58" s="54"/>
      <c r="K58" s="54"/>
      <c r="L58" s="54"/>
      <c r="M58" s="54"/>
      <c r="N58" s="54"/>
      <c r="O58" s="54"/>
      <c r="P58" s="41"/>
      <c r="Q58" s="41"/>
      <c r="R58" s="41"/>
      <c r="S58" s="34"/>
    </row>
    <row r="59" spans="2:19" x14ac:dyDescent="0.35">
      <c r="C59" s="23"/>
      <c r="D59" s="33"/>
      <c r="E59" s="54"/>
      <c r="F59" s="54"/>
      <c r="G59" s="54"/>
      <c r="H59" s="54"/>
      <c r="I59" s="54"/>
      <c r="J59" s="54"/>
      <c r="K59" s="54"/>
      <c r="L59" s="54"/>
      <c r="M59" s="54"/>
      <c r="N59" s="54"/>
      <c r="O59" s="54"/>
      <c r="P59" s="41"/>
      <c r="Q59" s="41"/>
      <c r="R59" s="41"/>
      <c r="S59" s="34"/>
    </row>
    <row r="60" spans="2:19" x14ac:dyDescent="0.35">
      <c r="C60" s="3" t="s">
        <v>105</v>
      </c>
      <c r="D60" s="30" t="s">
        <v>93</v>
      </c>
      <c r="E60" s="54"/>
      <c r="F60" s="54"/>
      <c r="G60" s="54"/>
      <c r="H60" s="54"/>
      <c r="I60" s="54"/>
      <c r="J60" s="54"/>
      <c r="K60" s="54"/>
      <c r="L60" s="54"/>
      <c r="M60" s="54"/>
      <c r="N60" s="54"/>
      <c r="O60" s="54"/>
      <c r="P60" s="41"/>
      <c r="Q60" s="41"/>
      <c r="R60" s="41"/>
      <c r="S60" s="34"/>
    </row>
    <row r="61" spans="2:19" x14ac:dyDescent="0.35">
      <c r="C61" s="3" t="s">
        <v>124</v>
      </c>
      <c r="D61" s="30" t="s">
        <v>92</v>
      </c>
      <c r="E61" s="54"/>
      <c r="F61" s="54"/>
      <c r="G61" s="54"/>
      <c r="H61" s="54"/>
      <c r="I61" s="54"/>
      <c r="J61" s="54"/>
      <c r="K61" s="54"/>
      <c r="L61" s="54"/>
      <c r="M61" s="54"/>
      <c r="N61" s="54"/>
      <c r="O61" s="54"/>
      <c r="P61" s="41"/>
      <c r="Q61" s="41"/>
      <c r="R61" s="41"/>
      <c r="S61" s="34"/>
    </row>
    <row r="62" spans="2:19" x14ac:dyDescent="0.35">
      <c r="C62" s="3" t="s">
        <v>139</v>
      </c>
      <c r="D62" s="31">
        <f>F51/D$56/D$57/D$58</f>
        <v>786.76285944036908</v>
      </c>
      <c r="E62" s="54"/>
      <c r="F62" s="54"/>
      <c r="G62" s="54"/>
      <c r="H62" s="54"/>
      <c r="I62" s="54"/>
      <c r="J62" s="54"/>
      <c r="K62" s="54"/>
      <c r="L62" s="54"/>
      <c r="M62" s="54"/>
      <c r="N62" s="54"/>
      <c r="O62" s="54"/>
      <c r="P62" s="41"/>
      <c r="Q62" s="41"/>
      <c r="R62" s="41"/>
      <c r="S62" s="34"/>
    </row>
    <row r="63" spans="2:19" x14ac:dyDescent="0.35">
      <c r="C63" s="3" t="s">
        <v>140</v>
      </c>
      <c r="D63" s="31">
        <f>F52/D$56/D$57/D$58</f>
        <v>1409.0654252926743</v>
      </c>
      <c r="E63" s="54"/>
      <c r="F63" s="54"/>
      <c r="G63" s="54"/>
      <c r="H63" s="54"/>
      <c r="I63" s="54"/>
      <c r="J63" s="54"/>
      <c r="K63" s="54"/>
      <c r="L63" s="54"/>
      <c r="M63" s="54"/>
      <c r="N63" s="54"/>
      <c r="O63" s="54"/>
      <c r="P63" s="41"/>
      <c r="Q63" s="41"/>
      <c r="R63" s="41"/>
      <c r="S63" s="34"/>
    </row>
    <row r="64" spans="2:19" ht="13.9" x14ac:dyDescent="0.4">
      <c r="C64" s="3" t="s">
        <v>31</v>
      </c>
      <c r="D64" s="31">
        <f>D63-D62</f>
        <v>622.30256585230518</v>
      </c>
      <c r="E64" s="64" t="s">
        <v>167</v>
      </c>
      <c r="F64" s="54"/>
      <c r="G64" s="54"/>
      <c r="H64" s="54"/>
      <c r="I64" s="54"/>
      <c r="J64" s="54"/>
      <c r="K64" s="54"/>
      <c r="L64" s="54"/>
      <c r="M64" s="54"/>
      <c r="N64" s="54"/>
      <c r="O64" s="54"/>
      <c r="P64" s="41"/>
      <c r="Q64" s="41"/>
      <c r="R64" s="41"/>
      <c r="S64" s="34"/>
    </row>
    <row r="65" spans="2:19" x14ac:dyDescent="0.35">
      <c r="C65" s="23"/>
      <c r="D65" s="33"/>
      <c r="E65" s="54"/>
      <c r="F65" s="54"/>
      <c r="G65" s="54"/>
      <c r="H65" s="54"/>
      <c r="I65" s="54"/>
      <c r="J65" s="54"/>
      <c r="K65" s="54"/>
      <c r="L65" s="54"/>
      <c r="M65" s="54"/>
      <c r="N65" s="54"/>
      <c r="O65" s="54"/>
      <c r="P65" s="41"/>
      <c r="Q65" s="41"/>
      <c r="R65" s="41"/>
      <c r="S65" s="34"/>
    </row>
    <row r="66" spans="2:19" x14ac:dyDescent="0.35">
      <c r="B66" s="23" t="s">
        <v>125</v>
      </c>
      <c r="C66" s="23"/>
      <c r="D66" s="33"/>
      <c r="E66" s="54"/>
      <c r="F66" s="54"/>
      <c r="G66" s="54"/>
      <c r="H66" s="54"/>
      <c r="I66" s="54"/>
      <c r="J66" s="54"/>
      <c r="K66" s="54"/>
      <c r="L66" s="54"/>
      <c r="M66" s="54"/>
      <c r="N66" s="54"/>
      <c r="O66" s="54"/>
      <c r="P66" s="41"/>
      <c r="Q66" s="41"/>
      <c r="R66" s="41"/>
      <c r="S66" s="34"/>
    </row>
    <row r="67" spans="2:19" x14ac:dyDescent="0.35">
      <c r="B67" s="23" t="s">
        <v>168</v>
      </c>
      <c r="C67" s="23"/>
      <c r="D67" s="33"/>
      <c r="E67" s="54"/>
      <c r="F67" s="54"/>
      <c r="G67" s="54"/>
      <c r="H67" s="54"/>
      <c r="I67" s="54"/>
      <c r="J67" s="54"/>
      <c r="K67" s="54"/>
      <c r="L67" s="54"/>
      <c r="M67" s="54"/>
      <c r="N67" s="54"/>
      <c r="O67" s="54"/>
      <c r="P67" s="41"/>
      <c r="Q67" s="41"/>
      <c r="R67" s="41"/>
      <c r="S67" s="34"/>
    </row>
    <row r="68" spans="2:19" x14ac:dyDescent="0.35">
      <c r="B68" s="23"/>
      <c r="C68" s="23"/>
      <c r="D68" s="33"/>
      <c r="E68" s="54"/>
      <c r="F68" s="54"/>
      <c r="G68" s="54"/>
      <c r="H68" s="54"/>
      <c r="I68" s="54"/>
      <c r="J68" s="54"/>
      <c r="K68" s="54"/>
      <c r="L68" s="54"/>
      <c r="M68" s="54"/>
      <c r="N68" s="54"/>
      <c r="O68" s="54"/>
      <c r="P68" s="41"/>
      <c r="Q68" s="41"/>
      <c r="R68" s="41"/>
      <c r="S68" s="34"/>
    </row>
    <row r="69" spans="2:19" x14ac:dyDescent="0.35">
      <c r="C69" s="36"/>
      <c r="D69" s="29" t="str">
        <f>D61</f>
        <v>2023/24</v>
      </c>
      <c r="E69" s="54"/>
      <c r="F69" s="54"/>
      <c r="G69" s="54"/>
      <c r="H69" s="54"/>
      <c r="I69" s="54"/>
      <c r="J69" s="54"/>
      <c r="K69" s="54"/>
      <c r="L69" s="54"/>
      <c r="M69" s="54"/>
      <c r="N69" s="54"/>
      <c r="O69" s="54"/>
      <c r="P69" s="41"/>
      <c r="Q69" s="41"/>
      <c r="R69" s="41"/>
      <c r="S69" s="34"/>
    </row>
    <row r="70" spans="2:19" x14ac:dyDescent="0.35">
      <c r="C70" s="25" t="s">
        <v>141</v>
      </c>
      <c r="D70" s="31">
        <f>MAX(D62:D63)</f>
        <v>1409.0654252926743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C5D28-994E-405D-960C-37FA401354C4}">
  <dimension ref="A1:U70"/>
  <sheetViews>
    <sheetView zoomScale="80" zoomScaleNormal="80" workbookViewId="0"/>
  </sheetViews>
  <sheetFormatPr defaultRowHeight="13.5" x14ac:dyDescent="0.35"/>
  <cols>
    <col min="1" max="1" width="6.265625" style="24" customWidth="1"/>
    <col min="2" max="2" width="5.1328125" style="24" customWidth="1"/>
    <col min="3" max="3" width="82.3984375" style="24" customWidth="1"/>
    <col min="4" max="5" width="10.9296875" style="24" customWidth="1"/>
    <col min="6" max="18" width="10.86328125" style="24" customWidth="1"/>
    <col min="19" max="19" width="9.9296875" style="24" bestFit="1" customWidth="1"/>
    <col min="20" max="16384" width="9.06640625" style="24"/>
  </cols>
  <sheetData>
    <row r="1" spans="1:21" x14ac:dyDescent="0.35">
      <c r="A1" s="23" t="s">
        <v>122</v>
      </c>
    </row>
    <row r="2" spans="1:21" x14ac:dyDescent="0.35">
      <c r="A2" s="23" t="s">
        <v>177</v>
      </c>
    </row>
    <row r="3" spans="1:21" x14ac:dyDescent="0.35">
      <c r="A3" s="23"/>
    </row>
    <row r="4" spans="1:21" x14ac:dyDescent="0.35">
      <c r="B4" s="23" t="s">
        <v>110</v>
      </c>
    </row>
    <row r="6" spans="1:21" x14ac:dyDescent="0.35">
      <c r="C6" s="25" t="s">
        <v>129</v>
      </c>
      <c r="D6" s="26">
        <f>'Input Data'!C240</f>
        <v>5.1039410454187598E-3</v>
      </c>
    </row>
    <row r="8" spans="1:21" x14ac:dyDescent="0.35">
      <c r="C8" s="27"/>
      <c r="D8" s="28" t="s">
        <v>79</v>
      </c>
      <c r="E8" s="28" t="s">
        <v>80</v>
      </c>
      <c r="F8" s="28" t="s">
        <v>81</v>
      </c>
      <c r="G8" s="28" t="s">
        <v>82</v>
      </c>
      <c r="H8" s="28" t="s">
        <v>83</v>
      </c>
      <c r="I8" s="28" t="s">
        <v>84</v>
      </c>
      <c r="J8" s="28" t="s">
        <v>85</v>
      </c>
      <c r="K8" s="28" t="s">
        <v>86</v>
      </c>
      <c r="L8" s="28" t="s">
        <v>87</v>
      </c>
      <c r="M8" s="28" t="s">
        <v>88</v>
      </c>
      <c r="N8" s="28" t="s">
        <v>89</v>
      </c>
      <c r="O8" s="28" t="s">
        <v>90</v>
      </c>
      <c r="P8" s="28" t="s">
        <v>91</v>
      </c>
      <c r="Q8" s="28" t="s">
        <v>92</v>
      </c>
      <c r="R8" s="28" t="s">
        <v>93</v>
      </c>
    </row>
    <row r="9" spans="1:21" x14ac:dyDescent="0.35">
      <c r="C9" s="25" t="s">
        <v>27</v>
      </c>
      <c r="D9" s="29">
        <f>'Input Data'!C20</f>
        <v>10138.833315879461</v>
      </c>
      <c r="E9" s="30">
        <f>'Input Data'!D20</f>
        <v>10326.592673789815</v>
      </c>
      <c r="F9" s="30">
        <f>'Input Data'!E20</f>
        <v>10661.940213432521</v>
      </c>
      <c r="G9" s="30">
        <f>'Input Data'!F20</f>
        <v>10758.912979184777</v>
      </c>
      <c r="H9" s="30">
        <f>'Input Data'!G20</f>
        <v>10927.15766488893</v>
      </c>
      <c r="I9" s="30">
        <f>'Input Data'!H20</f>
        <v>10991.6709807154</v>
      </c>
      <c r="J9" s="30">
        <f>'Input Data'!I20</f>
        <v>11024.03046046387</v>
      </c>
      <c r="K9" s="30">
        <f>'Input Data'!J20</f>
        <v>11106.402980291203</v>
      </c>
      <c r="L9" s="30">
        <f>'Input Data'!K20</f>
        <v>11376.914904368334</v>
      </c>
      <c r="M9" s="30">
        <f>'Input Data'!L20</f>
        <v>11414.981613048354</v>
      </c>
      <c r="N9" s="30">
        <f>'Input Data'!M20</f>
        <v>11766.091215727707</v>
      </c>
      <c r="O9" s="30">
        <f>'Input Data'!N20</f>
        <v>12115.7982799253</v>
      </c>
      <c r="P9" s="31">
        <f>'Input Data'!O20</f>
        <v>12223.877064890778</v>
      </c>
      <c r="Q9" s="31">
        <f>'Input Data'!P20</f>
        <v>12297.247255624718</v>
      </c>
      <c r="R9" s="31">
        <f>'Input Data'!Q20</f>
        <v>12315.996861873227</v>
      </c>
      <c r="T9" s="32"/>
    </row>
    <row r="10" spans="1:21" x14ac:dyDescent="0.35">
      <c r="C10" s="25" t="s">
        <v>26</v>
      </c>
      <c r="D10" s="29">
        <f>D9</f>
        <v>10138.833315879461</v>
      </c>
      <c r="E10" s="30">
        <f t="shared" ref="E10:O10" si="0">E9</f>
        <v>10326.592673789815</v>
      </c>
      <c r="F10" s="30">
        <f t="shared" si="0"/>
        <v>10661.940213432521</v>
      </c>
      <c r="G10" s="30">
        <f t="shared" si="0"/>
        <v>10758.912979184777</v>
      </c>
      <c r="H10" s="30">
        <f t="shared" si="0"/>
        <v>10927.15766488893</v>
      </c>
      <c r="I10" s="30">
        <f t="shared" si="0"/>
        <v>10991.6709807154</v>
      </c>
      <c r="J10" s="30">
        <f t="shared" si="0"/>
        <v>11024.03046046387</v>
      </c>
      <c r="K10" s="30">
        <f t="shared" si="0"/>
        <v>11106.402980291203</v>
      </c>
      <c r="L10" s="30">
        <f t="shared" si="0"/>
        <v>11376.914904368334</v>
      </c>
      <c r="M10" s="30">
        <f t="shared" si="0"/>
        <v>11414.981613048354</v>
      </c>
      <c r="N10" s="30">
        <f t="shared" si="0"/>
        <v>11766.091215727707</v>
      </c>
      <c r="O10" s="30">
        <f t="shared" si="0"/>
        <v>12115.7982799253</v>
      </c>
      <c r="P10" s="31">
        <f>'Input Data'!C280</f>
        <v>12583.551035063831</v>
      </c>
      <c r="Q10" s="31">
        <f>'Input Data'!D280</f>
        <v>12761.617764094779</v>
      </c>
      <c r="R10" s="31"/>
      <c r="T10" s="32"/>
    </row>
    <row r="11" spans="1:21" x14ac:dyDescent="0.35">
      <c r="C11" s="3" t="s">
        <v>28</v>
      </c>
      <c r="D11" s="29"/>
      <c r="E11" s="30"/>
      <c r="F11" s="30"/>
      <c r="G11" s="30"/>
      <c r="H11" s="30"/>
      <c r="I11" s="30"/>
      <c r="J11" s="30"/>
      <c r="K11" s="30"/>
      <c r="L11" s="30"/>
      <c r="M11" s="30"/>
      <c r="N11" s="30"/>
      <c r="O11" s="30"/>
      <c r="P11" s="31">
        <f>P10-P9</f>
        <v>359.67397017305302</v>
      </c>
      <c r="Q11" s="31">
        <f>Q10-Q9</f>
        <v>464.3705084700614</v>
      </c>
      <c r="R11" s="31"/>
      <c r="T11" s="32"/>
    </row>
    <row r="12" spans="1:21" x14ac:dyDescent="0.35">
      <c r="D12" s="33"/>
      <c r="E12" s="34"/>
      <c r="F12" s="34"/>
      <c r="G12" s="34"/>
      <c r="H12" s="34"/>
      <c r="I12" s="34"/>
      <c r="J12" s="34"/>
      <c r="K12" s="34"/>
      <c r="L12" s="34"/>
      <c r="M12" s="34"/>
      <c r="N12" s="34"/>
      <c r="O12" s="34"/>
      <c r="P12" s="35"/>
      <c r="Q12" s="35"/>
      <c r="R12" s="35"/>
    </row>
    <row r="13" spans="1:21" x14ac:dyDescent="0.35">
      <c r="B13" s="23" t="s">
        <v>142</v>
      </c>
      <c r="D13" s="33"/>
      <c r="E13" s="34"/>
      <c r="F13" s="34"/>
      <c r="G13" s="34"/>
      <c r="H13" s="34"/>
      <c r="I13" s="34"/>
      <c r="J13" s="34"/>
      <c r="K13" s="34"/>
      <c r="L13" s="34"/>
      <c r="M13" s="34"/>
      <c r="N13" s="34"/>
      <c r="O13" s="34"/>
      <c r="P13" s="35"/>
      <c r="Q13" s="35"/>
      <c r="R13" s="35"/>
    </row>
    <row r="14" spans="1:21" x14ac:dyDescent="0.35">
      <c r="B14" s="23" t="s">
        <v>118</v>
      </c>
      <c r="T14" s="32"/>
      <c r="U14" s="32"/>
    </row>
    <row r="15" spans="1:21" x14ac:dyDescent="0.35">
      <c r="B15" s="23"/>
      <c r="T15" s="32"/>
      <c r="U15" s="32"/>
    </row>
    <row r="16" spans="1:21" x14ac:dyDescent="0.35">
      <c r="C16" s="27"/>
      <c r="D16" s="36" t="s">
        <v>79</v>
      </c>
      <c r="E16" s="36" t="s">
        <v>80</v>
      </c>
      <c r="F16" s="36" t="s">
        <v>81</v>
      </c>
      <c r="G16" s="36" t="s">
        <v>82</v>
      </c>
      <c r="H16" s="36" t="s">
        <v>83</v>
      </c>
      <c r="I16" s="36" t="s">
        <v>84</v>
      </c>
      <c r="J16" s="36" t="s">
        <v>85</v>
      </c>
      <c r="K16" s="36" t="s">
        <v>86</v>
      </c>
      <c r="L16" s="36" t="s">
        <v>87</v>
      </c>
      <c r="M16" s="36" t="s">
        <v>88</v>
      </c>
      <c r="N16" s="36" t="s">
        <v>89</v>
      </c>
      <c r="O16" s="36" t="s">
        <v>90</v>
      </c>
      <c r="P16" s="36" t="s">
        <v>91</v>
      </c>
      <c r="Q16" s="36" t="s">
        <v>92</v>
      </c>
      <c r="R16" s="36" t="s">
        <v>93</v>
      </c>
    </row>
    <row r="17" spans="2:19" x14ac:dyDescent="0.35">
      <c r="C17" s="3" t="s">
        <v>111</v>
      </c>
      <c r="D17" s="37"/>
      <c r="E17" s="30">
        <f>E21+E24</f>
        <v>857.45940275962766</v>
      </c>
      <c r="F17" s="30">
        <f t="shared" ref="F17:R18" si="1">F21+F24</f>
        <v>862.4651140554156</v>
      </c>
      <c r="G17" s="30">
        <f t="shared" si="1"/>
        <v>923.35352990411025</v>
      </c>
      <c r="H17" s="30">
        <f t="shared" si="1"/>
        <v>967.54371276927668</v>
      </c>
      <c r="I17" s="30">
        <f t="shared" si="1"/>
        <v>1046.4290449553598</v>
      </c>
      <c r="J17" s="30">
        <f t="shared" si="1"/>
        <v>1119.5362851285265</v>
      </c>
      <c r="K17" s="30">
        <f t="shared" si="1"/>
        <v>1056.8529922270709</v>
      </c>
      <c r="L17" s="30">
        <f t="shared" si="1"/>
        <v>967.25325472874738</v>
      </c>
      <c r="M17" s="30">
        <f t="shared" si="1"/>
        <v>913.03258632538973</v>
      </c>
      <c r="N17" s="30">
        <f t="shared" si="1"/>
        <v>675.236583013472</v>
      </c>
      <c r="O17" s="30">
        <f t="shared" si="1"/>
        <v>822.62074460377971</v>
      </c>
      <c r="P17" s="31">
        <f t="shared" si="1"/>
        <v>1005.9196130694534</v>
      </c>
      <c r="Q17" s="31">
        <f t="shared" si="1"/>
        <v>974.02335405887163</v>
      </c>
      <c r="R17" s="31">
        <f t="shared" si="1"/>
        <v>945.02158291807825</v>
      </c>
    </row>
    <row r="18" spans="2:19" x14ac:dyDescent="0.35">
      <c r="C18" s="3" t="s">
        <v>115</v>
      </c>
      <c r="D18" s="37"/>
      <c r="E18" s="30">
        <f>E22+E25</f>
        <v>857.45940275962766</v>
      </c>
      <c r="F18" s="30">
        <f t="shared" si="1"/>
        <v>862.4651140554156</v>
      </c>
      <c r="G18" s="30">
        <f t="shared" si="1"/>
        <v>923.35352990411025</v>
      </c>
      <c r="H18" s="30">
        <f t="shared" si="1"/>
        <v>967.54371276927668</v>
      </c>
      <c r="I18" s="30">
        <f t="shared" si="1"/>
        <v>1046.4290449553598</v>
      </c>
      <c r="J18" s="30">
        <f t="shared" si="1"/>
        <v>1119.5362851285265</v>
      </c>
      <c r="K18" s="30">
        <f t="shared" si="1"/>
        <v>1056.8529922270709</v>
      </c>
      <c r="L18" s="30">
        <f t="shared" si="1"/>
        <v>967.25325472874738</v>
      </c>
      <c r="M18" s="30">
        <f t="shared" si="1"/>
        <v>913.03258632538973</v>
      </c>
      <c r="N18" s="30">
        <f t="shared" si="1"/>
        <v>675.236583013472</v>
      </c>
      <c r="O18" s="30">
        <f t="shared" si="1"/>
        <v>822.62074460377971</v>
      </c>
      <c r="P18" s="31">
        <f t="shared" si="1"/>
        <v>1005.9196130694534</v>
      </c>
      <c r="Q18" s="31">
        <f t="shared" si="1"/>
        <v>1002.6829065834829</v>
      </c>
      <c r="R18" s="31">
        <f t="shared" si="1"/>
        <v>980.70763068573024</v>
      </c>
    </row>
    <row r="19" spans="2:19" x14ac:dyDescent="0.35">
      <c r="C19" s="3" t="s">
        <v>161</v>
      </c>
      <c r="D19" s="38"/>
      <c r="E19" s="39"/>
      <c r="F19" s="39"/>
      <c r="G19" s="39"/>
      <c r="H19" s="39"/>
      <c r="I19" s="39"/>
      <c r="J19" s="39"/>
      <c r="K19" s="39"/>
      <c r="L19" s="39"/>
      <c r="M19" s="39"/>
      <c r="N19" s="39"/>
      <c r="O19" s="39"/>
      <c r="P19" s="31">
        <f>P18-P17</f>
        <v>0</v>
      </c>
      <c r="Q19" s="31">
        <f t="shared" ref="Q19:R19" si="2">Q18-Q17</f>
        <v>28.659552524611286</v>
      </c>
      <c r="R19" s="31">
        <f t="shared" si="2"/>
        <v>35.686047767651985</v>
      </c>
    </row>
    <row r="20" spans="2:19" x14ac:dyDescent="0.35">
      <c r="C20" s="25" t="s">
        <v>24</v>
      </c>
      <c r="D20" s="26"/>
      <c r="E20" s="45">
        <f>'Input Data'!C46</f>
        <v>5.6849129095565332E-2</v>
      </c>
      <c r="F20" s="45">
        <f>'Input Data'!D46</f>
        <v>5.4152161273594873E-2</v>
      </c>
      <c r="G20" s="45">
        <f>'Input Data'!E46</f>
        <v>6.1009805241755935E-2</v>
      </c>
      <c r="H20" s="45">
        <f>'Input Data'!F46</f>
        <v>6.7491761551916815E-2</v>
      </c>
      <c r="I20" s="45">
        <f>'Input Data'!G46</f>
        <v>7.4224597955564631E-2</v>
      </c>
      <c r="J20" s="45">
        <f>'Input Data'!H46</f>
        <v>8.0170351465874271E-2</v>
      </c>
      <c r="K20" s="45">
        <f>'Input Data'!I46</f>
        <v>8.0678610956280705E-2</v>
      </c>
      <c r="L20" s="45">
        <f>'Input Data'!J46</f>
        <v>7.4083647684046655E-2</v>
      </c>
      <c r="M20" s="45">
        <f>'Input Data'!K46</f>
        <v>6.7679163950806115E-2</v>
      </c>
      <c r="N20" s="45">
        <f>'Input Data'!L46</f>
        <v>5.0799684566615377E-2</v>
      </c>
      <c r="O20" s="45">
        <f>'Input Data'!M46</f>
        <v>5.9311993430427243E-2</v>
      </c>
      <c r="P20" s="46">
        <f>'Input Data'!N46</f>
        <v>7.0321252629546763E-2</v>
      </c>
      <c r="Q20" s="46">
        <f>'Input Data'!O46</f>
        <v>6.7118104243454477E-2</v>
      </c>
      <c r="R20" s="46">
        <f>'Input Data'!P46</f>
        <v>6.4394357277930511E-2</v>
      </c>
    </row>
    <row r="21" spans="2:19" x14ac:dyDescent="0.35">
      <c r="C21" s="3" t="s">
        <v>162</v>
      </c>
      <c r="D21" s="37"/>
      <c r="E21" s="30">
        <f>E$20*D9</f>
        <v>576.38384405285024</v>
      </c>
      <c r="F21" s="30">
        <f t="shared" ref="F21:O21" si="3">F20*E9</f>
        <v>559.20731187778938</v>
      </c>
      <c r="G21" s="30">
        <f t="shared" si="3"/>
        <v>650.48289592076378</v>
      </c>
      <c r="H21" s="30">
        <f t="shared" si="3"/>
        <v>726.13798934896192</v>
      </c>
      <c r="I21" s="30">
        <f t="shared" si="3"/>
        <v>811.06388447344727</v>
      </c>
      <c r="J21" s="30">
        <f t="shared" si="3"/>
        <v>881.20612572120456</v>
      </c>
      <c r="K21" s="30">
        <f t="shared" si="3"/>
        <v>889.40346468995256</v>
      </c>
      <c r="L21" s="30">
        <f t="shared" si="3"/>
        <v>822.80284542893924</v>
      </c>
      <c r="M21" s="30">
        <f t="shared" si="3"/>
        <v>769.98008906711414</v>
      </c>
      <c r="N21" s="30">
        <f t="shared" si="3"/>
        <v>579.87746527657077</v>
      </c>
      <c r="O21" s="30">
        <f t="shared" si="3"/>
        <v>697.87032488904947</v>
      </c>
      <c r="P21" s="31">
        <f>(P20*O9)</f>
        <v>851.99811165125516</v>
      </c>
      <c r="Q21" s="31">
        <f t="shared" ref="Q21:R21" si="4">(Q20*P9)</f>
        <v>820.44345510051153</v>
      </c>
      <c r="R21" s="31">
        <f t="shared" si="4"/>
        <v>791.8733333137485</v>
      </c>
    </row>
    <row r="22" spans="2:19" ht="13.9" x14ac:dyDescent="0.4">
      <c r="C22" s="3" t="s">
        <v>163</v>
      </c>
      <c r="D22" s="37"/>
      <c r="E22" s="30">
        <f>E$20*D10</f>
        <v>576.38384405285024</v>
      </c>
      <c r="F22" s="30">
        <f t="shared" ref="F22:R22" si="5">F$20*E10</f>
        <v>559.20731187778938</v>
      </c>
      <c r="G22" s="30">
        <f t="shared" si="5"/>
        <v>650.48289592076378</v>
      </c>
      <c r="H22" s="30">
        <f t="shared" si="5"/>
        <v>726.13798934896192</v>
      </c>
      <c r="I22" s="30">
        <f t="shared" si="5"/>
        <v>811.06388447344727</v>
      </c>
      <c r="J22" s="30">
        <f t="shared" si="5"/>
        <v>881.20612572120456</v>
      </c>
      <c r="K22" s="30">
        <f t="shared" si="5"/>
        <v>889.40346468995256</v>
      </c>
      <c r="L22" s="30">
        <f t="shared" si="5"/>
        <v>822.80284542893924</v>
      </c>
      <c r="M22" s="30">
        <f t="shared" si="5"/>
        <v>769.98008906711414</v>
      </c>
      <c r="N22" s="30">
        <f t="shared" si="5"/>
        <v>579.87746527657077</v>
      </c>
      <c r="O22" s="30">
        <f t="shared" si="5"/>
        <v>697.87032488904947</v>
      </c>
      <c r="P22" s="31">
        <f t="shared" si="5"/>
        <v>851.99811165125516</v>
      </c>
      <c r="Q22" s="31">
        <f t="shared" si="5"/>
        <v>844.58409012424363</v>
      </c>
      <c r="R22" s="31">
        <f t="shared" si="5"/>
        <v>821.77617374550391</v>
      </c>
      <c r="S22" s="40"/>
    </row>
    <row r="23" spans="2:19" x14ac:dyDescent="0.35">
      <c r="C23" s="25" t="s">
        <v>29</v>
      </c>
      <c r="D23" s="26"/>
      <c r="E23" s="45">
        <f>'Input Data'!C71</f>
        <v>2.7722672811531124E-2</v>
      </c>
      <c r="F23" s="45">
        <f>'Input Data'!D71</f>
        <v>2.9366685775002285E-2</v>
      </c>
      <c r="G23" s="45">
        <f>'Input Data'!E71</f>
        <v>2.5592962305263017E-2</v>
      </c>
      <c r="H23" s="45">
        <f>'Input Data'!F71</f>
        <v>2.2437742910214192E-2</v>
      </c>
      <c r="I23" s="45">
        <f>'Input Data'!G71</f>
        <v>2.1539467782933731E-2</v>
      </c>
      <c r="J23" s="45">
        <f>'Input Data'!H71</f>
        <v>2.1682795984838521E-2</v>
      </c>
      <c r="K23" s="45">
        <f>'Input Data'!I71</f>
        <v>1.5189501529195924E-2</v>
      </c>
      <c r="L23" s="45">
        <f>'Input Data'!J71</f>
        <v>1.3006047912734818E-2</v>
      </c>
      <c r="M23" s="45">
        <f>'Input Data'!K71</f>
        <v>1.2573926979391265E-2</v>
      </c>
      <c r="N23" s="45">
        <f>'Input Data'!L71</f>
        <v>8.3538564466803106E-3</v>
      </c>
      <c r="O23" s="45">
        <f>'Input Data'!M71</f>
        <v>1.0602537191618631E-2</v>
      </c>
      <c r="P23" s="46">
        <f>'Input Data'!N71</f>
        <v>1.2704198094254439E-2</v>
      </c>
      <c r="Q23" s="46">
        <f>'Input Data'!O71</f>
        <v>1.2563926988391419E-2</v>
      </c>
      <c r="R23" s="46">
        <f>'Input Data'!P71</f>
        <v>1.2453864382882946E-2</v>
      </c>
    </row>
    <row r="24" spans="2:19" x14ac:dyDescent="0.35">
      <c r="C24" s="3" t="s">
        <v>164</v>
      </c>
      <c r="D24" s="37"/>
      <c r="E24" s="30">
        <f>E$23*D9</f>
        <v>281.07555870677749</v>
      </c>
      <c r="F24" s="30">
        <f t="shared" ref="F24:R24" si="6">F23*E9</f>
        <v>303.25780217762616</v>
      </c>
      <c r="G24" s="30">
        <f t="shared" si="6"/>
        <v>272.87063398334641</v>
      </c>
      <c r="H24" s="30">
        <f t="shared" si="6"/>
        <v>241.4057234203147</v>
      </c>
      <c r="I24" s="30">
        <f t="shared" si="6"/>
        <v>235.36516048191248</v>
      </c>
      <c r="J24" s="30">
        <f t="shared" si="6"/>
        <v>238.33015940732196</v>
      </c>
      <c r="K24" s="30">
        <f t="shared" si="6"/>
        <v>167.4495275371184</v>
      </c>
      <c r="L24" s="30">
        <f t="shared" si="6"/>
        <v>144.45040929980817</v>
      </c>
      <c r="M24" s="30">
        <f t="shared" si="6"/>
        <v>143.05249725827559</v>
      </c>
      <c r="N24" s="30">
        <f t="shared" si="6"/>
        <v>95.359117736901197</v>
      </c>
      <c r="O24" s="30">
        <f t="shared" si="6"/>
        <v>124.75041971473028</v>
      </c>
      <c r="P24" s="31">
        <f t="shared" si="6"/>
        <v>153.9215014181982</v>
      </c>
      <c r="Q24" s="31">
        <f t="shared" si="6"/>
        <v>153.57989895836013</v>
      </c>
      <c r="R24" s="31">
        <f t="shared" si="6"/>
        <v>153.14824960432972</v>
      </c>
    </row>
    <row r="25" spans="2:19" x14ac:dyDescent="0.35">
      <c r="C25" s="3" t="s">
        <v>165</v>
      </c>
      <c r="D25" s="37"/>
      <c r="E25" s="30">
        <f>E$23*D10</f>
        <v>281.07555870677749</v>
      </c>
      <c r="F25" s="30">
        <f t="shared" ref="F25:R25" si="7">F$23*E10</f>
        <v>303.25780217762616</v>
      </c>
      <c r="G25" s="30">
        <f t="shared" si="7"/>
        <v>272.87063398334641</v>
      </c>
      <c r="H25" s="30">
        <f t="shared" si="7"/>
        <v>241.4057234203147</v>
      </c>
      <c r="I25" s="30">
        <f t="shared" si="7"/>
        <v>235.36516048191248</v>
      </c>
      <c r="J25" s="30">
        <f t="shared" si="7"/>
        <v>238.33015940732196</v>
      </c>
      <c r="K25" s="30">
        <f t="shared" si="7"/>
        <v>167.4495275371184</v>
      </c>
      <c r="L25" s="30">
        <f t="shared" si="7"/>
        <v>144.45040929980817</v>
      </c>
      <c r="M25" s="30">
        <f t="shared" si="7"/>
        <v>143.05249725827559</v>
      </c>
      <c r="N25" s="30">
        <f t="shared" si="7"/>
        <v>95.359117736901197</v>
      </c>
      <c r="O25" s="30">
        <f t="shared" si="7"/>
        <v>124.75041971473028</v>
      </c>
      <c r="P25" s="31">
        <f t="shared" si="7"/>
        <v>153.9215014181982</v>
      </c>
      <c r="Q25" s="31">
        <f t="shared" si="7"/>
        <v>158.09881645923923</v>
      </c>
      <c r="R25" s="31">
        <f t="shared" si="7"/>
        <v>158.93145694022627</v>
      </c>
    </row>
    <row r="26" spans="2:19" x14ac:dyDescent="0.35">
      <c r="D26" s="33"/>
      <c r="E26" s="34"/>
      <c r="F26" s="34"/>
      <c r="G26" s="34"/>
      <c r="H26" s="34"/>
      <c r="I26" s="34"/>
      <c r="J26" s="34"/>
      <c r="K26" s="34"/>
      <c r="L26" s="34"/>
      <c r="M26" s="34"/>
      <c r="N26" s="34"/>
      <c r="O26" s="34"/>
      <c r="P26" s="34"/>
      <c r="Q26" s="34"/>
      <c r="R26" s="34"/>
    </row>
    <row r="27" spans="2:19" x14ac:dyDescent="0.35">
      <c r="B27" s="23" t="s">
        <v>180</v>
      </c>
      <c r="D27" s="33"/>
      <c r="E27" s="34"/>
      <c r="F27" s="34"/>
      <c r="G27" s="34"/>
      <c r="H27" s="34"/>
      <c r="I27" s="34"/>
      <c r="J27" s="34"/>
      <c r="K27" s="34"/>
      <c r="L27" s="34"/>
      <c r="M27" s="34"/>
      <c r="N27" s="34"/>
      <c r="O27" s="34"/>
      <c r="P27" s="34"/>
      <c r="Q27" s="34"/>
      <c r="R27" s="34"/>
    </row>
    <row r="28" spans="2:19" x14ac:dyDescent="0.35">
      <c r="D28" s="33"/>
      <c r="E28" s="34"/>
      <c r="F28" s="34"/>
      <c r="G28" s="34"/>
      <c r="H28" s="34"/>
      <c r="I28" s="34"/>
      <c r="J28" s="34"/>
      <c r="K28" s="34"/>
      <c r="L28" s="34"/>
      <c r="M28" s="34"/>
      <c r="N28" s="34"/>
      <c r="O28" s="34"/>
      <c r="P28" s="34"/>
      <c r="Q28" s="34"/>
      <c r="R28" s="34"/>
    </row>
    <row r="29" spans="2:19" x14ac:dyDescent="0.35">
      <c r="C29" s="27"/>
      <c r="D29" s="36" t="s">
        <v>79</v>
      </c>
      <c r="E29" s="36" t="s">
        <v>80</v>
      </c>
      <c r="F29" s="36" t="s">
        <v>81</v>
      </c>
      <c r="G29" s="36" t="s">
        <v>82</v>
      </c>
      <c r="H29" s="36" t="s">
        <v>83</v>
      </c>
      <c r="I29" s="36" t="s">
        <v>84</v>
      </c>
      <c r="J29" s="36" t="s">
        <v>85</v>
      </c>
      <c r="K29" s="36" t="s">
        <v>86</v>
      </c>
      <c r="L29" s="36" t="s">
        <v>87</v>
      </c>
      <c r="M29" s="36" t="s">
        <v>88</v>
      </c>
      <c r="N29" s="36" t="s">
        <v>89</v>
      </c>
      <c r="O29" s="36" t="s">
        <v>90</v>
      </c>
      <c r="P29" s="36" t="s">
        <v>91</v>
      </c>
      <c r="Q29" s="36" t="s">
        <v>92</v>
      </c>
      <c r="R29" s="36" t="s">
        <v>93</v>
      </c>
    </row>
    <row r="30" spans="2:19" x14ac:dyDescent="0.35">
      <c r="C30" s="3" t="s">
        <v>112</v>
      </c>
      <c r="D30" s="53"/>
      <c r="E30" s="30">
        <f>'Input Data'!C304</f>
        <v>848.98063978053074</v>
      </c>
      <c r="F30" s="30">
        <f>'Input Data'!D304</f>
        <v>1020.3960652705572</v>
      </c>
      <c r="G30" s="30">
        <f>'Input Data'!E304</f>
        <v>1006.3935781236661</v>
      </c>
      <c r="H30" s="30">
        <f>'Input Data'!F304</f>
        <v>1172.2963308667654</v>
      </c>
      <c r="I30" s="30">
        <f>'Input Data'!G304</f>
        <v>1189.8533885431707</v>
      </c>
      <c r="J30" s="30">
        <f>'Input Data'!H304</f>
        <v>1234.9427301570051</v>
      </c>
      <c r="K30" s="30">
        <f>'Input Data'!I304</f>
        <v>1134.543730474219</v>
      </c>
      <c r="L30" s="30">
        <f>'Input Data'!J304</f>
        <v>1250.0784852502222</v>
      </c>
      <c r="M30" s="30">
        <f>'Input Data'!K304</f>
        <v>1191.4006096000144</v>
      </c>
      <c r="N30" s="30">
        <f>'Input Data'!L304</f>
        <v>1157.4585692325625</v>
      </c>
      <c r="O30" s="30">
        <f>'Input Data'!M304</f>
        <v>1296.7409856136283</v>
      </c>
      <c r="P30" s="31">
        <f>P9*($D$6+1)-O9+P17</f>
        <v>1176.3883459205797</v>
      </c>
      <c r="Q30" s="31">
        <f>Q9*($D$6+1)-P9+Q17</f>
        <v>1110.1579698064588</v>
      </c>
      <c r="R30" s="31">
        <f>R9*($D$6+1)-Q9+R17</f>
        <v>1026.6313110651522</v>
      </c>
    </row>
    <row r="31" spans="2:19" x14ac:dyDescent="0.35">
      <c r="C31" s="3" t="s">
        <v>116</v>
      </c>
      <c r="D31" s="53"/>
      <c r="E31" s="30">
        <f>E30</f>
        <v>848.98063978053074</v>
      </c>
      <c r="F31" s="30">
        <f t="shared" ref="F31:O31" si="8">F30</f>
        <v>1020.3960652705572</v>
      </c>
      <c r="G31" s="30">
        <f t="shared" si="8"/>
        <v>1006.3935781236661</v>
      </c>
      <c r="H31" s="30">
        <f t="shared" si="8"/>
        <v>1172.2963308667654</v>
      </c>
      <c r="I31" s="30">
        <f t="shared" si="8"/>
        <v>1189.8533885431707</v>
      </c>
      <c r="J31" s="30">
        <f t="shared" si="8"/>
        <v>1234.9427301570051</v>
      </c>
      <c r="K31" s="30">
        <f t="shared" si="8"/>
        <v>1134.543730474219</v>
      </c>
      <c r="L31" s="30">
        <f t="shared" si="8"/>
        <v>1250.0784852502222</v>
      </c>
      <c r="M31" s="30">
        <f t="shared" si="8"/>
        <v>1191.4006096000144</v>
      </c>
      <c r="N31" s="30">
        <f t="shared" si="8"/>
        <v>1157.4585692325625</v>
      </c>
      <c r="O31" s="30">
        <f t="shared" si="8"/>
        <v>1296.7409856136283</v>
      </c>
      <c r="P31" s="31">
        <f>P9*($D$6+1)-O10+P18</f>
        <v>1176.3883459205797</v>
      </c>
      <c r="Q31" s="31">
        <f>Q9*($D$6+1)-P10+Q18</f>
        <v>779.1435521580172</v>
      </c>
      <c r="R31" s="31">
        <f>R9*($D$6+1)-Q10+R18</f>
        <v>597.94685036274268</v>
      </c>
      <c r="S31" s="34"/>
    </row>
    <row r="33" spans="2:19" x14ac:dyDescent="0.35">
      <c r="B33" s="23" t="s">
        <v>166</v>
      </c>
    </row>
    <row r="35" spans="2:19" x14ac:dyDescent="0.35">
      <c r="C35" s="37"/>
      <c r="D35" s="29" t="s">
        <v>79</v>
      </c>
      <c r="E35" s="30" t="s">
        <v>80</v>
      </c>
      <c r="F35" s="30" t="s">
        <v>81</v>
      </c>
      <c r="G35" s="30" t="s">
        <v>82</v>
      </c>
      <c r="H35" s="30" t="s">
        <v>83</v>
      </c>
      <c r="I35" s="30" t="s">
        <v>84</v>
      </c>
      <c r="J35" s="30" t="s">
        <v>85</v>
      </c>
      <c r="K35" s="30" t="s">
        <v>86</v>
      </c>
      <c r="L35" s="30" t="s">
        <v>87</v>
      </c>
      <c r="M35" s="30" t="s">
        <v>88</v>
      </c>
      <c r="N35" s="30" t="s">
        <v>89</v>
      </c>
      <c r="O35" s="30" t="s">
        <v>90</v>
      </c>
      <c r="P35" s="30" t="s">
        <v>91</v>
      </c>
      <c r="Q35" s="30" t="s">
        <v>92</v>
      </c>
      <c r="R35" s="30" t="s">
        <v>93</v>
      </c>
    </row>
    <row r="36" spans="2:19" x14ac:dyDescent="0.35">
      <c r="C36" s="3" t="s">
        <v>112</v>
      </c>
      <c r="D36" s="38"/>
      <c r="E36" s="30">
        <f t="shared" ref="E36:R37" si="9">E30</f>
        <v>848.98063978053074</v>
      </c>
      <c r="F36" s="30">
        <f t="shared" si="9"/>
        <v>1020.3960652705572</v>
      </c>
      <c r="G36" s="30">
        <f t="shared" si="9"/>
        <v>1006.3935781236661</v>
      </c>
      <c r="H36" s="30">
        <f t="shared" si="9"/>
        <v>1172.2963308667654</v>
      </c>
      <c r="I36" s="30">
        <f t="shared" si="9"/>
        <v>1189.8533885431707</v>
      </c>
      <c r="J36" s="30">
        <f t="shared" si="9"/>
        <v>1234.9427301570051</v>
      </c>
      <c r="K36" s="30">
        <f t="shared" si="9"/>
        <v>1134.543730474219</v>
      </c>
      <c r="L36" s="30">
        <f t="shared" si="9"/>
        <v>1250.0784852502222</v>
      </c>
      <c r="M36" s="30">
        <f t="shared" si="9"/>
        <v>1191.4006096000144</v>
      </c>
      <c r="N36" s="30">
        <f t="shared" si="9"/>
        <v>1157.4585692325625</v>
      </c>
      <c r="O36" s="30">
        <f t="shared" si="9"/>
        <v>1296.7409856136283</v>
      </c>
      <c r="P36" s="31">
        <f t="shared" si="9"/>
        <v>1176.3883459205797</v>
      </c>
      <c r="Q36" s="31">
        <f t="shared" si="9"/>
        <v>1110.1579698064588</v>
      </c>
      <c r="R36" s="31">
        <f t="shared" si="9"/>
        <v>1026.6313110651522</v>
      </c>
      <c r="S36" s="34"/>
    </row>
    <row r="37" spans="2:19" x14ac:dyDescent="0.35">
      <c r="C37" s="3" t="s">
        <v>116</v>
      </c>
      <c r="D37" s="38"/>
      <c r="E37" s="30">
        <f>E31</f>
        <v>848.98063978053074</v>
      </c>
      <c r="F37" s="30">
        <f t="shared" si="9"/>
        <v>1020.3960652705572</v>
      </c>
      <c r="G37" s="30">
        <f t="shared" si="9"/>
        <v>1006.3935781236661</v>
      </c>
      <c r="H37" s="30">
        <f t="shared" si="9"/>
        <v>1172.2963308667654</v>
      </c>
      <c r="I37" s="30">
        <f t="shared" si="9"/>
        <v>1189.8533885431707</v>
      </c>
      <c r="J37" s="30">
        <f t="shared" si="9"/>
        <v>1234.9427301570051</v>
      </c>
      <c r="K37" s="30">
        <f t="shared" si="9"/>
        <v>1134.543730474219</v>
      </c>
      <c r="L37" s="30">
        <f t="shared" si="9"/>
        <v>1250.0784852502222</v>
      </c>
      <c r="M37" s="30">
        <f t="shared" si="9"/>
        <v>1191.4006096000144</v>
      </c>
      <c r="N37" s="30">
        <f t="shared" si="9"/>
        <v>1157.4585692325625</v>
      </c>
      <c r="O37" s="30">
        <f t="shared" si="9"/>
        <v>1296.7409856136283</v>
      </c>
      <c r="P37" s="31">
        <f>P31</f>
        <v>1176.3883459205797</v>
      </c>
      <c r="Q37" s="31">
        <f>Q31</f>
        <v>779.1435521580172</v>
      </c>
      <c r="R37" s="31">
        <f>R31</f>
        <v>597.94685036274268</v>
      </c>
      <c r="S37" s="34"/>
    </row>
    <row r="38" spans="2:19" x14ac:dyDescent="0.35">
      <c r="C38" s="3" t="s">
        <v>25</v>
      </c>
      <c r="D38" s="37"/>
      <c r="E38" s="30">
        <f>'Input Data'!C102</f>
        <v>229.61477821381641</v>
      </c>
      <c r="F38" s="30">
        <f>'Input Data'!D102</f>
        <v>284.62289502813337</v>
      </c>
      <c r="G38" s="30">
        <f>'Input Data'!E102</f>
        <v>286.23620718437792</v>
      </c>
      <c r="H38" s="30">
        <f>'Input Data'!F102</f>
        <v>327.14783410930295</v>
      </c>
      <c r="I38" s="30">
        <f>'Input Data'!G102</f>
        <v>308.82247796001974</v>
      </c>
      <c r="J38" s="30">
        <f>'Input Data'!H102</f>
        <v>333.23522452886334</v>
      </c>
      <c r="K38" s="30">
        <f>'Input Data'!I102</f>
        <v>306.209953546897</v>
      </c>
      <c r="L38" s="30">
        <f>'Input Data'!J102</f>
        <v>281.43862850529422</v>
      </c>
      <c r="M38" s="30">
        <f>'Input Data'!K102</f>
        <v>287.54277123240774</v>
      </c>
      <c r="N38" s="30">
        <f>'Input Data'!L102</f>
        <v>285.76634744427133</v>
      </c>
      <c r="O38" s="30">
        <f>'Input Data'!M102</f>
        <v>322.09745635350811</v>
      </c>
      <c r="P38" s="31">
        <f>'Input Data'!N102</f>
        <v>300.22130387169562</v>
      </c>
      <c r="Q38" s="31">
        <f>'Input Data'!O102</f>
        <v>300.22130387169562</v>
      </c>
      <c r="R38" s="31">
        <f>'Input Data'!P102</f>
        <v>300.22130387169562</v>
      </c>
      <c r="S38" s="34"/>
    </row>
    <row r="39" spans="2:19" x14ac:dyDescent="0.35">
      <c r="C39" s="3" t="s">
        <v>30</v>
      </c>
      <c r="D39" s="37"/>
      <c r="E39" s="30">
        <f>'Input Data'!C128</f>
        <v>157.30902241522961</v>
      </c>
      <c r="F39" s="30">
        <f>'Input Data'!D128</f>
        <v>186.47782196755827</v>
      </c>
      <c r="G39" s="30">
        <f>'Input Data'!E128</f>
        <v>158.5863860462448</v>
      </c>
      <c r="H39" s="30">
        <f>'Input Data'!F128</f>
        <v>165.00444966349627</v>
      </c>
      <c r="I39" s="30">
        <f>'Input Data'!G128</f>
        <v>154.52688787439837</v>
      </c>
      <c r="J39" s="30">
        <f>'Input Data'!H128</f>
        <v>169.31947251528157</v>
      </c>
      <c r="K39" s="30">
        <f>'Input Data'!I128</f>
        <v>140.61498584990403</v>
      </c>
      <c r="L39" s="30">
        <f>'Input Data'!J128</f>
        <v>160.72104403668092</v>
      </c>
      <c r="M39" s="30">
        <f>'Input Data'!K128</f>
        <v>153.21522464870668</v>
      </c>
      <c r="N39" s="30">
        <f>'Input Data'!L128</f>
        <v>123.92210277200282</v>
      </c>
      <c r="O39" s="30">
        <f>'Input Data'!M128</f>
        <v>197.96108921221958</v>
      </c>
      <c r="P39" s="31">
        <f>'Input Data'!N128</f>
        <v>195.40315896754294</v>
      </c>
      <c r="Q39" s="31">
        <f>'Input Data'!O128</f>
        <v>139.44233575224732</v>
      </c>
      <c r="R39" s="31">
        <f>'Input Data'!P128</f>
        <v>137.07449381842287</v>
      </c>
      <c r="S39" s="34"/>
    </row>
    <row r="40" spans="2:19" x14ac:dyDescent="0.35">
      <c r="C40" s="3" t="s">
        <v>113</v>
      </c>
      <c r="D40" s="37"/>
      <c r="E40" s="30">
        <f>E36-E$38-E$39</f>
        <v>462.05683915148472</v>
      </c>
      <c r="F40" s="30">
        <f t="shared" ref="F40:R41" si="10">F36-F$38-F$39</f>
        <v>549.29534827486555</v>
      </c>
      <c r="G40" s="30">
        <f t="shared" si="10"/>
        <v>561.57098489304337</v>
      </c>
      <c r="H40" s="30">
        <f t="shared" si="10"/>
        <v>680.14404709396615</v>
      </c>
      <c r="I40" s="30">
        <f t="shared" si="10"/>
        <v>726.50402270875247</v>
      </c>
      <c r="J40" s="30">
        <f t="shared" si="10"/>
        <v>732.38803311286028</v>
      </c>
      <c r="K40" s="30">
        <f t="shared" si="10"/>
        <v>687.71879107741802</v>
      </c>
      <c r="L40" s="30">
        <f t="shared" si="10"/>
        <v>807.91881270824706</v>
      </c>
      <c r="M40" s="30">
        <f t="shared" si="10"/>
        <v>750.64261371889995</v>
      </c>
      <c r="N40" s="30">
        <f t="shared" si="10"/>
        <v>747.77011901628828</v>
      </c>
      <c r="O40" s="30">
        <f t="shared" si="10"/>
        <v>776.68244004790063</v>
      </c>
      <c r="P40" s="31">
        <f t="shared" si="10"/>
        <v>680.76388308134108</v>
      </c>
      <c r="Q40" s="31">
        <f t="shared" si="10"/>
        <v>670.4943301825158</v>
      </c>
      <c r="R40" s="31">
        <f t="shared" si="10"/>
        <v>589.33551337503366</v>
      </c>
      <c r="S40" s="34"/>
    </row>
    <row r="41" spans="2:19" x14ac:dyDescent="0.35">
      <c r="C41" s="3" t="s">
        <v>117</v>
      </c>
      <c r="D41" s="37"/>
      <c r="E41" s="30">
        <f>E37-E$38-E$39</f>
        <v>462.05683915148472</v>
      </c>
      <c r="F41" s="30">
        <f t="shared" si="10"/>
        <v>549.29534827486555</v>
      </c>
      <c r="G41" s="30">
        <f t="shared" si="10"/>
        <v>561.57098489304337</v>
      </c>
      <c r="H41" s="30">
        <f t="shared" si="10"/>
        <v>680.14404709396615</v>
      </c>
      <c r="I41" s="30">
        <f t="shared" si="10"/>
        <v>726.50402270875247</v>
      </c>
      <c r="J41" s="30">
        <f t="shared" si="10"/>
        <v>732.38803311286028</v>
      </c>
      <c r="K41" s="30">
        <f t="shared" si="10"/>
        <v>687.71879107741802</v>
      </c>
      <c r="L41" s="30">
        <f t="shared" si="10"/>
        <v>807.91881270824706</v>
      </c>
      <c r="M41" s="30">
        <f t="shared" si="10"/>
        <v>750.64261371889995</v>
      </c>
      <c r="N41" s="30">
        <f t="shared" si="10"/>
        <v>747.77011901628828</v>
      </c>
      <c r="O41" s="30">
        <f t="shared" si="10"/>
        <v>776.68244004790063</v>
      </c>
      <c r="P41" s="31">
        <f t="shared" si="10"/>
        <v>680.76388308134108</v>
      </c>
      <c r="Q41" s="31">
        <f t="shared" si="10"/>
        <v>339.47991253407429</v>
      </c>
      <c r="R41" s="31">
        <f t="shared" si="10"/>
        <v>160.65105267262419</v>
      </c>
      <c r="S41" s="34"/>
    </row>
    <row r="42" spans="2:19" x14ac:dyDescent="0.35">
      <c r="C42" s="23"/>
      <c r="D42" s="33"/>
      <c r="E42" s="54"/>
      <c r="F42" s="54"/>
      <c r="G42" s="54"/>
      <c r="H42" s="54"/>
      <c r="I42" s="54"/>
      <c r="J42" s="54"/>
      <c r="K42" s="54"/>
      <c r="L42" s="54"/>
      <c r="M42" s="54"/>
      <c r="N42" s="54"/>
      <c r="O42" s="54"/>
      <c r="P42" s="41"/>
      <c r="Q42" s="41"/>
      <c r="R42" s="41"/>
      <c r="S42" s="34"/>
    </row>
    <row r="43" spans="2:19" x14ac:dyDescent="0.35">
      <c r="B43" s="23" t="s">
        <v>174</v>
      </c>
      <c r="C43" s="23"/>
      <c r="D43" s="33"/>
      <c r="E43" s="54"/>
      <c r="F43" s="54"/>
      <c r="G43" s="54"/>
      <c r="H43" s="54"/>
      <c r="I43" s="54"/>
      <c r="J43" s="54"/>
      <c r="K43" s="54"/>
      <c r="L43" s="54"/>
      <c r="M43" s="54"/>
      <c r="N43" s="54"/>
      <c r="O43" s="54"/>
      <c r="P43" s="41"/>
      <c r="Q43" s="41"/>
      <c r="R43" s="41"/>
      <c r="S43" s="34"/>
    </row>
    <row r="44" spans="2:19" x14ac:dyDescent="0.35">
      <c r="C44" s="23"/>
      <c r="D44" s="33"/>
      <c r="E44" s="54"/>
      <c r="F44" s="54"/>
      <c r="G44" s="54"/>
      <c r="H44" s="54"/>
      <c r="I44" s="54"/>
      <c r="J44" s="54"/>
      <c r="K44" s="54"/>
      <c r="L44" s="54"/>
      <c r="M44" s="54"/>
      <c r="N44" s="54"/>
      <c r="O44" s="54"/>
      <c r="P44" s="41"/>
      <c r="Q44" s="41"/>
      <c r="R44" s="41"/>
      <c r="S44" s="34"/>
    </row>
    <row r="45" spans="2:19" x14ac:dyDescent="0.35">
      <c r="C45" s="3" t="s">
        <v>103</v>
      </c>
      <c r="D45" s="28">
        <f>'Input Data'!C225</f>
        <v>39.656690942954079</v>
      </c>
      <c r="E45" s="54"/>
      <c r="F45" s="54"/>
      <c r="G45" s="54"/>
      <c r="H45" s="54"/>
      <c r="I45" s="54"/>
      <c r="J45" s="54"/>
      <c r="K45" s="54"/>
      <c r="L45" s="54"/>
      <c r="M45" s="54"/>
      <c r="N45" s="54"/>
      <c r="O45" s="54"/>
      <c r="P45" s="41"/>
      <c r="Q45" s="41"/>
      <c r="R45" s="41"/>
      <c r="S45" s="34"/>
    </row>
    <row r="46" spans="2:19" x14ac:dyDescent="0.35">
      <c r="C46" s="23"/>
      <c r="D46" s="33"/>
      <c r="E46" s="54"/>
      <c r="F46" s="54"/>
      <c r="G46" s="54"/>
      <c r="H46" s="54"/>
      <c r="I46" s="54"/>
      <c r="J46" s="54"/>
      <c r="K46" s="54"/>
      <c r="L46" s="54"/>
      <c r="M46" s="54"/>
      <c r="N46" s="54"/>
      <c r="O46" s="54"/>
      <c r="P46" s="41"/>
      <c r="Q46" s="41"/>
      <c r="R46" s="41"/>
      <c r="S46" s="34"/>
    </row>
    <row r="47" spans="2:19" x14ac:dyDescent="0.35">
      <c r="C47" s="23"/>
      <c r="D47" s="30" t="s">
        <v>91</v>
      </c>
      <c r="E47" s="30" t="s">
        <v>92</v>
      </c>
      <c r="F47" s="30" t="s">
        <v>93</v>
      </c>
      <c r="G47" s="54"/>
      <c r="H47" s="54"/>
      <c r="I47" s="54"/>
      <c r="J47" s="54"/>
      <c r="K47" s="54"/>
      <c r="L47" s="54"/>
      <c r="M47" s="54"/>
      <c r="N47" s="54"/>
      <c r="O47" s="54"/>
      <c r="P47" s="41"/>
      <c r="Q47" s="41"/>
      <c r="R47" s="41"/>
      <c r="S47" s="34"/>
    </row>
    <row r="48" spans="2:19" x14ac:dyDescent="0.35">
      <c r="C48" s="3" t="s">
        <v>113</v>
      </c>
      <c r="D48" s="31">
        <f>P40</f>
        <v>680.76388308134108</v>
      </c>
      <c r="E48" s="30">
        <f t="shared" ref="E48:F49" si="11">Q40</f>
        <v>670.4943301825158</v>
      </c>
      <c r="F48" s="30">
        <f t="shared" si="11"/>
        <v>589.33551337503366</v>
      </c>
      <c r="G48" s="54"/>
      <c r="H48" s="54"/>
      <c r="I48" s="54"/>
      <c r="J48" s="54"/>
      <c r="K48" s="54"/>
      <c r="L48" s="54"/>
      <c r="M48" s="54"/>
      <c r="N48" s="54"/>
      <c r="O48" s="54"/>
      <c r="P48" s="41"/>
      <c r="Q48" s="41"/>
      <c r="R48" s="41"/>
      <c r="S48" s="34"/>
    </row>
    <row r="49" spans="2:19" x14ac:dyDescent="0.35">
      <c r="C49" s="3" t="s">
        <v>117</v>
      </c>
      <c r="D49" s="31">
        <f>P41</f>
        <v>680.76388308134108</v>
      </c>
      <c r="E49" s="30">
        <f t="shared" si="11"/>
        <v>339.47991253407429</v>
      </c>
      <c r="F49" s="30">
        <f t="shared" si="11"/>
        <v>160.65105267262419</v>
      </c>
      <c r="G49" s="54"/>
      <c r="H49" s="54"/>
      <c r="I49" s="54"/>
      <c r="J49" s="54"/>
      <c r="K49" s="54"/>
      <c r="L49" s="54"/>
      <c r="M49" s="54"/>
      <c r="N49" s="54"/>
      <c r="O49" s="54"/>
      <c r="P49" s="41"/>
      <c r="Q49" s="41"/>
      <c r="R49" s="41"/>
      <c r="S49" s="34"/>
    </row>
    <row r="50" spans="2:19" x14ac:dyDescent="0.35">
      <c r="C50" s="3" t="s">
        <v>175</v>
      </c>
      <c r="D50" s="31">
        <f>'Input Data'!C153</f>
        <v>86.377118472748236</v>
      </c>
      <c r="E50" s="30">
        <f>'Input Data'!D153</f>
        <v>99.737705801587325</v>
      </c>
      <c r="F50" s="30">
        <f>'Input Data'!E153</f>
        <v>71.198700769815218</v>
      </c>
      <c r="G50" s="54"/>
      <c r="H50" s="54"/>
      <c r="I50" s="54"/>
      <c r="J50" s="54"/>
      <c r="K50" s="54"/>
      <c r="L50" s="54"/>
      <c r="M50" s="54"/>
      <c r="N50" s="54"/>
      <c r="O50" s="54"/>
      <c r="P50" s="41"/>
      <c r="Q50" s="41"/>
      <c r="R50" s="41"/>
      <c r="S50" s="34"/>
    </row>
    <row r="51" spans="2:19" x14ac:dyDescent="0.35">
      <c r="C51" s="3" t="s">
        <v>135</v>
      </c>
      <c r="D51" s="31">
        <f>D48-D$50-$D$45</f>
        <v>554.73007366563866</v>
      </c>
      <c r="E51" s="30">
        <f t="shared" ref="E51:F52" si="12">E48-E$50-$D$45</f>
        <v>531.0999334379743</v>
      </c>
      <c r="F51" s="30">
        <f t="shared" si="12"/>
        <v>478.48012166226437</v>
      </c>
      <c r="G51" s="54"/>
      <c r="H51" s="54"/>
      <c r="I51" s="54"/>
      <c r="J51" s="54"/>
      <c r="K51" s="54"/>
      <c r="L51" s="54"/>
      <c r="M51" s="54"/>
      <c r="N51" s="54"/>
      <c r="O51" s="54"/>
      <c r="P51" s="41"/>
      <c r="Q51" s="41"/>
      <c r="R51" s="41"/>
      <c r="S51" s="34"/>
    </row>
    <row r="52" spans="2:19" x14ac:dyDescent="0.35">
      <c r="C52" s="3" t="s">
        <v>136</v>
      </c>
      <c r="D52" s="31">
        <f>D49-D$50-$D$45</f>
        <v>554.73007366563866</v>
      </c>
      <c r="E52" s="30">
        <f t="shared" si="12"/>
        <v>200.08551578953291</v>
      </c>
      <c r="F52" s="30">
        <f>F49-F$50-$D$45</f>
        <v>49.795660959854892</v>
      </c>
      <c r="G52" s="54"/>
      <c r="H52" s="54"/>
      <c r="I52" s="54"/>
      <c r="J52" s="54"/>
      <c r="K52" s="54"/>
      <c r="L52" s="54"/>
      <c r="M52" s="54"/>
      <c r="N52" s="54"/>
      <c r="O52" s="54"/>
      <c r="P52" s="41"/>
      <c r="Q52" s="41"/>
      <c r="R52" s="41"/>
      <c r="S52" s="34"/>
    </row>
    <row r="53" spans="2:19" x14ac:dyDescent="0.35">
      <c r="C53" s="23"/>
      <c r="D53" s="33"/>
      <c r="E53" s="54"/>
      <c r="F53" s="54"/>
      <c r="G53" s="54"/>
      <c r="H53" s="54"/>
      <c r="I53" s="54"/>
      <c r="J53" s="54"/>
      <c r="K53" s="54"/>
      <c r="L53" s="54"/>
      <c r="M53" s="54"/>
      <c r="N53" s="54"/>
      <c r="O53" s="54"/>
      <c r="P53" s="41"/>
      <c r="Q53" s="41"/>
      <c r="R53" s="41"/>
      <c r="S53" s="34"/>
    </row>
    <row r="54" spans="2:19" x14ac:dyDescent="0.35">
      <c r="B54" s="23" t="s">
        <v>123</v>
      </c>
      <c r="C54" s="23"/>
      <c r="D54" s="33"/>
      <c r="E54" s="54"/>
      <c r="F54" s="54"/>
      <c r="G54" s="54"/>
      <c r="H54" s="54"/>
      <c r="I54" s="54"/>
      <c r="J54" s="54"/>
      <c r="K54" s="54"/>
      <c r="L54" s="54"/>
      <c r="M54" s="54"/>
      <c r="N54" s="54"/>
      <c r="O54" s="54"/>
      <c r="P54" s="41"/>
      <c r="Q54" s="41"/>
      <c r="R54" s="41"/>
      <c r="S54" s="34"/>
    </row>
    <row r="55" spans="2:19" x14ac:dyDescent="0.35">
      <c r="C55" s="23"/>
      <c r="D55" s="33"/>
      <c r="E55" s="54"/>
      <c r="F55" s="54"/>
      <c r="G55" s="54"/>
      <c r="H55" s="54"/>
      <c r="I55" s="54"/>
      <c r="J55" s="54"/>
      <c r="K55" s="54"/>
      <c r="L55" s="54"/>
      <c r="M55" s="54"/>
      <c r="N55" s="54"/>
      <c r="O55" s="54"/>
      <c r="P55" s="41"/>
      <c r="Q55" s="41"/>
      <c r="R55" s="41"/>
      <c r="S55" s="34"/>
    </row>
    <row r="56" spans="2:19" x14ac:dyDescent="0.35">
      <c r="C56" s="3" t="s">
        <v>104</v>
      </c>
      <c r="D56" s="43">
        <f>'Input Data'!C85</f>
        <v>0.98429447237721857</v>
      </c>
      <c r="E56" s="54"/>
      <c r="F56" s="54"/>
      <c r="G56" s="54"/>
      <c r="H56" s="54"/>
      <c r="I56" s="54"/>
      <c r="J56" s="54"/>
      <c r="K56" s="54"/>
      <c r="L56" s="54"/>
      <c r="M56" s="54"/>
      <c r="N56" s="54"/>
      <c r="O56" s="54"/>
      <c r="P56" s="41"/>
      <c r="Q56" s="41"/>
      <c r="R56" s="41"/>
      <c r="S56" s="34"/>
    </row>
    <row r="57" spans="2:19" x14ac:dyDescent="0.35">
      <c r="C57" s="3" t="s">
        <v>137</v>
      </c>
      <c r="D57" s="44">
        <f>'Input Data'!C178</f>
        <v>0.93031106967053434</v>
      </c>
      <c r="E57" s="54"/>
      <c r="F57" s="54"/>
      <c r="G57" s="54"/>
      <c r="H57" s="54"/>
      <c r="I57" s="54"/>
      <c r="J57" s="54"/>
      <c r="K57" s="54"/>
      <c r="L57" s="54"/>
      <c r="M57" s="54"/>
      <c r="N57" s="54"/>
      <c r="O57" s="54"/>
      <c r="P57" s="41"/>
      <c r="Q57" s="41"/>
      <c r="R57" s="41"/>
      <c r="S57" s="34"/>
    </row>
    <row r="58" spans="2:19" x14ac:dyDescent="0.35">
      <c r="C58" s="3" t="s">
        <v>138</v>
      </c>
      <c r="D58" s="44">
        <f>'Input Data'!C202</f>
        <v>0.70563430558905571</v>
      </c>
      <c r="E58" s="54"/>
      <c r="F58" s="54"/>
      <c r="G58" s="54"/>
      <c r="H58" s="54"/>
      <c r="I58" s="54"/>
      <c r="J58" s="54"/>
      <c r="K58" s="54"/>
      <c r="L58" s="54"/>
      <c r="M58" s="54"/>
      <c r="N58" s="54"/>
      <c r="O58" s="54"/>
      <c r="P58" s="41"/>
      <c r="Q58" s="41"/>
      <c r="R58" s="41"/>
      <c r="S58" s="34"/>
    </row>
    <row r="59" spans="2:19" x14ac:dyDescent="0.35">
      <c r="C59" s="23"/>
      <c r="D59" s="33"/>
      <c r="E59" s="54"/>
      <c r="F59" s="54"/>
      <c r="G59" s="54"/>
      <c r="H59" s="54"/>
      <c r="I59" s="54"/>
      <c r="J59" s="54"/>
      <c r="K59" s="54"/>
      <c r="L59" s="54"/>
      <c r="M59" s="54"/>
      <c r="N59" s="54"/>
      <c r="O59" s="54"/>
      <c r="P59" s="41"/>
      <c r="Q59" s="41"/>
      <c r="R59" s="41"/>
      <c r="S59" s="34"/>
    </row>
    <row r="60" spans="2:19" x14ac:dyDescent="0.35">
      <c r="C60" s="3" t="s">
        <v>105</v>
      </c>
      <c r="D60" s="30" t="s">
        <v>93</v>
      </c>
      <c r="E60" s="54"/>
      <c r="F60" s="54"/>
      <c r="G60" s="54"/>
      <c r="H60" s="54"/>
      <c r="I60" s="54"/>
      <c r="J60" s="54"/>
      <c r="K60" s="54"/>
      <c r="L60" s="54"/>
      <c r="M60" s="54"/>
      <c r="N60" s="54"/>
      <c r="O60" s="54"/>
      <c r="P60" s="41"/>
      <c r="Q60" s="41"/>
      <c r="R60" s="41"/>
      <c r="S60" s="34"/>
    </row>
    <row r="61" spans="2:19" x14ac:dyDescent="0.35">
      <c r="C61" s="3" t="s">
        <v>124</v>
      </c>
      <c r="D61" s="30" t="s">
        <v>92</v>
      </c>
      <c r="E61" s="54"/>
      <c r="F61" s="54"/>
      <c r="G61" s="54"/>
      <c r="H61" s="54"/>
      <c r="I61" s="54"/>
      <c r="J61" s="54"/>
      <c r="K61" s="54"/>
      <c r="L61" s="54"/>
      <c r="M61" s="54"/>
      <c r="N61" s="54"/>
      <c r="O61" s="54"/>
      <c r="P61" s="41"/>
      <c r="Q61" s="41"/>
      <c r="R61" s="41"/>
      <c r="S61" s="34"/>
    </row>
    <row r="62" spans="2:19" x14ac:dyDescent="0.35">
      <c r="C62" s="3" t="s">
        <v>139</v>
      </c>
      <c r="D62" s="31">
        <f>F51/D$56/D$57/D$58</f>
        <v>740.51008651891868</v>
      </c>
      <c r="E62" s="54"/>
      <c r="F62" s="54"/>
      <c r="G62" s="54"/>
      <c r="H62" s="54"/>
      <c r="I62" s="54"/>
      <c r="J62" s="54"/>
      <c r="K62" s="54"/>
      <c r="L62" s="54"/>
      <c r="M62" s="54"/>
      <c r="N62" s="54"/>
      <c r="O62" s="54"/>
      <c r="P62" s="41"/>
      <c r="Q62" s="41"/>
      <c r="R62" s="41"/>
      <c r="S62" s="34"/>
    </row>
    <row r="63" spans="2:19" x14ac:dyDescent="0.35">
      <c r="C63" s="3" t="s">
        <v>140</v>
      </c>
      <c r="D63" s="31">
        <f>F52/D$56/D$57/D$58</f>
        <v>77.065247930355127</v>
      </c>
      <c r="E63" s="54"/>
      <c r="F63" s="54"/>
      <c r="G63" s="54"/>
      <c r="H63" s="54"/>
      <c r="I63" s="54"/>
      <c r="J63" s="54"/>
      <c r="K63" s="54"/>
      <c r="L63" s="54"/>
      <c r="M63" s="54"/>
      <c r="N63" s="54"/>
      <c r="O63" s="54"/>
      <c r="P63" s="41"/>
      <c r="Q63" s="41"/>
      <c r="R63" s="41"/>
      <c r="S63" s="34"/>
    </row>
    <row r="64" spans="2:19" ht="13.9" x14ac:dyDescent="0.4">
      <c r="C64" s="3" t="s">
        <v>31</v>
      </c>
      <c r="D64" s="31">
        <f>D63-D62</f>
        <v>-663.44483858856358</v>
      </c>
      <c r="E64" s="64" t="s">
        <v>167</v>
      </c>
      <c r="F64" s="54"/>
      <c r="G64" s="54"/>
      <c r="H64" s="54"/>
      <c r="I64" s="54"/>
      <c r="J64" s="54"/>
      <c r="K64" s="54"/>
      <c r="L64" s="54"/>
      <c r="M64" s="54"/>
      <c r="N64" s="54"/>
      <c r="O64" s="54"/>
      <c r="P64" s="41"/>
      <c r="Q64" s="41"/>
      <c r="R64" s="41"/>
      <c r="S64" s="34"/>
    </row>
    <row r="65" spans="2:19" x14ac:dyDescent="0.35">
      <c r="C65" s="23"/>
      <c r="D65" s="33"/>
      <c r="E65" s="54"/>
      <c r="F65" s="54"/>
      <c r="G65" s="54"/>
      <c r="H65" s="54"/>
      <c r="I65" s="54"/>
      <c r="J65" s="54"/>
      <c r="K65" s="54"/>
      <c r="L65" s="54"/>
      <c r="M65" s="54"/>
      <c r="N65" s="54"/>
      <c r="O65" s="54"/>
      <c r="P65" s="41"/>
      <c r="Q65" s="41"/>
      <c r="R65" s="41"/>
      <c r="S65" s="34"/>
    </row>
    <row r="66" spans="2:19" x14ac:dyDescent="0.35">
      <c r="B66" s="23" t="s">
        <v>125</v>
      </c>
      <c r="C66" s="23"/>
      <c r="D66" s="33"/>
      <c r="E66" s="54"/>
      <c r="F66" s="54"/>
      <c r="G66" s="54"/>
      <c r="H66" s="54"/>
      <c r="I66" s="54"/>
      <c r="J66" s="54"/>
      <c r="K66" s="54"/>
      <c r="L66" s="54"/>
      <c r="M66" s="54"/>
      <c r="N66" s="54"/>
      <c r="O66" s="54"/>
      <c r="P66" s="41"/>
      <c r="Q66" s="41"/>
      <c r="R66" s="41"/>
      <c r="S66" s="34"/>
    </row>
    <row r="67" spans="2:19" x14ac:dyDescent="0.35">
      <c r="B67" s="23" t="s">
        <v>168</v>
      </c>
      <c r="C67" s="23"/>
      <c r="D67" s="33"/>
      <c r="E67" s="54"/>
      <c r="F67" s="54"/>
      <c r="G67" s="54"/>
      <c r="H67" s="54"/>
      <c r="I67" s="54"/>
      <c r="J67" s="54"/>
      <c r="K67" s="54"/>
      <c r="L67" s="54"/>
      <c r="M67" s="54"/>
      <c r="N67" s="54"/>
      <c r="O67" s="54"/>
      <c r="P67" s="41"/>
      <c r="Q67" s="41"/>
      <c r="R67" s="41"/>
      <c r="S67" s="34"/>
    </row>
    <row r="68" spans="2:19" x14ac:dyDescent="0.35">
      <c r="B68" s="23"/>
      <c r="C68" s="23"/>
      <c r="D68" s="33"/>
      <c r="E68" s="54"/>
      <c r="F68" s="54"/>
      <c r="G68" s="54"/>
      <c r="H68" s="54"/>
      <c r="I68" s="54"/>
      <c r="J68" s="54"/>
      <c r="K68" s="54"/>
      <c r="L68" s="54"/>
      <c r="M68" s="54"/>
      <c r="N68" s="54"/>
      <c r="O68" s="54"/>
      <c r="P68" s="41"/>
      <c r="Q68" s="41"/>
      <c r="R68" s="41"/>
      <c r="S68" s="34"/>
    </row>
    <row r="69" spans="2:19" x14ac:dyDescent="0.35">
      <c r="C69" s="36"/>
      <c r="D69" s="29" t="str">
        <f>D61</f>
        <v>2023/24</v>
      </c>
      <c r="E69" s="54"/>
      <c r="F69" s="54"/>
      <c r="G69" s="54"/>
      <c r="H69" s="54"/>
      <c r="I69" s="54"/>
      <c r="J69" s="54"/>
      <c r="K69" s="54"/>
      <c r="L69" s="54"/>
      <c r="M69" s="54"/>
      <c r="N69" s="54"/>
      <c r="O69" s="54"/>
      <c r="P69" s="41"/>
      <c r="Q69" s="41"/>
      <c r="R69" s="41"/>
      <c r="S69" s="34"/>
    </row>
    <row r="70" spans="2:19" x14ac:dyDescent="0.35">
      <c r="C70" s="25" t="s">
        <v>141</v>
      </c>
      <c r="D70" s="31">
        <f>MAX(D62:D63)</f>
        <v>740.51008651891868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2DA15-B424-4004-B6B9-8879C1BF4FAB}">
  <dimension ref="A1:U70"/>
  <sheetViews>
    <sheetView zoomScale="80" zoomScaleNormal="80" workbookViewId="0"/>
  </sheetViews>
  <sheetFormatPr defaultRowHeight="13.5" x14ac:dyDescent="0.35"/>
  <cols>
    <col min="1" max="1" width="6.265625" style="24" customWidth="1"/>
    <col min="2" max="2" width="5.1328125" style="24" customWidth="1"/>
    <col min="3" max="3" width="81.19921875" style="24" customWidth="1"/>
    <col min="4" max="5" width="10.9296875" style="24" customWidth="1"/>
    <col min="6" max="18" width="10.86328125" style="24" customWidth="1"/>
    <col min="19" max="19" width="9.9296875" style="24" bestFit="1" customWidth="1"/>
    <col min="20" max="16384" width="9.06640625" style="24"/>
  </cols>
  <sheetData>
    <row r="1" spans="1:21" x14ac:dyDescent="0.35">
      <c r="A1" s="23" t="s">
        <v>122</v>
      </c>
    </row>
    <row r="2" spans="1:21" x14ac:dyDescent="0.35">
      <c r="A2" s="23" t="s">
        <v>177</v>
      </c>
    </row>
    <row r="3" spans="1:21" x14ac:dyDescent="0.35">
      <c r="A3" s="23"/>
    </row>
    <row r="4" spans="1:21" x14ac:dyDescent="0.35">
      <c r="B4" s="23" t="s">
        <v>110</v>
      </c>
    </row>
    <row r="6" spans="1:21" x14ac:dyDescent="0.35">
      <c r="C6" s="25" t="s">
        <v>129</v>
      </c>
      <c r="D6" s="26">
        <f>'Input Data'!C240</f>
        <v>5.1039410454187598E-3</v>
      </c>
    </row>
    <row r="8" spans="1:21" x14ac:dyDescent="0.35">
      <c r="C8" s="27"/>
      <c r="D8" s="28" t="s">
        <v>79</v>
      </c>
      <c r="E8" s="28" t="s">
        <v>80</v>
      </c>
      <c r="F8" s="28" t="s">
        <v>81</v>
      </c>
      <c r="G8" s="28" t="s">
        <v>82</v>
      </c>
      <c r="H8" s="28" t="s">
        <v>83</v>
      </c>
      <c r="I8" s="28" t="s">
        <v>84</v>
      </c>
      <c r="J8" s="28" t="s">
        <v>85</v>
      </c>
      <c r="K8" s="28" t="s">
        <v>86</v>
      </c>
      <c r="L8" s="28" t="s">
        <v>87</v>
      </c>
      <c r="M8" s="28" t="s">
        <v>88</v>
      </c>
      <c r="N8" s="28" t="s">
        <v>89</v>
      </c>
      <c r="O8" s="28" t="s">
        <v>90</v>
      </c>
      <c r="P8" s="28" t="s">
        <v>91</v>
      </c>
      <c r="Q8" s="28" t="s">
        <v>92</v>
      </c>
      <c r="R8" s="28" t="s">
        <v>93</v>
      </c>
    </row>
    <row r="9" spans="1:21" x14ac:dyDescent="0.35">
      <c r="C9" s="25" t="s">
        <v>27</v>
      </c>
      <c r="D9" s="29">
        <f>'Input Data'!C21</f>
        <v>8703.6862422683189</v>
      </c>
      <c r="E9" s="30">
        <f>'Input Data'!D21</f>
        <v>8642.5302362805414</v>
      </c>
      <c r="F9" s="30">
        <f>'Input Data'!E21</f>
        <v>8611.881605830944</v>
      </c>
      <c r="G9" s="30">
        <f>'Input Data'!F21</f>
        <v>8452.8389595666122</v>
      </c>
      <c r="H9" s="30">
        <f>'Input Data'!G21</f>
        <v>8281.8571135711663</v>
      </c>
      <c r="I9" s="30">
        <f>'Input Data'!H21</f>
        <v>7989.9429405760275</v>
      </c>
      <c r="J9" s="30">
        <f>'Input Data'!I21</f>
        <v>7733.583581345888</v>
      </c>
      <c r="K9" s="30">
        <f>'Input Data'!J21</f>
        <v>7569.4162242075836</v>
      </c>
      <c r="L9" s="30">
        <f>'Input Data'!K21</f>
        <v>7605.7904005830078</v>
      </c>
      <c r="M9" s="30">
        <f>'Input Data'!L21</f>
        <v>7702.9436769978911</v>
      </c>
      <c r="N9" s="30">
        <f>'Input Data'!M21</f>
        <v>7807.170706559692</v>
      </c>
      <c r="O9" s="30">
        <f>'Input Data'!N21</f>
        <v>7808.1744041100001</v>
      </c>
      <c r="P9" s="31">
        <f>'Input Data'!O21</f>
        <v>7877.8270991200352</v>
      </c>
      <c r="Q9" s="31">
        <f>'Input Data'!P21</f>
        <v>7925.1114160158222</v>
      </c>
      <c r="R9" s="31">
        <f>'Input Data'!Q21</f>
        <v>7937.1948291112112</v>
      </c>
      <c r="T9" s="32"/>
    </row>
    <row r="10" spans="1:21" x14ac:dyDescent="0.35">
      <c r="C10" s="25" t="s">
        <v>26</v>
      </c>
      <c r="D10" s="29">
        <f>D9</f>
        <v>8703.6862422683189</v>
      </c>
      <c r="E10" s="30">
        <f t="shared" ref="E10:O10" si="0">E9</f>
        <v>8642.5302362805414</v>
      </c>
      <c r="F10" s="30">
        <f t="shared" si="0"/>
        <v>8611.881605830944</v>
      </c>
      <c r="G10" s="30">
        <f t="shared" si="0"/>
        <v>8452.8389595666122</v>
      </c>
      <c r="H10" s="30">
        <f t="shared" si="0"/>
        <v>8281.8571135711663</v>
      </c>
      <c r="I10" s="30">
        <f t="shared" si="0"/>
        <v>7989.9429405760275</v>
      </c>
      <c r="J10" s="30">
        <f t="shared" si="0"/>
        <v>7733.583581345888</v>
      </c>
      <c r="K10" s="30">
        <f t="shared" si="0"/>
        <v>7569.4162242075836</v>
      </c>
      <c r="L10" s="30">
        <f t="shared" si="0"/>
        <v>7605.7904005830078</v>
      </c>
      <c r="M10" s="30">
        <f t="shared" si="0"/>
        <v>7702.9436769978911</v>
      </c>
      <c r="N10" s="30">
        <f t="shared" si="0"/>
        <v>7807.170706559692</v>
      </c>
      <c r="O10" s="30">
        <f t="shared" si="0"/>
        <v>7808.1744041100001</v>
      </c>
      <c r="P10" s="31">
        <f>'Input Data'!C281</f>
        <v>7885.9307865306046</v>
      </c>
      <c r="Q10" s="31">
        <f>'Input Data'!D281</f>
        <v>7792.7824264971541</v>
      </c>
      <c r="R10" s="31"/>
      <c r="T10" s="32"/>
    </row>
    <row r="11" spans="1:21" x14ac:dyDescent="0.35">
      <c r="C11" s="3" t="s">
        <v>28</v>
      </c>
      <c r="D11" s="29"/>
      <c r="E11" s="30"/>
      <c r="F11" s="30"/>
      <c r="G11" s="30"/>
      <c r="H11" s="30"/>
      <c r="I11" s="30"/>
      <c r="J11" s="30"/>
      <c r="K11" s="30"/>
      <c r="L11" s="30"/>
      <c r="M11" s="30"/>
      <c r="N11" s="30"/>
      <c r="O11" s="30"/>
      <c r="P11" s="31">
        <f>P10-P9</f>
        <v>8.1036874105693641</v>
      </c>
      <c r="Q11" s="31">
        <f>Q10-Q9</f>
        <v>-132.3289895186681</v>
      </c>
      <c r="R11" s="31"/>
      <c r="T11" s="32"/>
    </row>
    <row r="12" spans="1:21" x14ac:dyDescent="0.35">
      <c r="D12" s="33"/>
      <c r="E12" s="34"/>
      <c r="F12" s="34"/>
      <c r="G12" s="34"/>
      <c r="H12" s="34"/>
      <c r="I12" s="34"/>
      <c r="J12" s="34"/>
      <c r="K12" s="34"/>
      <c r="L12" s="34"/>
      <c r="M12" s="34"/>
      <c r="N12" s="34"/>
      <c r="O12" s="34"/>
      <c r="P12" s="35"/>
      <c r="Q12" s="35"/>
      <c r="R12" s="35"/>
    </row>
    <row r="13" spans="1:21" x14ac:dyDescent="0.35">
      <c r="B13" s="23" t="s">
        <v>142</v>
      </c>
      <c r="D13" s="33"/>
      <c r="E13" s="34"/>
      <c r="F13" s="34"/>
      <c r="G13" s="34"/>
      <c r="H13" s="34"/>
      <c r="I13" s="34"/>
      <c r="J13" s="34"/>
      <c r="K13" s="34"/>
      <c r="L13" s="34"/>
      <c r="M13" s="34"/>
      <c r="N13" s="34"/>
      <c r="O13" s="34"/>
      <c r="P13" s="35"/>
      <c r="Q13" s="35"/>
      <c r="R13" s="35"/>
    </row>
    <row r="14" spans="1:21" x14ac:dyDescent="0.35">
      <c r="B14" s="23" t="s">
        <v>118</v>
      </c>
      <c r="T14" s="32"/>
      <c r="U14" s="32"/>
    </row>
    <row r="15" spans="1:21" x14ac:dyDescent="0.35">
      <c r="B15" s="23"/>
      <c r="T15" s="32"/>
      <c r="U15" s="32"/>
    </row>
    <row r="16" spans="1:21" x14ac:dyDescent="0.35">
      <c r="C16" s="27"/>
      <c r="D16" s="36" t="s">
        <v>79</v>
      </c>
      <c r="E16" s="36" t="s">
        <v>80</v>
      </c>
      <c r="F16" s="36" t="s">
        <v>81</v>
      </c>
      <c r="G16" s="36" t="s">
        <v>82</v>
      </c>
      <c r="H16" s="36" t="s">
        <v>83</v>
      </c>
      <c r="I16" s="36" t="s">
        <v>84</v>
      </c>
      <c r="J16" s="36" t="s">
        <v>85</v>
      </c>
      <c r="K16" s="36" t="s">
        <v>86</v>
      </c>
      <c r="L16" s="36" t="s">
        <v>87</v>
      </c>
      <c r="M16" s="36" t="s">
        <v>88</v>
      </c>
      <c r="N16" s="36" t="s">
        <v>89</v>
      </c>
      <c r="O16" s="36" t="s">
        <v>90</v>
      </c>
      <c r="P16" s="36" t="s">
        <v>91</v>
      </c>
      <c r="Q16" s="36" t="s">
        <v>92</v>
      </c>
      <c r="R16" s="36" t="s">
        <v>93</v>
      </c>
    </row>
    <row r="17" spans="2:19" x14ac:dyDescent="0.35">
      <c r="C17" s="3" t="s">
        <v>111</v>
      </c>
      <c r="D17" s="37"/>
      <c r="E17" s="30">
        <f>E21+E24</f>
        <v>845.13494745493949</v>
      </c>
      <c r="F17" s="30">
        <f t="shared" ref="F17:R18" si="1">F21+F24</f>
        <v>734.6405446323738</v>
      </c>
      <c r="G17" s="30">
        <f t="shared" si="1"/>
        <v>810.78555993135774</v>
      </c>
      <c r="H17" s="30">
        <f t="shared" si="1"/>
        <v>766.77325242879726</v>
      </c>
      <c r="I17" s="30">
        <f t="shared" si="1"/>
        <v>900.49280323011283</v>
      </c>
      <c r="J17" s="30">
        <f t="shared" si="1"/>
        <v>866.44638202141289</v>
      </c>
      <c r="K17" s="30">
        <f t="shared" si="1"/>
        <v>754.89374113074109</v>
      </c>
      <c r="L17" s="30">
        <f t="shared" si="1"/>
        <v>681.98781055969459</v>
      </c>
      <c r="M17" s="30">
        <f t="shared" si="1"/>
        <v>649.89979378567432</v>
      </c>
      <c r="N17" s="30">
        <f t="shared" si="1"/>
        <v>574.33255705625845</v>
      </c>
      <c r="O17" s="30">
        <f t="shared" si="1"/>
        <v>622.5126984119388</v>
      </c>
      <c r="P17" s="31">
        <f t="shared" si="1"/>
        <v>710.45340188387911</v>
      </c>
      <c r="Q17" s="31">
        <f t="shared" si="1"/>
        <v>691.51534564863334</v>
      </c>
      <c r="R17" s="31">
        <f t="shared" si="1"/>
        <v>673.55635139017579</v>
      </c>
    </row>
    <row r="18" spans="2:19" x14ac:dyDescent="0.35">
      <c r="C18" s="3" t="s">
        <v>115</v>
      </c>
      <c r="D18" s="37"/>
      <c r="E18" s="30">
        <f>E22+E25</f>
        <v>845.13494745493949</v>
      </c>
      <c r="F18" s="30">
        <f t="shared" si="1"/>
        <v>734.6405446323738</v>
      </c>
      <c r="G18" s="30">
        <f t="shared" si="1"/>
        <v>810.78555993135774</v>
      </c>
      <c r="H18" s="30">
        <f t="shared" si="1"/>
        <v>766.77325242879726</v>
      </c>
      <c r="I18" s="30">
        <f t="shared" si="1"/>
        <v>900.49280323011283</v>
      </c>
      <c r="J18" s="30">
        <f t="shared" si="1"/>
        <v>866.44638202141289</v>
      </c>
      <c r="K18" s="30">
        <f t="shared" si="1"/>
        <v>754.89374113074109</v>
      </c>
      <c r="L18" s="30">
        <f t="shared" si="1"/>
        <v>681.98781055969459</v>
      </c>
      <c r="M18" s="30">
        <f t="shared" si="1"/>
        <v>649.89979378567432</v>
      </c>
      <c r="N18" s="30">
        <f t="shared" si="1"/>
        <v>574.33255705625845</v>
      </c>
      <c r="O18" s="30">
        <f t="shared" si="1"/>
        <v>622.5126984119388</v>
      </c>
      <c r="P18" s="31">
        <f t="shared" si="1"/>
        <v>710.45340188387911</v>
      </c>
      <c r="Q18" s="31">
        <f t="shared" si="1"/>
        <v>692.22668700332918</v>
      </c>
      <c r="R18" s="31">
        <f t="shared" si="1"/>
        <v>662.30969166710645</v>
      </c>
    </row>
    <row r="19" spans="2:19" x14ac:dyDescent="0.35">
      <c r="C19" s="3" t="s">
        <v>161</v>
      </c>
      <c r="D19" s="38"/>
      <c r="E19" s="39"/>
      <c r="F19" s="39"/>
      <c r="G19" s="39"/>
      <c r="H19" s="39"/>
      <c r="I19" s="39"/>
      <c r="J19" s="39"/>
      <c r="K19" s="39"/>
      <c r="L19" s="39"/>
      <c r="M19" s="39"/>
      <c r="N19" s="39"/>
      <c r="O19" s="39"/>
      <c r="P19" s="31">
        <f>P18-P17</f>
        <v>0</v>
      </c>
      <c r="Q19" s="31">
        <f t="shared" ref="Q19:R19" si="2">Q18-Q17</f>
        <v>0.71134135469583271</v>
      </c>
      <c r="R19" s="31">
        <f t="shared" si="2"/>
        <v>-11.246659723069342</v>
      </c>
    </row>
    <row r="20" spans="2:19" x14ac:dyDescent="0.35">
      <c r="C20" s="25" t="s">
        <v>24</v>
      </c>
      <c r="D20" s="26"/>
      <c r="E20" s="45">
        <f>'Input Data'!C47</f>
        <v>6.643983309923393E-2</v>
      </c>
      <c r="F20" s="45">
        <f>'Input Data'!D47</f>
        <v>6.028913332836186E-2</v>
      </c>
      <c r="G20" s="45">
        <f>'Input Data'!E47</f>
        <v>6.3492750727869612E-2</v>
      </c>
      <c r="H20" s="45">
        <f>'Input Data'!F47</f>
        <v>6.7136681769133733E-2</v>
      </c>
      <c r="I20" s="45">
        <f>'Input Data'!G47</f>
        <v>8.2521364810156081E-2</v>
      </c>
      <c r="J20" s="45">
        <f>'Input Data'!H47</f>
        <v>8.7623844636814219E-2</v>
      </c>
      <c r="K20" s="45">
        <f>'Input Data'!I47</f>
        <v>7.8677659729074034E-2</v>
      </c>
      <c r="L20" s="45">
        <f>'Input Data'!J47</f>
        <v>7.4420608776410838E-2</v>
      </c>
      <c r="M20" s="45">
        <f>'Input Data'!K47</f>
        <v>6.889889677694544E-2</v>
      </c>
      <c r="N20" s="45">
        <f>'Input Data'!L47</f>
        <v>5.9459988164253685E-2</v>
      </c>
      <c r="O20" s="45">
        <f>'Input Data'!M47</f>
        <v>5.9320831529881726E-2</v>
      </c>
      <c r="P20" s="46">
        <f>'Input Data'!N47</f>
        <v>7.1702610310841242E-2</v>
      </c>
      <c r="Q20" s="46">
        <f>'Input Data'!O47</f>
        <v>6.8707097199212669E-2</v>
      </c>
      <c r="R20" s="46">
        <f>'Input Data'!P47</f>
        <v>6.6084362538728417E-2</v>
      </c>
    </row>
    <row r="21" spans="2:19" x14ac:dyDescent="0.35">
      <c r="C21" s="3" t="s">
        <v>162</v>
      </c>
      <c r="D21" s="37"/>
      <c r="E21" s="30">
        <f>E$20*D9</f>
        <v>578.27146128440563</v>
      </c>
      <c r="F21" s="30">
        <f t="shared" ref="F21:O21" si="3">F20*E9</f>
        <v>521.05065770951626</v>
      </c>
      <c r="G21" s="30">
        <f t="shared" si="3"/>
        <v>546.79205209694965</v>
      </c>
      <c r="H21" s="30">
        <f t="shared" si="3"/>
        <v>567.49555927415906</v>
      </c>
      <c r="I21" s="30">
        <f t="shared" si="3"/>
        <v>683.43015217459242</v>
      </c>
      <c r="J21" s="30">
        <f t="shared" si="3"/>
        <v>700.10951888204443</v>
      </c>
      <c r="K21" s="30">
        <f t="shared" si="3"/>
        <v>608.46025749948546</v>
      </c>
      <c r="L21" s="30">
        <f t="shared" si="3"/>
        <v>563.32056348756953</v>
      </c>
      <c r="M21" s="30">
        <f t="shared" si="3"/>
        <v>524.03056771685112</v>
      </c>
      <c r="N21" s="30">
        <f t="shared" si="3"/>
        <v>458.01693986420736</v>
      </c>
      <c r="O21" s="30">
        <f t="shared" si="3"/>
        <v>463.12785820885517</v>
      </c>
      <c r="P21" s="31">
        <f>(P20*O9)</f>
        <v>559.86648653698433</v>
      </c>
      <c r="Q21" s="31">
        <f t="shared" ref="Q21:R21" si="4">(Q20*P9)</f>
        <v>541.26263221783188</v>
      </c>
      <c r="R21" s="31">
        <f t="shared" si="4"/>
        <v>523.72593597580487</v>
      </c>
    </row>
    <row r="22" spans="2:19" ht="13.9" x14ac:dyDescent="0.4">
      <c r="C22" s="3" t="s">
        <v>163</v>
      </c>
      <c r="D22" s="37"/>
      <c r="E22" s="30">
        <f>E$20*D10</f>
        <v>578.27146128440563</v>
      </c>
      <c r="F22" s="30">
        <f t="shared" ref="F22:R22" si="5">F$20*E10</f>
        <v>521.05065770951626</v>
      </c>
      <c r="G22" s="30">
        <f t="shared" si="5"/>
        <v>546.79205209694965</v>
      </c>
      <c r="H22" s="30">
        <f t="shared" si="5"/>
        <v>567.49555927415906</v>
      </c>
      <c r="I22" s="30">
        <f t="shared" si="5"/>
        <v>683.43015217459242</v>
      </c>
      <c r="J22" s="30">
        <f t="shared" si="5"/>
        <v>700.10951888204443</v>
      </c>
      <c r="K22" s="30">
        <f t="shared" si="5"/>
        <v>608.46025749948546</v>
      </c>
      <c r="L22" s="30">
        <f t="shared" si="5"/>
        <v>563.32056348756953</v>
      </c>
      <c r="M22" s="30">
        <f t="shared" si="5"/>
        <v>524.03056771685112</v>
      </c>
      <c r="N22" s="30">
        <f t="shared" si="5"/>
        <v>458.01693986420736</v>
      </c>
      <c r="O22" s="30">
        <f t="shared" si="5"/>
        <v>463.12785820885517</v>
      </c>
      <c r="P22" s="31">
        <f t="shared" si="5"/>
        <v>559.86648653698433</v>
      </c>
      <c r="Q22" s="31">
        <f t="shared" si="5"/>
        <v>541.81941305642181</v>
      </c>
      <c r="R22" s="31">
        <f t="shared" si="5"/>
        <v>514.98105905806972</v>
      </c>
      <c r="S22" s="40"/>
    </row>
    <row r="23" spans="2:19" x14ac:dyDescent="0.35">
      <c r="C23" s="25" t="s">
        <v>29</v>
      </c>
      <c r="D23" s="26"/>
      <c r="E23" s="45">
        <f>'Input Data'!C72</f>
        <v>3.0660972689312498E-2</v>
      </c>
      <c r="F23" s="45">
        <f>'Input Data'!D72</f>
        <v>2.4713814251551822E-2</v>
      </c>
      <c r="G23" s="45">
        <f>'Input Data'!E72</f>
        <v>3.0654567714407856E-2</v>
      </c>
      <c r="H23" s="45">
        <f>'Input Data'!F72</f>
        <v>2.3575238343929765E-2</v>
      </c>
      <c r="I23" s="45">
        <f>'Input Data'!G72</f>
        <v>2.620941753508739E-2</v>
      </c>
      <c r="J23" s="45">
        <f>'Input Data'!H72</f>
        <v>2.0818279226331567E-2</v>
      </c>
      <c r="K23" s="45">
        <f>'Input Data'!I72</f>
        <v>1.8934751540600991E-2</v>
      </c>
      <c r="L23" s="45">
        <f>'Input Data'!J72</f>
        <v>1.5677199344992811E-2</v>
      </c>
      <c r="M23" s="45">
        <f>'Input Data'!K72</f>
        <v>1.6549131574697999E-2</v>
      </c>
      <c r="N23" s="45">
        <f>'Input Data'!L72</f>
        <v>1.5100151587423182E-2</v>
      </c>
      <c r="O23" s="45">
        <f>'Input Data'!M72</f>
        <v>2.0415185755982806E-2</v>
      </c>
      <c r="P23" s="46">
        <f>'Input Data'!N72</f>
        <v>1.9285803256088922E-2</v>
      </c>
      <c r="Q23" s="46">
        <f>'Input Data'!O72</f>
        <v>1.9072862547032148E-2</v>
      </c>
      <c r="R23" s="46">
        <f>'Input Data'!P72</f>
        <v>1.8905780316422968E-2</v>
      </c>
    </row>
    <row r="24" spans="2:19" x14ac:dyDescent="0.35">
      <c r="C24" s="3" t="s">
        <v>164</v>
      </c>
      <c r="D24" s="37"/>
      <c r="E24" s="30">
        <f>E$23*D9</f>
        <v>266.86348617053386</v>
      </c>
      <c r="F24" s="30">
        <f t="shared" ref="F24:R24" si="6">F23*E9</f>
        <v>213.58988692285757</v>
      </c>
      <c r="G24" s="30">
        <f t="shared" si="6"/>
        <v>263.99350783440815</v>
      </c>
      <c r="H24" s="30">
        <f t="shared" si="6"/>
        <v>199.27769315463817</v>
      </c>
      <c r="I24" s="30">
        <f t="shared" si="6"/>
        <v>217.06265105552038</v>
      </c>
      <c r="J24" s="30">
        <f t="shared" si="6"/>
        <v>166.33686313936846</v>
      </c>
      <c r="K24" s="30">
        <f t="shared" si="6"/>
        <v>146.43348363125557</v>
      </c>
      <c r="L24" s="30">
        <f t="shared" si="6"/>
        <v>118.66724707212509</v>
      </c>
      <c r="M24" s="30">
        <f t="shared" si="6"/>
        <v>125.8692260688232</v>
      </c>
      <c r="N24" s="30">
        <f t="shared" si="6"/>
        <v>116.31561719205106</v>
      </c>
      <c r="O24" s="30">
        <f t="shared" si="6"/>
        <v>159.38484020308366</v>
      </c>
      <c r="P24" s="31">
        <f t="shared" si="6"/>
        <v>150.58691534689481</v>
      </c>
      <c r="Q24" s="31">
        <f t="shared" si="6"/>
        <v>150.25271343080144</v>
      </c>
      <c r="R24" s="31">
        <f t="shared" si="6"/>
        <v>149.83041541437089</v>
      </c>
    </row>
    <row r="25" spans="2:19" x14ac:dyDescent="0.35">
      <c r="C25" s="3" t="s">
        <v>165</v>
      </c>
      <c r="D25" s="37"/>
      <c r="E25" s="30">
        <f>E$23*D10</f>
        <v>266.86348617053386</v>
      </c>
      <c r="F25" s="30">
        <f t="shared" ref="F25:R25" si="7">F$23*E10</f>
        <v>213.58988692285757</v>
      </c>
      <c r="G25" s="30">
        <f t="shared" si="7"/>
        <v>263.99350783440815</v>
      </c>
      <c r="H25" s="30">
        <f t="shared" si="7"/>
        <v>199.27769315463817</v>
      </c>
      <c r="I25" s="30">
        <f t="shared" si="7"/>
        <v>217.06265105552038</v>
      </c>
      <c r="J25" s="30">
        <f t="shared" si="7"/>
        <v>166.33686313936846</v>
      </c>
      <c r="K25" s="30">
        <f t="shared" si="7"/>
        <v>146.43348363125557</v>
      </c>
      <c r="L25" s="30">
        <f t="shared" si="7"/>
        <v>118.66724707212509</v>
      </c>
      <c r="M25" s="30">
        <f t="shared" si="7"/>
        <v>125.8692260688232</v>
      </c>
      <c r="N25" s="30">
        <f t="shared" si="7"/>
        <v>116.31561719205106</v>
      </c>
      <c r="O25" s="30">
        <f t="shared" si="7"/>
        <v>159.38484020308366</v>
      </c>
      <c r="P25" s="31">
        <f t="shared" si="7"/>
        <v>150.58691534689481</v>
      </c>
      <c r="Q25" s="31">
        <f t="shared" si="7"/>
        <v>150.40727394690734</v>
      </c>
      <c r="R25" s="31">
        <f t="shared" si="7"/>
        <v>147.3286326090367</v>
      </c>
    </row>
    <row r="26" spans="2:19" x14ac:dyDescent="0.35">
      <c r="D26" s="33"/>
      <c r="E26" s="34"/>
      <c r="F26" s="34"/>
      <c r="G26" s="34"/>
      <c r="H26" s="34"/>
      <c r="I26" s="34"/>
      <c r="J26" s="34"/>
      <c r="K26" s="34"/>
      <c r="L26" s="34"/>
      <c r="M26" s="34"/>
      <c r="N26" s="34"/>
      <c r="O26" s="34"/>
      <c r="P26" s="34"/>
      <c r="Q26" s="34"/>
      <c r="R26" s="34"/>
    </row>
    <row r="27" spans="2:19" x14ac:dyDescent="0.35">
      <c r="B27" s="23" t="s">
        <v>180</v>
      </c>
      <c r="D27" s="33"/>
      <c r="E27" s="34"/>
      <c r="F27" s="34"/>
      <c r="G27" s="34"/>
      <c r="H27" s="34"/>
      <c r="I27" s="34"/>
      <c r="J27" s="34"/>
      <c r="K27" s="34"/>
      <c r="L27" s="34"/>
      <c r="M27" s="34"/>
      <c r="N27" s="34"/>
      <c r="O27" s="34"/>
      <c r="P27" s="34"/>
      <c r="Q27" s="34"/>
      <c r="R27" s="34"/>
    </row>
    <row r="28" spans="2:19" x14ac:dyDescent="0.35">
      <c r="D28" s="33"/>
      <c r="E28" s="34"/>
      <c r="F28" s="34"/>
      <c r="G28" s="34"/>
      <c r="H28" s="34"/>
      <c r="I28" s="34"/>
      <c r="J28" s="34"/>
      <c r="K28" s="34"/>
      <c r="L28" s="34"/>
      <c r="M28" s="34"/>
      <c r="N28" s="34"/>
      <c r="O28" s="34"/>
      <c r="P28" s="34"/>
      <c r="Q28" s="34"/>
      <c r="R28" s="34"/>
    </row>
    <row r="29" spans="2:19" x14ac:dyDescent="0.35">
      <c r="C29" s="27"/>
      <c r="D29" s="36" t="s">
        <v>79</v>
      </c>
      <c r="E29" s="36" t="s">
        <v>80</v>
      </c>
      <c r="F29" s="36" t="s">
        <v>81</v>
      </c>
      <c r="G29" s="36" t="s">
        <v>82</v>
      </c>
      <c r="H29" s="36" t="s">
        <v>83</v>
      </c>
      <c r="I29" s="36" t="s">
        <v>84</v>
      </c>
      <c r="J29" s="36" t="s">
        <v>85</v>
      </c>
      <c r="K29" s="36" t="s">
        <v>86</v>
      </c>
      <c r="L29" s="36" t="s">
        <v>87</v>
      </c>
      <c r="M29" s="36" t="s">
        <v>88</v>
      </c>
      <c r="N29" s="36" t="s">
        <v>89</v>
      </c>
      <c r="O29" s="36" t="s">
        <v>90</v>
      </c>
      <c r="P29" s="36" t="s">
        <v>91</v>
      </c>
      <c r="Q29" s="36" t="s">
        <v>92</v>
      </c>
      <c r="R29" s="36" t="s">
        <v>93</v>
      </c>
    </row>
    <row r="30" spans="2:19" x14ac:dyDescent="0.35">
      <c r="C30" s="3" t="s">
        <v>112</v>
      </c>
      <c r="D30" s="53"/>
      <c r="E30" s="30">
        <f>'Input Data'!C305</f>
        <v>647.25634848701202</v>
      </c>
      <c r="F30" s="30">
        <f>'Input Data'!D305</f>
        <v>711.27689500321173</v>
      </c>
      <c r="G30" s="30">
        <f>'Input Data'!E305</f>
        <v>684.15019938600562</v>
      </c>
      <c r="H30" s="30">
        <f>'Input Data'!F305</f>
        <v>706.99346829591525</v>
      </c>
      <c r="I30" s="30">
        <f>'Input Data'!G305</f>
        <v>669.61120197985383</v>
      </c>
      <c r="J30" s="30">
        <f>'Input Data'!H305</f>
        <v>667.30432081336778</v>
      </c>
      <c r="K30" s="30">
        <f>'Input Data'!I305</f>
        <v>588.75640764754189</v>
      </c>
      <c r="L30" s="30">
        <f>'Input Data'!J305</f>
        <v>651.50495244005674</v>
      </c>
      <c r="M30" s="30">
        <f>'Input Data'!K305</f>
        <v>653.20060634153879</v>
      </c>
      <c r="N30" s="30">
        <f>'Input Data'!L305</f>
        <v>617.9173509546697</v>
      </c>
      <c r="O30" s="30">
        <f>'Input Data'!M305</f>
        <v>742.82440389413296</v>
      </c>
      <c r="P30" s="31">
        <f>P9*($D$6+1)-O9+P17</f>
        <v>820.31406197382569</v>
      </c>
      <c r="Q30" s="31">
        <f>Q9*($D$6+1)-P9+Q17</f>
        <v>779.24896399014062</v>
      </c>
      <c r="R30" s="31">
        <f>R9*($D$6+1)-Q9+R17</f>
        <v>726.15073895935132</v>
      </c>
    </row>
    <row r="31" spans="2:19" x14ac:dyDescent="0.35">
      <c r="C31" s="3" t="s">
        <v>116</v>
      </c>
      <c r="D31" s="53"/>
      <c r="E31" s="30">
        <f>E30</f>
        <v>647.25634848701202</v>
      </c>
      <c r="F31" s="30">
        <f t="shared" ref="F31:O31" si="8">F30</f>
        <v>711.27689500321173</v>
      </c>
      <c r="G31" s="30">
        <f t="shared" si="8"/>
        <v>684.15019938600562</v>
      </c>
      <c r="H31" s="30">
        <f t="shared" si="8"/>
        <v>706.99346829591525</v>
      </c>
      <c r="I31" s="30">
        <f t="shared" si="8"/>
        <v>669.61120197985383</v>
      </c>
      <c r="J31" s="30">
        <f t="shared" si="8"/>
        <v>667.30432081336778</v>
      </c>
      <c r="K31" s="30">
        <f t="shared" si="8"/>
        <v>588.75640764754189</v>
      </c>
      <c r="L31" s="30">
        <f t="shared" si="8"/>
        <v>651.50495244005674</v>
      </c>
      <c r="M31" s="30">
        <f t="shared" si="8"/>
        <v>653.20060634153879</v>
      </c>
      <c r="N31" s="30">
        <f t="shared" si="8"/>
        <v>617.9173509546697</v>
      </c>
      <c r="O31" s="30">
        <f t="shared" si="8"/>
        <v>742.82440389413296</v>
      </c>
      <c r="P31" s="31">
        <f>P9*($D$6+1)-O10+P18</f>
        <v>820.31406197382569</v>
      </c>
      <c r="Q31" s="31">
        <f>Q9*($D$6+1)-P10+Q18</f>
        <v>771.85661793426709</v>
      </c>
      <c r="R31" s="31">
        <f>R9*($D$6+1)-Q10+R18</f>
        <v>847.23306875495007</v>
      </c>
      <c r="S31" s="34"/>
    </row>
    <row r="33" spans="2:19" x14ac:dyDescent="0.35">
      <c r="B33" s="23" t="s">
        <v>166</v>
      </c>
    </row>
    <row r="35" spans="2:19" x14ac:dyDescent="0.35">
      <c r="C35" s="37"/>
      <c r="D35" s="29" t="s">
        <v>79</v>
      </c>
      <c r="E35" s="30" t="s">
        <v>80</v>
      </c>
      <c r="F35" s="30" t="s">
        <v>81</v>
      </c>
      <c r="G35" s="30" t="s">
        <v>82</v>
      </c>
      <c r="H35" s="30" t="s">
        <v>83</v>
      </c>
      <c r="I35" s="30" t="s">
        <v>84</v>
      </c>
      <c r="J35" s="30" t="s">
        <v>85</v>
      </c>
      <c r="K35" s="30" t="s">
        <v>86</v>
      </c>
      <c r="L35" s="30" t="s">
        <v>87</v>
      </c>
      <c r="M35" s="30" t="s">
        <v>88</v>
      </c>
      <c r="N35" s="30" t="s">
        <v>89</v>
      </c>
      <c r="O35" s="30" t="s">
        <v>90</v>
      </c>
      <c r="P35" s="30" t="s">
        <v>91</v>
      </c>
      <c r="Q35" s="30" t="s">
        <v>92</v>
      </c>
      <c r="R35" s="30" t="s">
        <v>93</v>
      </c>
    </row>
    <row r="36" spans="2:19" x14ac:dyDescent="0.35">
      <c r="C36" s="3" t="s">
        <v>112</v>
      </c>
      <c r="D36" s="38"/>
      <c r="E36" s="30">
        <f t="shared" ref="E36:R37" si="9">E30</f>
        <v>647.25634848701202</v>
      </c>
      <c r="F36" s="30">
        <f t="shared" si="9"/>
        <v>711.27689500321173</v>
      </c>
      <c r="G36" s="30">
        <f t="shared" si="9"/>
        <v>684.15019938600562</v>
      </c>
      <c r="H36" s="30">
        <f t="shared" si="9"/>
        <v>706.99346829591525</v>
      </c>
      <c r="I36" s="30">
        <f t="shared" si="9"/>
        <v>669.61120197985383</v>
      </c>
      <c r="J36" s="30">
        <f t="shared" si="9"/>
        <v>667.30432081336778</v>
      </c>
      <c r="K36" s="30">
        <f t="shared" si="9"/>
        <v>588.75640764754189</v>
      </c>
      <c r="L36" s="30">
        <f t="shared" si="9"/>
        <v>651.50495244005674</v>
      </c>
      <c r="M36" s="30">
        <f t="shared" si="9"/>
        <v>653.20060634153879</v>
      </c>
      <c r="N36" s="30">
        <f t="shared" si="9"/>
        <v>617.9173509546697</v>
      </c>
      <c r="O36" s="30">
        <f t="shared" si="9"/>
        <v>742.82440389413296</v>
      </c>
      <c r="P36" s="31">
        <f t="shared" si="9"/>
        <v>820.31406197382569</v>
      </c>
      <c r="Q36" s="31">
        <f t="shared" si="9"/>
        <v>779.24896399014062</v>
      </c>
      <c r="R36" s="31">
        <f t="shared" si="9"/>
        <v>726.15073895935132</v>
      </c>
      <c r="S36" s="34"/>
    </row>
    <row r="37" spans="2:19" x14ac:dyDescent="0.35">
      <c r="C37" s="3" t="s">
        <v>116</v>
      </c>
      <c r="D37" s="38"/>
      <c r="E37" s="30">
        <f>E31</f>
        <v>647.25634848701202</v>
      </c>
      <c r="F37" s="30">
        <f t="shared" si="9"/>
        <v>711.27689500321173</v>
      </c>
      <c r="G37" s="30">
        <f t="shared" si="9"/>
        <v>684.15019938600562</v>
      </c>
      <c r="H37" s="30">
        <f t="shared" si="9"/>
        <v>706.99346829591525</v>
      </c>
      <c r="I37" s="30">
        <f t="shared" si="9"/>
        <v>669.61120197985383</v>
      </c>
      <c r="J37" s="30">
        <f t="shared" si="9"/>
        <v>667.30432081336778</v>
      </c>
      <c r="K37" s="30">
        <f t="shared" si="9"/>
        <v>588.75640764754189</v>
      </c>
      <c r="L37" s="30">
        <f t="shared" si="9"/>
        <v>651.50495244005674</v>
      </c>
      <c r="M37" s="30">
        <f t="shared" si="9"/>
        <v>653.20060634153879</v>
      </c>
      <c r="N37" s="30">
        <f t="shared" si="9"/>
        <v>617.9173509546697</v>
      </c>
      <c r="O37" s="30">
        <f t="shared" si="9"/>
        <v>742.82440389413296</v>
      </c>
      <c r="P37" s="31">
        <f>P31</f>
        <v>820.31406197382569</v>
      </c>
      <c r="Q37" s="31">
        <f>Q31</f>
        <v>771.85661793426709</v>
      </c>
      <c r="R37" s="31">
        <f>R31</f>
        <v>847.23306875495007</v>
      </c>
      <c r="S37" s="34"/>
    </row>
    <row r="38" spans="2:19" x14ac:dyDescent="0.35">
      <c r="C38" s="3" t="s">
        <v>25</v>
      </c>
      <c r="D38" s="37"/>
      <c r="E38" s="30">
        <f>'Input Data'!C103</f>
        <v>204.82557140485477</v>
      </c>
      <c r="F38" s="30">
        <f>'Input Data'!D103</f>
        <v>227.42292664010679</v>
      </c>
      <c r="G38" s="30">
        <f>'Input Data'!E103</f>
        <v>228.04142735800343</v>
      </c>
      <c r="H38" s="30">
        <f>'Input Data'!F103</f>
        <v>290.11708778292814</v>
      </c>
      <c r="I38" s="30">
        <f>'Input Data'!G103</f>
        <v>248.2657345767322</v>
      </c>
      <c r="J38" s="30">
        <f>'Input Data'!H103</f>
        <v>241.79721292907607</v>
      </c>
      <c r="K38" s="30">
        <f>'Input Data'!I103</f>
        <v>217.87529425078452</v>
      </c>
      <c r="L38" s="30">
        <f>'Input Data'!J103</f>
        <v>245.37413797911765</v>
      </c>
      <c r="M38" s="30">
        <f>'Input Data'!K103</f>
        <v>249.89515212895986</v>
      </c>
      <c r="N38" s="30">
        <f>'Input Data'!L103</f>
        <v>247.37286617104479</v>
      </c>
      <c r="O38" s="30">
        <f>'Input Data'!M103</f>
        <v>223.72811371850295</v>
      </c>
      <c r="P38" s="31">
        <f>'Input Data'!N103</f>
        <v>238.21954956241836</v>
      </c>
      <c r="Q38" s="31">
        <f>'Input Data'!O103</f>
        <v>238.21954956241836</v>
      </c>
      <c r="R38" s="31">
        <f>'Input Data'!P103</f>
        <v>238.21954956241836</v>
      </c>
      <c r="S38" s="34"/>
    </row>
    <row r="39" spans="2:19" x14ac:dyDescent="0.35">
      <c r="C39" s="3" t="s">
        <v>30</v>
      </c>
      <c r="D39" s="37"/>
      <c r="E39" s="30">
        <f>'Input Data'!C129</f>
        <v>150.17586954342227</v>
      </c>
      <c r="F39" s="30">
        <f>'Input Data'!D129</f>
        <v>180.78834211893513</v>
      </c>
      <c r="G39" s="30">
        <f>'Input Data'!E129</f>
        <v>177.80143472709744</v>
      </c>
      <c r="H39" s="30">
        <f>'Input Data'!F129</f>
        <v>157.01635834722629</v>
      </c>
      <c r="I39" s="30">
        <f>'Input Data'!G129</f>
        <v>120.65872675387511</v>
      </c>
      <c r="J39" s="30">
        <f>'Input Data'!H129</f>
        <v>118.87485521398904</v>
      </c>
      <c r="K39" s="30">
        <f>'Input Data'!I129</f>
        <v>110.2271452415068</v>
      </c>
      <c r="L39" s="30">
        <f>'Input Data'!J129</f>
        <v>126.83505036124824</v>
      </c>
      <c r="M39" s="30">
        <f>'Input Data'!K129</f>
        <v>102.50012641967382</v>
      </c>
      <c r="N39" s="30">
        <f>'Input Data'!L129</f>
        <v>103.66079202502478</v>
      </c>
      <c r="O39" s="30">
        <f>'Input Data'!M129</f>
        <v>85.785966553224597</v>
      </c>
      <c r="P39" s="31">
        <f>'Input Data'!N129</f>
        <v>84.234633210266708</v>
      </c>
      <c r="Q39" s="31">
        <f>'Input Data'!O129</f>
        <v>77.084022057895055</v>
      </c>
      <c r="R39" s="31">
        <f>'Input Data'!P129</f>
        <v>75.647973459447016</v>
      </c>
      <c r="S39" s="34"/>
    </row>
    <row r="40" spans="2:19" x14ac:dyDescent="0.35">
      <c r="C40" s="3" t="s">
        <v>113</v>
      </c>
      <c r="D40" s="37"/>
      <c r="E40" s="30">
        <f>E36-E$38-E$39</f>
        <v>292.25490753873498</v>
      </c>
      <c r="F40" s="30">
        <f t="shared" ref="F40:R41" si="10">F36-F$38-F$39</f>
        <v>303.06562624416983</v>
      </c>
      <c r="G40" s="30">
        <f t="shared" si="10"/>
        <v>278.30733730090475</v>
      </c>
      <c r="H40" s="30">
        <f t="shared" si="10"/>
        <v>259.86002216576082</v>
      </c>
      <c r="I40" s="30">
        <f t="shared" si="10"/>
        <v>300.68674064924653</v>
      </c>
      <c r="J40" s="30">
        <f t="shared" si="10"/>
        <v>306.63225267030271</v>
      </c>
      <c r="K40" s="30">
        <f t="shared" si="10"/>
        <v>260.6539681552506</v>
      </c>
      <c r="L40" s="30">
        <f t="shared" si="10"/>
        <v>279.29576409969081</v>
      </c>
      <c r="M40" s="30">
        <f t="shared" si="10"/>
        <v>300.80532779290513</v>
      </c>
      <c r="N40" s="30">
        <f t="shared" si="10"/>
        <v>266.88369275860015</v>
      </c>
      <c r="O40" s="30">
        <f t="shared" si="10"/>
        <v>433.31032362240535</v>
      </c>
      <c r="P40" s="31">
        <f t="shared" si="10"/>
        <v>497.85987920114064</v>
      </c>
      <c r="Q40" s="31">
        <f t="shared" si="10"/>
        <v>463.94539236982723</v>
      </c>
      <c r="R40" s="31">
        <f t="shared" si="10"/>
        <v>412.28321593748592</v>
      </c>
      <c r="S40" s="34"/>
    </row>
    <row r="41" spans="2:19" x14ac:dyDescent="0.35">
      <c r="C41" s="3" t="s">
        <v>117</v>
      </c>
      <c r="D41" s="37"/>
      <c r="E41" s="30">
        <f>E37-E$38-E$39</f>
        <v>292.25490753873498</v>
      </c>
      <c r="F41" s="30">
        <f t="shared" si="10"/>
        <v>303.06562624416983</v>
      </c>
      <c r="G41" s="30">
        <f t="shared" si="10"/>
        <v>278.30733730090475</v>
      </c>
      <c r="H41" s="30">
        <f t="shared" si="10"/>
        <v>259.86002216576082</v>
      </c>
      <c r="I41" s="30">
        <f t="shared" si="10"/>
        <v>300.68674064924653</v>
      </c>
      <c r="J41" s="30">
        <f t="shared" si="10"/>
        <v>306.63225267030271</v>
      </c>
      <c r="K41" s="30">
        <f t="shared" si="10"/>
        <v>260.6539681552506</v>
      </c>
      <c r="L41" s="30">
        <f t="shared" si="10"/>
        <v>279.29576409969081</v>
      </c>
      <c r="M41" s="30">
        <f t="shared" si="10"/>
        <v>300.80532779290513</v>
      </c>
      <c r="N41" s="30">
        <f t="shared" si="10"/>
        <v>266.88369275860015</v>
      </c>
      <c r="O41" s="30">
        <f t="shared" si="10"/>
        <v>433.31032362240535</v>
      </c>
      <c r="P41" s="31">
        <f t="shared" si="10"/>
        <v>497.85987920114064</v>
      </c>
      <c r="Q41" s="31">
        <f t="shared" si="10"/>
        <v>456.5530463139537</v>
      </c>
      <c r="R41" s="31">
        <f t="shared" si="10"/>
        <v>533.36554573308467</v>
      </c>
      <c r="S41" s="34"/>
    </row>
    <row r="42" spans="2:19" x14ac:dyDescent="0.35">
      <c r="C42" s="23"/>
      <c r="D42" s="33"/>
      <c r="E42" s="54"/>
      <c r="F42" s="54"/>
      <c r="G42" s="54"/>
      <c r="H42" s="54"/>
      <c r="I42" s="54"/>
      <c r="J42" s="54"/>
      <c r="K42" s="54"/>
      <c r="L42" s="54"/>
      <c r="M42" s="54"/>
      <c r="N42" s="54"/>
      <c r="O42" s="54"/>
      <c r="P42" s="41"/>
      <c r="Q42" s="41"/>
      <c r="R42" s="41"/>
      <c r="S42" s="34"/>
    </row>
    <row r="43" spans="2:19" x14ac:dyDescent="0.35">
      <c r="B43" s="23" t="s">
        <v>174</v>
      </c>
      <c r="C43" s="23"/>
      <c r="D43" s="33"/>
      <c r="E43" s="54"/>
      <c r="F43" s="54"/>
      <c r="G43" s="54"/>
      <c r="H43" s="54"/>
      <c r="I43" s="54"/>
      <c r="J43" s="54"/>
      <c r="K43" s="54"/>
      <c r="L43" s="54"/>
      <c r="M43" s="54"/>
      <c r="N43" s="54"/>
      <c r="O43" s="54"/>
      <c r="P43" s="41"/>
      <c r="Q43" s="41"/>
      <c r="R43" s="41"/>
      <c r="S43" s="34"/>
    </row>
    <row r="44" spans="2:19" x14ac:dyDescent="0.35">
      <c r="C44" s="23"/>
      <c r="D44" s="33"/>
      <c r="E44" s="54"/>
      <c r="F44" s="54"/>
      <c r="G44" s="54"/>
      <c r="H44" s="54"/>
      <c r="I44" s="54"/>
      <c r="J44" s="54"/>
      <c r="K44" s="54"/>
      <c r="L44" s="54"/>
      <c r="M44" s="54"/>
      <c r="N44" s="54"/>
      <c r="O44" s="54"/>
      <c r="P44" s="41"/>
      <c r="Q44" s="41"/>
      <c r="R44" s="41"/>
      <c r="S44" s="34"/>
    </row>
    <row r="45" spans="2:19" x14ac:dyDescent="0.35">
      <c r="C45" s="3" t="s">
        <v>103</v>
      </c>
      <c r="D45" s="28">
        <f>'Input Data'!C226</f>
        <v>22.124426535541829</v>
      </c>
      <c r="E45" s="54"/>
      <c r="F45" s="54"/>
      <c r="G45" s="54"/>
      <c r="H45" s="54"/>
      <c r="I45" s="54"/>
      <c r="J45" s="54"/>
      <c r="K45" s="54"/>
      <c r="L45" s="54"/>
      <c r="M45" s="54"/>
      <c r="N45" s="54"/>
      <c r="O45" s="54"/>
      <c r="P45" s="41"/>
      <c r="Q45" s="41"/>
      <c r="R45" s="41"/>
      <c r="S45" s="34"/>
    </row>
    <row r="46" spans="2:19" x14ac:dyDescent="0.35">
      <c r="C46" s="23"/>
      <c r="D46" s="33"/>
      <c r="E46" s="54"/>
      <c r="F46" s="54"/>
      <c r="G46" s="54"/>
      <c r="H46" s="54"/>
      <c r="I46" s="54"/>
      <c r="J46" s="54"/>
      <c r="K46" s="54"/>
      <c r="L46" s="54"/>
      <c r="M46" s="54"/>
      <c r="N46" s="54"/>
      <c r="O46" s="54"/>
      <c r="P46" s="41"/>
      <c r="Q46" s="41"/>
      <c r="R46" s="41"/>
      <c r="S46" s="34"/>
    </row>
    <row r="47" spans="2:19" x14ac:dyDescent="0.35">
      <c r="C47" s="23"/>
      <c r="D47" s="30" t="s">
        <v>91</v>
      </c>
      <c r="E47" s="30" t="s">
        <v>92</v>
      </c>
      <c r="F47" s="30" t="s">
        <v>93</v>
      </c>
      <c r="G47" s="54"/>
      <c r="H47" s="54"/>
      <c r="I47" s="54"/>
      <c r="J47" s="54"/>
      <c r="K47" s="54"/>
      <c r="L47" s="54"/>
      <c r="M47" s="54"/>
      <c r="N47" s="54"/>
      <c r="O47" s="54"/>
      <c r="P47" s="41"/>
      <c r="Q47" s="41"/>
      <c r="R47" s="41"/>
      <c r="S47" s="34"/>
    </row>
    <row r="48" spans="2:19" x14ac:dyDescent="0.35">
      <c r="C48" s="3" t="s">
        <v>113</v>
      </c>
      <c r="D48" s="31">
        <f>P40</f>
        <v>497.85987920114064</v>
      </c>
      <c r="E48" s="30">
        <f t="shared" ref="E48:F49" si="11">Q40</f>
        <v>463.94539236982723</v>
      </c>
      <c r="F48" s="30">
        <f t="shared" si="11"/>
        <v>412.28321593748592</v>
      </c>
      <c r="G48" s="54"/>
      <c r="H48" s="54"/>
      <c r="I48" s="54"/>
      <c r="J48" s="54"/>
      <c r="K48" s="54"/>
      <c r="L48" s="54"/>
      <c r="M48" s="54"/>
      <c r="N48" s="54"/>
      <c r="O48" s="54"/>
      <c r="P48" s="41"/>
      <c r="Q48" s="41"/>
      <c r="R48" s="41"/>
      <c r="S48" s="34"/>
    </row>
    <row r="49" spans="2:19" x14ac:dyDescent="0.35">
      <c r="C49" s="3" t="s">
        <v>117</v>
      </c>
      <c r="D49" s="31">
        <f>P41</f>
        <v>497.85987920114064</v>
      </c>
      <c r="E49" s="30">
        <f t="shared" si="11"/>
        <v>456.5530463139537</v>
      </c>
      <c r="F49" s="30">
        <f t="shared" si="11"/>
        <v>533.36554573308467</v>
      </c>
      <c r="G49" s="54"/>
      <c r="H49" s="54"/>
      <c r="I49" s="54"/>
      <c r="J49" s="54"/>
      <c r="K49" s="54"/>
      <c r="L49" s="54"/>
      <c r="M49" s="54"/>
      <c r="N49" s="54"/>
      <c r="O49" s="54"/>
      <c r="P49" s="41"/>
      <c r="Q49" s="41"/>
      <c r="R49" s="41"/>
      <c r="S49" s="34"/>
    </row>
    <row r="50" spans="2:19" x14ac:dyDescent="0.35">
      <c r="C50" s="3" t="s">
        <v>175</v>
      </c>
      <c r="D50" s="31">
        <f>'Input Data'!C154</f>
        <v>12.038462366069469</v>
      </c>
      <c r="E50" s="30">
        <f>'Input Data'!D154</f>
        <v>12.26975092366213</v>
      </c>
      <c r="F50" s="30">
        <f>'Input Data'!E154</f>
        <v>12.505483104970732</v>
      </c>
      <c r="G50" s="54"/>
      <c r="H50" s="54"/>
      <c r="I50" s="54"/>
      <c r="J50" s="54"/>
      <c r="K50" s="54"/>
      <c r="L50" s="54"/>
      <c r="M50" s="54"/>
      <c r="N50" s="54"/>
      <c r="O50" s="54"/>
      <c r="P50" s="41"/>
      <c r="Q50" s="41"/>
      <c r="R50" s="41"/>
      <c r="S50" s="34"/>
    </row>
    <row r="51" spans="2:19" x14ac:dyDescent="0.35">
      <c r="C51" s="3" t="s">
        <v>135</v>
      </c>
      <c r="D51" s="31">
        <f>D48-D$50-$D$45</f>
        <v>463.69699029952932</v>
      </c>
      <c r="E51" s="30">
        <f t="shared" ref="E51:F52" si="12">E48-E$50-$D$45</f>
        <v>429.55121491062329</v>
      </c>
      <c r="F51" s="30">
        <f t="shared" si="12"/>
        <v>377.65330629697337</v>
      </c>
      <c r="G51" s="54"/>
      <c r="H51" s="54"/>
      <c r="I51" s="54"/>
      <c r="J51" s="54"/>
      <c r="K51" s="54"/>
      <c r="L51" s="54"/>
      <c r="M51" s="54"/>
      <c r="N51" s="54"/>
      <c r="O51" s="54"/>
      <c r="P51" s="41"/>
      <c r="Q51" s="41"/>
      <c r="R51" s="41"/>
      <c r="S51" s="34"/>
    </row>
    <row r="52" spans="2:19" x14ac:dyDescent="0.35">
      <c r="C52" s="3" t="s">
        <v>136</v>
      </c>
      <c r="D52" s="31">
        <f>D49-D$50-$D$45</f>
        <v>463.69699029952932</v>
      </c>
      <c r="E52" s="30">
        <f t="shared" si="12"/>
        <v>422.15886885474976</v>
      </c>
      <c r="F52" s="30">
        <f>F49-F$50-$D$45</f>
        <v>498.73563609257212</v>
      </c>
      <c r="G52" s="54"/>
      <c r="H52" s="54"/>
      <c r="I52" s="54"/>
      <c r="J52" s="54"/>
      <c r="K52" s="54"/>
      <c r="L52" s="54"/>
      <c r="M52" s="54"/>
      <c r="N52" s="54"/>
      <c r="O52" s="54"/>
      <c r="P52" s="41"/>
      <c r="Q52" s="41"/>
      <c r="R52" s="41"/>
      <c r="S52" s="34"/>
    </row>
    <row r="53" spans="2:19" x14ac:dyDescent="0.35">
      <c r="C53" s="23"/>
      <c r="D53" s="33"/>
      <c r="E53" s="54"/>
      <c r="F53" s="54"/>
      <c r="G53" s="54"/>
      <c r="H53" s="54"/>
      <c r="I53" s="54"/>
      <c r="J53" s="54"/>
      <c r="K53" s="54"/>
      <c r="L53" s="54"/>
      <c r="M53" s="54"/>
      <c r="N53" s="54"/>
      <c r="O53" s="54"/>
      <c r="P53" s="41"/>
      <c r="Q53" s="41"/>
      <c r="R53" s="41"/>
      <c r="S53" s="34"/>
    </row>
    <row r="54" spans="2:19" x14ac:dyDescent="0.35">
      <c r="B54" s="23" t="s">
        <v>123</v>
      </c>
      <c r="C54" s="23"/>
      <c r="D54" s="33"/>
      <c r="E54" s="54"/>
      <c r="F54" s="54"/>
      <c r="G54" s="54"/>
      <c r="H54" s="54"/>
      <c r="I54" s="54"/>
      <c r="J54" s="54"/>
      <c r="K54" s="54"/>
      <c r="L54" s="54"/>
      <c r="M54" s="54"/>
      <c r="N54" s="54"/>
      <c r="O54" s="54"/>
      <c r="P54" s="41"/>
      <c r="Q54" s="41"/>
      <c r="R54" s="41"/>
      <c r="S54" s="34"/>
    </row>
    <row r="55" spans="2:19" x14ac:dyDescent="0.35">
      <c r="C55" s="23"/>
      <c r="D55" s="33"/>
      <c r="E55" s="54"/>
      <c r="F55" s="54"/>
      <c r="G55" s="54"/>
      <c r="H55" s="54"/>
      <c r="I55" s="54"/>
      <c r="J55" s="54"/>
      <c r="K55" s="54"/>
      <c r="L55" s="54"/>
      <c r="M55" s="54"/>
      <c r="N55" s="54"/>
      <c r="O55" s="54"/>
      <c r="P55" s="41"/>
      <c r="Q55" s="41"/>
      <c r="R55" s="41"/>
      <c r="S55" s="34"/>
    </row>
    <row r="56" spans="2:19" x14ac:dyDescent="0.35">
      <c r="C56" s="3" t="s">
        <v>104</v>
      </c>
      <c r="D56" s="43">
        <f>'Input Data'!C85</f>
        <v>0.98429447237721857</v>
      </c>
      <c r="E56" s="54"/>
      <c r="F56" s="54"/>
      <c r="G56" s="54"/>
      <c r="H56" s="54"/>
      <c r="I56" s="54"/>
      <c r="J56" s="54"/>
      <c r="K56" s="54"/>
      <c r="L56" s="54"/>
      <c r="M56" s="54"/>
      <c r="N56" s="54"/>
      <c r="O56" s="54"/>
      <c r="P56" s="41"/>
      <c r="Q56" s="41"/>
      <c r="R56" s="41"/>
      <c r="S56" s="34"/>
    </row>
    <row r="57" spans="2:19" x14ac:dyDescent="0.35">
      <c r="C57" s="3" t="s">
        <v>137</v>
      </c>
      <c r="D57" s="44">
        <f>'Input Data'!C179</f>
        <v>0.93033332734873175</v>
      </c>
      <c r="E57" s="54"/>
      <c r="F57" s="54"/>
      <c r="G57" s="54"/>
      <c r="H57" s="54"/>
      <c r="I57" s="54"/>
      <c r="J57" s="54"/>
      <c r="K57" s="54"/>
      <c r="L57" s="54"/>
      <c r="M57" s="54"/>
      <c r="N57" s="54"/>
      <c r="O57" s="54"/>
      <c r="P57" s="41"/>
      <c r="Q57" s="41"/>
      <c r="R57" s="41"/>
      <c r="S57" s="34"/>
    </row>
    <row r="58" spans="2:19" x14ac:dyDescent="0.35">
      <c r="C58" s="3" t="s">
        <v>138</v>
      </c>
      <c r="D58" s="44">
        <f>'Input Data'!C203</f>
        <v>0.66059974786234799</v>
      </c>
      <c r="E58" s="54"/>
      <c r="F58" s="54"/>
      <c r="G58" s="54"/>
      <c r="H58" s="54"/>
      <c r="I58" s="54"/>
      <c r="J58" s="54"/>
      <c r="K58" s="54"/>
      <c r="L58" s="54"/>
      <c r="M58" s="54"/>
      <c r="N58" s="54"/>
      <c r="O58" s="54"/>
      <c r="P58" s="41"/>
      <c r="Q58" s="41"/>
      <c r="R58" s="41"/>
      <c r="S58" s="34"/>
    </row>
    <row r="59" spans="2:19" x14ac:dyDescent="0.35">
      <c r="C59" s="23"/>
      <c r="D59" s="33"/>
      <c r="E59" s="54"/>
      <c r="F59" s="54"/>
      <c r="G59" s="54"/>
      <c r="H59" s="54"/>
      <c r="I59" s="54"/>
      <c r="J59" s="54"/>
      <c r="K59" s="54"/>
      <c r="L59" s="54"/>
      <c r="M59" s="54"/>
      <c r="N59" s="54"/>
      <c r="O59" s="54"/>
      <c r="P59" s="41"/>
      <c r="Q59" s="41"/>
      <c r="R59" s="41"/>
      <c r="S59" s="34"/>
    </row>
    <row r="60" spans="2:19" x14ac:dyDescent="0.35">
      <c r="C60" s="3" t="s">
        <v>105</v>
      </c>
      <c r="D60" s="30" t="s">
        <v>93</v>
      </c>
      <c r="E60" s="54"/>
      <c r="F60" s="54"/>
      <c r="G60" s="54"/>
      <c r="H60" s="54"/>
      <c r="I60" s="54"/>
      <c r="J60" s="54"/>
      <c r="K60" s="54"/>
      <c r="L60" s="54"/>
      <c r="M60" s="54"/>
      <c r="N60" s="54"/>
      <c r="O60" s="54"/>
      <c r="P60" s="41"/>
      <c r="Q60" s="41"/>
      <c r="R60" s="41"/>
      <c r="S60" s="34"/>
    </row>
    <row r="61" spans="2:19" x14ac:dyDescent="0.35">
      <c r="C61" s="3" t="s">
        <v>124</v>
      </c>
      <c r="D61" s="30" t="s">
        <v>92</v>
      </c>
      <c r="E61" s="54"/>
      <c r="F61" s="54"/>
      <c r="G61" s="54"/>
      <c r="H61" s="54"/>
      <c r="I61" s="54"/>
      <c r="J61" s="54"/>
      <c r="K61" s="54"/>
      <c r="L61" s="54"/>
      <c r="M61" s="54"/>
      <c r="N61" s="54"/>
      <c r="O61" s="54"/>
      <c r="P61" s="41"/>
      <c r="Q61" s="41"/>
      <c r="R61" s="41"/>
      <c r="S61" s="34"/>
    </row>
    <row r="62" spans="2:19" x14ac:dyDescent="0.35">
      <c r="C62" s="3" t="s">
        <v>139</v>
      </c>
      <c r="D62" s="31">
        <f>F51/D$56/D$57/D$58</f>
        <v>624.29702083666393</v>
      </c>
      <c r="E62" s="54"/>
      <c r="F62" s="54"/>
      <c r="G62" s="54"/>
      <c r="H62" s="54"/>
      <c r="I62" s="54"/>
      <c r="J62" s="54"/>
      <c r="K62" s="54"/>
      <c r="L62" s="54"/>
      <c r="M62" s="54"/>
      <c r="N62" s="54"/>
      <c r="O62" s="54"/>
      <c r="P62" s="41"/>
      <c r="Q62" s="41"/>
      <c r="R62" s="41"/>
      <c r="S62" s="34"/>
    </row>
    <row r="63" spans="2:19" x14ac:dyDescent="0.35">
      <c r="C63" s="3" t="s">
        <v>140</v>
      </c>
      <c r="D63" s="31">
        <f>F52/D$56/D$57/D$58</f>
        <v>824.45768805961234</v>
      </c>
      <c r="E63" s="54"/>
      <c r="F63" s="54"/>
      <c r="G63" s="54"/>
      <c r="H63" s="54"/>
      <c r="I63" s="54"/>
      <c r="J63" s="54"/>
      <c r="K63" s="54"/>
      <c r="L63" s="54"/>
      <c r="M63" s="54"/>
      <c r="N63" s="54"/>
      <c r="O63" s="54"/>
      <c r="P63" s="41"/>
      <c r="Q63" s="41"/>
      <c r="R63" s="41"/>
      <c r="S63" s="34"/>
    </row>
    <row r="64" spans="2:19" ht="13.9" x14ac:dyDescent="0.4">
      <c r="C64" s="3" t="s">
        <v>31</v>
      </c>
      <c r="D64" s="31">
        <f>D63-D62</f>
        <v>200.1606672229484</v>
      </c>
      <c r="E64" s="64" t="s">
        <v>167</v>
      </c>
      <c r="F64" s="54"/>
      <c r="G64" s="54"/>
      <c r="H64" s="54"/>
      <c r="I64" s="54"/>
      <c r="J64" s="54"/>
      <c r="K64" s="54"/>
      <c r="L64" s="54"/>
      <c r="M64" s="54"/>
      <c r="N64" s="54"/>
      <c r="O64" s="54"/>
      <c r="P64" s="41"/>
      <c r="Q64" s="41"/>
      <c r="R64" s="41"/>
      <c r="S64" s="34"/>
    </row>
    <row r="65" spans="2:19" x14ac:dyDescent="0.35">
      <c r="C65" s="23"/>
      <c r="D65" s="33"/>
      <c r="E65" s="54"/>
      <c r="F65" s="54"/>
      <c r="G65" s="54"/>
      <c r="H65" s="54"/>
      <c r="I65" s="54"/>
      <c r="J65" s="54"/>
      <c r="K65" s="54"/>
      <c r="L65" s="54"/>
      <c r="M65" s="54"/>
      <c r="N65" s="54"/>
      <c r="O65" s="54"/>
      <c r="P65" s="41"/>
      <c r="Q65" s="41"/>
      <c r="R65" s="41"/>
      <c r="S65" s="34"/>
    </row>
    <row r="66" spans="2:19" x14ac:dyDescent="0.35">
      <c r="B66" s="23" t="s">
        <v>125</v>
      </c>
      <c r="C66" s="23"/>
      <c r="D66" s="33"/>
      <c r="E66" s="54"/>
      <c r="F66" s="54"/>
      <c r="G66" s="54"/>
      <c r="H66" s="54"/>
      <c r="I66" s="54"/>
      <c r="J66" s="54"/>
      <c r="K66" s="54"/>
      <c r="L66" s="54"/>
      <c r="M66" s="54"/>
      <c r="N66" s="54"/>
      <c r="O66" s="54"/>
      <c r="P66" s="41"/>
      <c r="Q66" s="41"/>
      <c r="R66" s="41"/>
      <c r="S66" s="34"/>
    </row>
    <row r="67" spans="2:19" x14ac:dyDescent="0.35">
      <c r="B67" s="23" t="s">
        <v>168</v>
      </c>
      <c r="C67" s="23"/>
      <c r="D67" s="33"/>
      <c r="E67" s="54"/>
      <c r="F67" s="54"/>
      <c r="G67" s="54"/>
      <c r="H67" s="54"/>
      <c r="I67" s="54"/>
      <c r="J67" s="54"/>
      <c r="K67" s="54"/>
      <c r="L67" s="54"/>
      <c r="M67" s="54"/>
      <c r="N67" s="54"/>
      <c r="O67" s="54"/>
      <c r="P67" s="41"/>
      <c r="Q67" s="41"/>
      <c r="R67" s="41"/>
      <c r="S67" s="34"/>
    </row>
    <row r="68" spans="2:19" x14ac:dyDescent="0.35">
      <c r="B68" s="23"/>
      <c r="C68" s="23"/>
      <c r="D68" s="33"/>
      <c r="E68" s="54"/>
      <c r="F68" s="54"/>
      <c r="G68" s="54"/>
      <c r="H68" s="54"/>
      <c r="I68" s="54"/>
      <c r="J68" s="54"/>
      <c r="K68" s="54"/>
      <c r="L68" s="54"/>
      <c r="M68" s="54"/>
      <c r="N68" s="54"/>
      <c r="O68" s="54"/>
      <c r="P68" s="41"/>
      <c r="Q68" s="41"/>
      <c r="R68" s="41"/>
      <c r="S68" s="34"/>
    </row>
    <row r="69" spans="2:19" x14ac:dyDescent="0.35">
      <c r="C69" s="36"/>
      <c r="D69" s="29" t="str">
        <f>D61</f>
        <v>2023/24</v>
      </c>
      <c r="E69" s="54"/>
      <c r="F69" s="54"/>
      <c r="G69" s="54"/>
      <c r="H69" s="54"/>
      <c r="I69" s="54"/>
      <c r="J69" s="54"/>
      <c r="K69" s="54"/>
      <c r="L69" s="54"/>
      <c r="M69" s="54"/>
      <c r="N69" s="54"/>
      <c r="O69" s="54"/>
      <c r="P69" s="41"/>
      <c r="Q69" s="41"/>
      <c r="R69" s="41"/>
      <c r="S69" s="34"/>
    </row>
    <row r="70" spans="2:19" x14ac:dyDescent="0.35">
      <c r="C70" s="25" t="s">
        <v>141</v>
      </c>
      <c r="D70" s="31">
        <f>MAX(D62:D63)</f>
        <v>824.45768805961234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4487B-97B5-4078-AE48-DC0119CF98D7}">
  <dimension ref="A1:U70"/>
  <sheetViews>
    <sheetView zoomScale="80" zoomScaleNormal="80" workbookViewId="0"/>
  </sheetViews>
  <sheetFormatPr defaultRowHeight="13.5" x14ac:dyDescent="0.35"/>
  <cols>
    <col min="1" max="1" width="6.265625" style="24" customWidth="1"/>
    <col min="2" max="2" width="5.1328125" style="24" customWidth="1"/>
    <col min="3" max="3" width="81.33203125" style="24" customWidth="1"/>
    <col min="4" max="18" width="10.86328125" style="24" customWidth="1"/>
    <col min="19" max="19" width="9.9296875" style="24" bestFit="1" customWidth="1"/>
    <col min="20" max="16384" width="9.06640625" style="24"/>
  </cols>
  <sheetData>
    <row r="1" spans="1:21" x14ac:dyDescent="0.35">
      <c r="A1" s="23" t="s">
        <v>122</v>
      </c>
    </row>
    <row r="2" spans="1:21" x14ac:dyDescent="0.35">
      <c r="A2" s="23" t="s">
        <v>177</v>
      </c>
    </row>
    <row r="3" spans="1:21" x14ac:dyDescent="0.35">
      <c r="A3" s="23"/>
    </row>
    <row r="4" spans="1:21" x14ac:dyDescent="0.35">
      <c r="B4" s="23" t="s">
        <v>110</v>
      </c>
    </row>
    <row r="6" spans="1:21" x14ac:dyDescent="0.35">
      <c r="C6" s="25" t="s">
        <v>129</v>
      </c>
      <c r="D6" s="26">
        <f>'Input Data'!C240</f>
        <v>5.1039410454187598E-3</v>
      </c>
    </row>
    <row r="8" spans="1:21" x14ac:dyDescent="0.35">
      <c r="C8" s="27"/>
      <c r="D8" s="28" t="s">
        <v>79</v>
      </c>
      <c r="E8" s="28" t="s">
        <v>80</v>
      </c>
      <c r="F8" s="28" t="s">
        <v>81</v>
      </c>
      <c r="G8" s="28" t="s">
        <v>82</v>
      </c>
      <c r="H8" s="28" t="s">
        <v>83</v>
      </c>
      <c r="I8" s="28" t="s">
        <v>84</v>
      </c>
      <c r="J8" s="28" t="s">
        <v>85</v>
      </c>
      <c r="K8" s="28" t="s">
        <v>86</v>
      </c>
      <c r="L8" s="28" t="s">
        <v>87</v>
      </c>
      <c r="M8" s="28" t="s">
        <v>88</v>
      </c>
      <c r="N8" s="28" t="s">
        <v>89</v>
      </c>
      <c r="O8" s="28" t="s">
        <v>90</v>
      </c>
      <c r="P8" s="28" t="s">
        <v>91</v>
      </c>
      <c r="Q8" s="28" t="s">
        <v>92</v>
      </c>
      <c r="R8" s="28" t="s">
        <v>93</v>
      </c>
    </row>
    <row r="9" spans="1:21" x14ac:dyDescent="0.35">
      <c r="C9" s="25" t="s">
        <v>27</v>
      </c>
      <c r="D9" s="29">
        <f>'Input Data'!C22</f>
        <v>5886.9918173815695</v>
      </c>
      <c r="E9" s="30">
        <f>'Input Data'!D22</f>
        <v>5707.3658800073335</v>
      </c>
      <c r="F9" s="30">
        <f>'Input Data'!E22</f>
        <v>5637.9612470462744</v>
      </c>
      <c r="G9" s="30">
        <f>'Input Data'!F22</f>
        <v>5637.5504185375257</v>
      </c>
      <c r="H9" s="30">
        <f>'Input Data'!G22</f>
        <v>5543.049522473244</v>
      </c>
      <c r="I9" s="30">
        <f>'Input Data'!H22</f>
        <v>5336.5598862971183</v>
      </c>
      <c r="J9" s="30">
        <f>'Input Data'!I22</f>
        <v>5243.045124673974</v>
      </c>
      <c r="K9" s="30">
        <f>'Input Data'!J22</f>
        <v>5068.8491324003717</v>
      </c>
      <c r="L9" s="30">
        <f>'Input Data'!K22</f>
        <v>5062.1827411255836</v>
      </c>
      <c r="M9" s="30">
        <f>'Input Data'!L22</f>
        <v>5115.6497726654397</v>
      </c>
      <c r="N9" s="30">
        <f>'Input Data'!M22</f>
        <v>5172.0160458268892</v>
      </c>
      <c r="O9" s="30">
        <f>'Input Data'!N22</f>
        <v>5374.2036355974897</v>
      </c>
      <c r="P9" s="31">
        <f>'Input Data'!O22</f>
        <v>5422.1441332578743</v>
      </c>
      <c r="Q9" s="31">
        <f>'Input Data'!P22</f>
        <v>5454.6889426609932</v>
      </c>
      <c r="R9" s="31">
        <f>'Input Data'!Q22</f>
        <v>5463.0057039456142</v>
      </c>
      <c r="T9" s="32"/>
    </row>
    <row r="10" spans="1:21" x14ac:dyDescent="0.35">
      <c r="C10" s="25" t="s">
        <v>26</v>
      </c>
      <c r="D10" s="29">
        <f>D9</f>
        <v>5886.9918173815695</v>
      </c>
      <c r="E10" s="30">
        <f t="shared" ref="E10:O10" si="0">E9</f>
        <v>5707.3658800073335</v>
      </c>
      <c r="F10" s="30">
        <f t="shared" si="0"/>
        <v>5637.9612470462744</v>
      </c>
      <c r="G10" s="30">
        <f t="shared" si="0"/>
        <v>5637.5504185375257</v>
      </c>
      <c r="H10" s="30">
        <f t="shared" si="0"/>
        <v>5543.049522473244</v>
      </c>
      <c r="I10" s="30">
        <f t="shared" si="0"/>
        <v>5336.5598862971183</v>
      </c>
      <c r="J10" s="30">
        <f t="shared" si="0"/>
        <v>5243.045124673974</v>
      </c>
      <c r="K10" s="30">
        <f t="shared" si="0"/>
        <v>5068.8491324003717</v>
      </c>
      <c r="L10" s="30">
        <f t="shared" si="0"/>
        <v>5062.1827411255836</v>
      </c>
      <c r="M10" s="30">
        <f t="shared" si="0"/>
        <v>5115.6497726654397</v>
      </c>
      <c r="N10" s="30">
        <f t="shared" si="0"/>
        <v>5172.0160458268892</v>
      </c>
      <c r="O10" s="30">
        <f t="shared" si="0"/>
        <v>5374.2036355974897</v>
      </c>
      <c r="P10" s="31">
        <f>'Input Data'!C282</f>
        <v>5221.0706553447553</v>
      </c>
      <c r="Q10" s="31">
        <f>'Input Data'!D282</f>
        <v>5052.300350910401</v>
      </c>
      <c r="R10" s="31"/>
      <c r="T10" s="32"/>
    </row>
    <row r="11" spans="1:21" x14ac:dyDescent="0.35">
      <c r="C11" s="3" t="s">
        <v>28</v>
      </c>
      <c r="D11" s="29"/>
      <c r="E11" s="30"/>
      <c r="F11" s="30"/>
      <c r="G11" s="30"/>
      <c r="H11" s="30"/>
      <c r="I11" s="30"/>
      <c r="J11" s="30"/>
      <c r="K11" s="30"/>
      <c r="L11" s="30"/>
      <c r="M11" s="30"/>
      <c r="N11" s="30"/>
      <c r="O11" s="30"/>
      <c r="P11" s="31">
        <f>P10-P9</f>
        <v>-201.07347791311895</v>
      </c>
      <c r="Q11" s="31">
        <f>Q10-Q9</f>
        <v>-402.38859175059224</v>
      </c>
      <c r="R11" s="31"/>
      <c r="T11" s="32"/>
    </row>
    <row r="12" spans="1:21" x14ac:dyDescent="0.35">
      <c r="D12" s="33"/>
      <c r="E12" s="34"/>
      <c r="F12" s="34"/>
      <c r="G12" s="34"/>
      <c r="H12" s="34"/>
      <c r="I12" s="34"/>
      <c r="J12" s="34"/>
      <c r="K12" s="34"/>
      <c r="L12" s="34"/>
      <c r="M12" s="34"/>
      <c r="N12" s="34"/>
      <c r="O12" s="34"/>
      <c r="P12" s="35"/>
      <c r="Q12" s="35"/>
      <c r="R12" s="35"/>
    </row>
    <row r="13" spans="1:21" x14ac:dyDescent="0.35">
      <c r="B13" s="23" t="s">
        <v>142</v>
      </c>
      <c r="D13" s="33"/>
      <c r="E13" s="34"/>
      <c r="F13" s="34"/>
      <c r="G13" s="34"/>
      <c r="H13" s="34"/>
      <c r="I13" s="34"/>
      <c r="J13" s="34"/>
      <c r="K13" s="34"/>
      <c r="L13" s="34"/>
      <c r="M13" s="34"/>
      <c r="N13" s="34"/>
      <c r="O13" s="34"/>
      <c r="P13" s="35"/>
      <c r="Q13" s="35"/>
      <c r="R13" s="35"/>
    </row>
    <row r="14" spans="1:21" x14ac:dyDescent="0.35">
      <c r="B14" s="23" t="s">
        <v>118</v>
      </c>
      <c r="T14" s="32"/>
      <c r="U14" s="32"/>
    </row>
    <row r="15" spans="1:21" x14ac:dyDescent="0.35">
      <c r="B15" s="23"/>
      <c r="T15" s="32"/>
      <c r="U15" s="32"/>
    </row>
    <row r="16" spans="1:21" x14ac:dyDescent="0.35">
      <c r="C16" s="27"/>
      <c r="D16" s="36" t="s">
        <v>79</v>
      </c>
      <c r="E16" s="36" t="s">
        <v>80</v>
      </c>
      <c r="F16" s="36" t="s">
        <v>81</v>
      </c>
      <c r="G16" s="36" t="s">
        <v>82</v>
      </c>
      <c r="H16" s="36" t="s">
        <v>83</v>
      </c>
      <c r="I16" s="36" t="s">
        <v>84</v>
      </c>
      <c r="J16" s="36" t="s">
        <v>85</v>
      </c>
      <c r="K16" s="36" t="s">
        <v>86</v>
      </c>
      <c r="L16" s="36" t="s">
        <v>87</v>
      </c>
      <c r="M16" s="36" t="s">
        <v>88</v>
      </c>
      <c r="N16" s="36" t="s">
        <v>89</v>
      </c>
      <c r="O16" s="36" t="s">
        <v>90</v>
      </c>
      <c r="P16" s="36" t="s">
        <v>91</v>
      </c>
      <c r="Q16" s="36" t="s">
        <v>92</v>
      </c>
      <c r="R16" s="36" t="s">
        <v>93</v>
      </c>
    </row>
    <row r="17" spans="2:19" x14ac:dyDescent="0.35">
      <c r="C17" s="3" t="s">
        <v>111</v>
      </c>
      <c r="D17" s="37"/>
      <c r="E17" s="30">
        <f>E21+E24</f>
        <v>638.5671096911226</v>
      </c>
      <c r="F17" s="30">
        <f t="shared" ref="F17:R18" si="1">F21+F24</f>
        <v>510.12131736239536</v>
      </c>
      <c r="G17" s="30">
        <f t="shared" si="1"/>
        <v>585.27615946178139</v>
      </c>
      <c r="H17" s="30">
        <f t="shared" si="1"/>
        <v>643.57590657469837</v>
      </c>
      <c r="I17" s="30">
        <f t="shared" si="1"/>
        <v>653.89129831533842</v>
      </c>
      <c r="J17" s="30">
        <f t="shared" si="1"/>
        <v>640.8152257423161</v>
      </c>
      <c r="K17" s="30">
        <f t="shared" si="1"/>
        <v>635.5915518772706</v>
      </c>
      <c r="L17" s="30">
        <f t="shared" si="1"/>
        <v>592.67257038306298</v>
      </c>
      <c r="M17" s="30">
        <f t="shared" si="1"/>
        <v>533.3844757565862</v>
      </c>
      <c r="N17" s="30">
        <f t="shared" si="1"/>
        <v>428.33053284015898</v>
      </c>
      <c r="O17" s="30">
        <f t="shared" si="1"/>
        <v>448.08341403657255</v>
      </c>
      <c r="P17" s="31">
        <f t="shared" si="1"/>
        <v>607.71154047748428</v>
      </c>
      <c r="Q17" s="31">
        <f t="shared" si="1"/>
        <v>594.4005777991722</v>
      </c>
      <c r="R17" s="31">
        <f t="shared" si="1"/>
        <v>581.58637500207237</v>
      </c>
    </row>
    <row r="18" spans="2:19" x14ac:dyDescent="0.35">
      <c r="C18" s="3" t="s">
        <v>115</v>
      </c>
      <c r="D18" s="37"/>
      <c r="E18" s="30">
        <f>E22+E25</f>
        <v>638.5671096911226</v>
      </c>
      <c r="F18" s="30">
        <f t="shared" si="1"/>
        <v>510.12131736239536</v>
      </c>
      <c r="G18" s="30">
        <f t="shared" si="1"/>
        <v>585.27615946178139</v>
      </c>
      <c r="H18" s="30">
        <f t="shared" si="1"/>
        <v>643.57590657469837</v>
      </c>
      <c r="I18" s="30">
        <f t="shared" si="1"/>
        <v>653.89129831533842</v>
      </c>
      <c r="J18" s="30">
        <f t="shared" si="1"/>
        <v>640.8152257423161</v>
      </c>
      <c r="K18" s="30">
        <f t="shared" si="1"/>
        <v>635.5915518772706</v>
      </c>
      <c r="L18" s="30">
        <f t="shared" si="1"/>
        <v>592.67257038306298</v>
      </c>
      <c r="M18" s="30">
        <f t="shared" si="1"/>
        <v>533.3844757565862</v>
      </c>
      <c r="N18" s="30">
        <f t="shared" si="1"/>
        <v>428.33053284015898</v>
      </c>
      <c r="O18" s="30">
        <f t="shared" si="1"/>
        <v>448.08341403657255</v>
      </c>
      <c r="P18" s="31">
        <f t="shared" si="1"/>
        <v>607.71154047748428</v>
      </c>
      <c r="Q18" s="31">
        <f t="shared" si="1"/>
        <v>572.35797094212523</v>
      </c>
      <c r="R18" s="31">
        <f t="shared" si="1"/>
        <v>538.68315451077694</v>
      </c>
    </row>
    <row r="19" spans="2:19" x14ac:dyDescent="0.35">
      <c r="C19" s="3" t="s">
        <v>161</v>
      </c>
      <c r="D19" s="38"/>
      <c r="E19" s="39"/>
      <c r="F19" s="39"/>
      <c r="G19" s="39"/>
      <c r="H19" s="39"/>
      <c r="I19" s="39"/>
      <c r="J19" s="39"/>
      <c r="K19" s="39"/>
      <c r="L19" s="39"/>
      <c r="M19" s="39"/>
      <c r="N19" s="39"/>
      <c r="O19" s="39"/>
      <c r="P19" s="31">
        <f>P18-P17</f>
        <v>0</v>
      </c>
      <c r="Q19" s="31">
        <f t="shared" ref="Q19:R19" si="2">Q18-Q17</f>
        <v>-22.042606857046962</v>
      </c>
      <c r="R19" s="31">
        <f t="shared" si="2"/>
        <v>-42.903220491295428</v>
      </c>
    </row>
    <row r="20" spans="2:19" x14ac:dyDescent="0.35">
      <c r="C20" s="25" t="s">
        <v>24</v>
      </c>
      <c r="D20" s="26"/>
      <c r="E20" s="45">
        <f>'Input Data'!C48</f>
        <v>8.1894794100913909E-2</v>
      </c>
      <c r="F20" s="45">
        <f>'Input Data'!D48</f>
        <v>6.3868680252253771E-2</v>
      </c>
      <c r="G20" s="45">
        <f>'Input Data'!E48</f>
        <v>8.2228570244698984E-2</v>
      </c>
      <c r="H20" s="45">
        <f>'Input Data'!F48</f>
        <v>9.0177130755311391E-2</v>
      </c>
      <c r="I20" s="45">
        <f>'Input Data'!G48</f>
        <v>9.4719769238701929E-2</v>
      </c>
      <c r="J20" s="45">
        <f>'Input Data'!H48</f>
        <v>9.5866263079151845E-2</v>
      </c>
      <c r="K20" s="45">
        <f>'Input Data'!I48</f>
        <v>0.10065401459612355</v>
      </c>
      <c r="L20" s="45">
        <f>'Input Data'!J48</f>
        <v>9.7591479037610576E-2</v>
      </c>
      <c r="M20" s="45">
        <f>'Input Data'!K48</f>
        <v>8.6397261095975578E-2</v>
      </c>
      <c r="N20" s="45">
        <f>'Input Data'!L48</f>
        <v>6.5757890523201287E-2</v>
      </c>
      <c r="O20" s="45">
        <f>'Input Data'!M48</f>
        <v>7.0044358743168403E-2</v>
      </c>
      <c r="P20" s="46">
        <f>'Input Data'!N48</f>
        <v>8.9618104439021906E-2</v>
      </c>
      <c r="Q20" s="46">
        <f>'Input Data'!O48</f>
        <v>8.6422417760757222E-2</v>
      </c>
      <c r="R20" s="46">
        <f>'Input Data'!P48</f>
        <v>8.3622401800125687E-2</v>
      </c>
    </row>
    <row r="21" spans="2:19" x14ac:dyDescent="0.35">
      <c r="C21" s="3" t="s">
        <v>162</v>
      </c>
      <c r="D21" s="37"/>
      <c r="E21" s="30">
        <f>E$20*D9</f>
        <v>482.11398275822859</v>
      </c>
      <c r="F21" s="30">
        <f t="shared" ref="F21:O21" si="3">F20*E9</f>
        <v>364.52192647281134</v>
      </c>
      <c r="G21" s="30">
        <f t="shared" si="3"/>
        <v>463.60149243963525</v>
      </c>
      <c r="H21" s="30">
        <f t="shared" si="3"/>
        <v>508.37812123211893</v>
      </c>
      <c r="I21" s="30">
        <f t="shared" si="3"/>
        <v>525.03637164736256</v>
      </c>
      <c r="J21" s="30">
        <f t="shared" si="3"/>
        <v>511.59605399740821</v>
      </c>
      <c r="K21" s="30">
        <f t="shared" si="3"/>
        <v>527.7335405070686</v>
      </c>
      <c r="L21" s="30">
        <f t="shared" si="3"/>
        <v>494.67648384946142</v>
      </c>
      <c r="M21" s="30">
        <f t="shared" si="3"/>
        <v>437.35872400056837</v>
      </c>
      <c r="N21" s="30">
        <f t="shared" si="3"/>
        <v>336.39433770597356</v>
      </c>
      <c r="O21" s="30">
        <f t="shared" si="3"/>
        <v>362.27054733932192</v>
      </c>
      <c r="P21" s="31">
        <f>(P20*O9)</f>
        <v>481.62594269154704</v>
      </c>
      <c r="Q21" s="31">
        <f t="shared" ref="Q21:R21" si="4">(Q20*P9)</f>
        <v>468.59480544345087</v>
      </c>
      <c r="R21" s="31">
        <f t="shared" si="4"/>
        <v>456.13419045790033</v>
      </c>
    </row>
    <row r="22" spans="2:19" ht="13.9" x14ac:dyDescent="0.4">
      <c r="C22" s="3" t="s">
        <v>163</v>
      </c>
      <c r="D22" s="37"/>
      <c r="E22" s="30">
        <f>E$20*D10</f>
        <v>482.11398275822859</v>
      </c>
      <c r="F22" s="30">
        <f t="shared" ref="F22:R22" si="5">F$20*E10</f>
        <v>364.52192647281134</v>
      </c>
      <c r="G22" s="30">
        <f t="shared" si="5"/>
        <v>463.60149243963525</v>
      </c>
      <c r="H22" s="30">
        <f t="shared" si="5"/>
        <v>508.37812123211893</v>
      </c>
      <c r="I22" s="30">
        <f t="shared" si="5"/>
        <v>525.03637164736256</v>
      </c>
      <c r="J22" s="30">
        <f t="shared" si="5"/>
        <v>511.59605399740821</v>
      </c>
      <c r="K22" s="30">
        <f t="shared" si="5"/>
        <v>527.7335405070686</v>
      </c>
      <c r="L22" s="30">
        <f t="shared" si="5"/>
        <v>494.67648384946142</v>
      </c>
      <c r="M22" s="30">
        <f t="shared" si="5"/>
        <v>437.35872400056837</v>
      </c>
      <c r="N22" s="30">
        <f t="shared" si="5"/>
        <v>336.39433770597356</v>
      </c>
      <c r="O22" s="30">
        <f t="shared" si="5"/>
        <v>362.27054733932192</v>
      </c>
      <c r="P22" s="31">
        <f t="shared" si="5"/>
        <v>481.62594269154704</v>
      </c>
      <c r="Q22" s="31">
        <f t="shared" si="5"/>
        <v>451.21754933463495</v>
      </c>
      <c r="R22" s="31">
        <f t="shared" si="5"/>
        <v>422.48548995874557</v>
      </c>
      <c r="S22" s="40"/>
    </row>
    <row r="23" spans="2:19" x14ac:dyDescent="0.35">
      <c r="C23" s="25" t="s">
        <v>29</v>
      </c>
      <c r="D23" s="26"/>
      <c r="E23" s="45">
        <f>'Input Data'!C73</f>
        <v>2.6576073449084841E-2</v>
      </c>
      <c r="F23" s="45">
        <f>'Input Data'!D73</f>
        <v>2.5510786227953716E-2</v>
      </c>
      <c r="G23" s="45">
        <f>'Input Data'!E73</f>
        <v>2.1581323760586586E-2</v>
      </c>
      <c r="H23" s="45">
        <f>'Input Data'!F73</f>
        <v>2.3981654318872052E-2</v>
      </c>
      <c r="I23" s="45">
        <f>'Input Data'!G73</f>
        <v>2.3246216030644855E-2</v>
      </c>
      <c r="J23" s="45">
        <f>'Input Data'!H73</f>
        <v>2.4213945781196747E-2</v>
      </c>
      <c r="K23" s="45">
        <f>'Input Data'!I73</f>
        <v>2.0571635148173343E-2</v>
      </c>
      <c r="L23" s="45">
        <f>'Input Data'!J73</f>
        <v>1.9333005180052616E-2</v>
      </c>
      <c r="M23" s="45">
        <f>'Input Data'!K73</f>
        <v>1.8969238501782403E-2</v>
      </c>
      <c r="N23" s="45">
        <f>'Input Data'!L73</f>
        <v>1.7971557714022961E-2</v>
      </c>
      <c r="O23" s="45">
        <f>'Input Data'!M73</f>
        <v>1.6591763431687317E-2</v>
      </c>
      <c r="P23" s="46">
        <f>'Input Data'!N73</f>
        <v>2.3461261674339092E-2</v>
      </c>
      <c r="Q23" s="46">
        <f>'Input Data'!O73</f>
        <v>2.3202218396236429E-2</v>
      </c>
      <c r="R23" s="46">
        <f>'Input Data'!P73</f>
        <v>2.2998962152179465E-2</v>
      </c>
    </row>
    <row r="24" spans="2:19" x14ac:dyDescent="0.35">
      <c r="C24" s="3" t="s">
        <v>164</v>
      </c>
      <c r="D24" s="37"/>
      <c r="E24" s="30">
        <f>E$23*D9</f>
        <v>156.45312693289404</v>
      </c>
      <c r="F24" s="30">
        <f t="shared" ref="F24:R24" si="6">F23*E9</f>
        <v>145.59939088958401</v>
      </c>
      <c r="G24" s="30">
        <f t="shared" si="6"/>
        <v>121.67466702214614</v>
      </c>
      <c r="H24" s="30">
        <f t="shared" si="6"/>
        <v>135.19778534257941</v>
      </c>
      <c r="I24" s="30">
        <f t="shared" si="6"/>
        <v>128.85492666797583</v>
      </c>
      <c r="J24" s="30">
        <f t="shared" si="6"/>
        <v>129.2191717449079</v>
      </c>
      <c r="K24" s="30">
        <f t="shared" si="6"/>
        <v>107.85801137020201</v>
      </c>
      <c r="L24" s="30">
        <f t="shared" si="6"/>
        <v>97.996086533601598</v>
      </c>
      <c r="M24" s="30">
        <f t="shared" si="6"/>
        <v>96.025751756017797</v>
      </c>
      <c r="N24" s="30">
        <f t="shared" si="6"/>
        <v>91.936195134185397</v>
      </c>
      <c r="O24" s="30">
        <f t="shared" si="6"/>
        <v>85.812866697250612</v>
      </c>
      <c r="P24" s="31">
        <f t="shared" si="6"/>
        <v>126.0855977859372</v>
      </c>
      <c r="Q24" s="31">
        <f t="shared" si="6"/>
        <v>125.80577235572127</v>
      </c>
      <c r="R24" s="31">
        <f t="shared" si="6"/>
        <v>125.452184544172</v>
      </c>
    </row>
    <row r="25" spans="2:19" x14ac:dyDescent="0.35">
      <c r="C25" s="3" t="s">
        <v>165</v>
      </c>
      <c r="D25" s="37"/>
      <c r="E25" s="30">
        <f>E$23*D10</f>
        <v>156.45312693289404</v>
      </c>
      <c r="F25" s="30">
        <f t="shared" ref="F25:R25" si="7">F$23*E10</f>
        <v>145.59939088958401</v>
      </c>
      <c r="G25" s="30">
        <f t="shared" si="7"/>
        <v>121.67466702214614</v>
      </c>
      <c r="H25" s="30">
        <f t="shared" si="7"/>
        <v>135.19778534257941</v>
      </c>
      <c r="I25" s="30">
        <f t="shared" si="7"/>
        <v>128.85492666797583</v>
      </c>
      <c r="J25" s="30">
        <f t="shared" si="7"/>
        <v>129.2191717449079</v>
      </c>
      <c r="K25" s="30">
        <f t="shared" si="7"/>
        <v>107.85801137020201</v>
      </c>
      <c r="L25" s="30">
        <f t="shared" si="7"/>
        <v>97.996086533601598</v>
      </c>
      <c r="M25" s="30">
        <f t="shared" si="7"/>
        <v>96.025751756017797</v>
      </c>
      <c r="N25" s="30">
        <f t="shared" si="7"/>
        <v>91.936195134185397</v>
      </c>
      <c r="O25" s="30">
        <f t="shared" si="7"/>
        <v>85.812866697250612</v>
      </c>
      <c r="P25" s="31">
        <f t="shared" si="7"/>
        <v>126.0855977859372</v>
      </c>
      <c r="Q25" s="31">
        <f t="shared" si="7"/>
        <v>121.14042160749027</v>
      </c>
      <c r="R25" s="31">
        <f t="shared" si="7"/>
        <v>116.19766455203134</v>
      </c>
    </row>
    <row r="26" spans="2:19" x14ac:dyDescent="0.35">
      <c r="D26" s="33"/>
      <c r="E26" s="34"/>
      <c r="F26" s="34"/>
      <c r="G26" s="34"/>
      <c r="H26" s="34"/>
      <c r="I26" s="34"/>
      <c r="J26" s="34"/>
      <c r="K26" s="34"/>
      <c r="L26" s="34"/>
      <c r="M26" s="34"/>
      <c r="N26" s="34"/>
      <c r="O26" s="34"/>
      <c r="P26" s="34"/>
      <c r="Q26" s="34"/>
      <c r="R26" s="34"/>
    </row>
    <row r="27" spans="2:19" x14ac:dyDescent="0.35">
      <c r="B27" s="23" t="s">
        <v>180</v>
      </c>
      <c r="D27" s="33"/>
      <c r="E27" s="34"/>
      <c r="F27" s="34"/>
      <c r="G27" s="34"/>
      <c r="H27" s="34"/>
      <c r="I27" s="34"/>
      <c r="J27" s="34"/>
      <c r="K27" s="34"/>
      <c r="L27" s="34"/>
      <c r="M27" s="34"/>
      <c r="N27" s="34"/>
      <c r="O27" s="34"/>
      <c r="P27" s="34"/>
      <c r="Q27" s="34"/>
      <c r="R27" s="34"/>
    </row>
    <row r="28" spans="2:19" x14ac:dyDescent="0.35">
      <c r="D28" s="33"/>
      <c r="E28" s="34"/>
      <c r="F28" s="34"/>
      <c r="G28" s="34"/>
      <c r="H28" s="34"/>
      <c r="I28" s="34"/>
      <c r="J28" s="34"/>
      <c r="K28" s="34"/>
      <c r="L28" s="34"/>
      <c r="M28" s="34"/>
      <c r="N28" s="34"/>
      <c r="O28" s="34"/>
      <c r="P28" s="34"/>
      <c r="Q28" s="34"/>
      <c r="R28" s="34"/>
    </row>
    <row r="29" spans="2:19" x14ac:dyDescent="0.35">
      <c r="C29" s="27"/>
      <c r="D29" s="36" t="s">
        <v>79</v>
      </c>
      <c r="E29" s="36" t="s">
        <v>80</v>
      </c>
      <c r="F29" s="36" t="s">
        <v>81</v>
      </c>
      <c r="G29" s="36" t="s">
        <v>82</v>
      </c>
      <c r="H29" s="36" t="s">
        <v>83</v>
      </c>
      <c r="I29" s="36" t="s">
        <v>84</v>
      </c>
      <c r="J29" s="36" t="s">
        <v>85</v>
      </c>
      <c r="K29" s="36" t="s">
        <v>86</v>
      </c>
      <c r="L29" s="36" t="s">
        <v>87</v>
      </c>
      <c r="M29" s="36" t="s">
        <v>88</v>
      </c>
      <c r="N29" s="36" t="s">
        <v>89</v>
      </c>
      <c r="O29" s="36" t="s">
        <v>90</v>
      </c>
      <c r="P29" s="36" t="s">
        <v>91</v>
      </c>
      <c r="Q29" s="36" t="s">
        <v>92</v>
      </c>
      <c r="R29" s="36" t="s">
        <v>93</v>
      </c>
    </row>
    <row r="30" spans="2:19" x14ac:dyDescent="0.35">
      <c r="C30" s="3" t="s">
        <v>112</v>
      </c>
      <c r="D30" s="53"/>
      <c r="E30" s="30">
        <f>'Input Data'!C306</f>
        <v>513.85544518842801</v>
      </c>
      <c r="F30" s="30">
        <f>'Input Data'!D306</f>
        <v>519.93774166128014</v>
      </c>
      <c r="G30" s="30">
        <f>'Input Data'!E306</f>
        <v>457.38089502983269</v>
      </c>
      <c r="H30" s="30">
        <f>'Input Data'!F306</f>
        <v>559.67164950411382</v>
      </c>
      <c r="I30" s="30">
        <f>'Input Data'!G306</f>
        <v>536.67739706483633</v>
      </c>
      <c r="J30" s="30">
        <f>'Input Data'!H306</f>
        <v>499.64896286988807</v>
      </c>
      <c r="K30" s="30">
        <f>'Input Data'!I306</f>
        <v>460.89600852905102</v>
      </c>
      <c r="L30" s="30">
        <f>'Input Data'!J306</f>
        <v>451.97435317851142</v>
      </c>
      <c r="M30" s="30">
        <f>'Input Data'!K306</f>
        <v>491.85140812632415</v>
      </c>
      <c r="N30" s="30">
        <f>'Input Data'!L306</f>
        <v>445.66301995093102</v>
      </c>
      <c r="O30" s="30">
        <f>'Input Data'!M306</f>
        <v>506.28453140327929</v>
      </c>
      <c r="P30" s="31">
        <f>P9*($D$6+1)-O9+P17</f>
        <v>683.32634213378083</v>
      </c>
      <c r="Q30" s="31">
        <f>Q9*($D$6+1)-P9+Q17</f>
        <v>654.78579798673013</v>
      </c>
      <c r="R30" s="31">
        <f>R9*($D$6+1)-Q9+R17</f>
        <v>617.78599533041847</v>
      </c>
    </row>
    <row r="31" spans="2:19" x14ac:dyDescent="0.35">
      <c r="C31" s="3" t="s">
        <v>116</v>
      </c>
      <c r="D31" s="53"/>
      <c r="E31" s="30">
        <f>E30</f>
        <v>513.85544518842801</v>
      </c>
      <c r="F31" s="30">
        <f t="shared" ref="F31:O31" si="8">F30</f>
        <v>519.93774166128014</v>
      </c>
      <c r="G31" s="30">
        <f t="shared" si="8"/>
        <v>457.38089502983269</v>
      </c>
      <c r="H31" s="30">
        <f t="shared" si="8"/>
        <v>559.67164950411382</v>
      </c>
      <c r="I31" s="30">
        <f t="shared" si="8"/>
        <v>536.67739706483633</v>
      </c>
      <c r="J31" s="30">
        <f t="shared" si="8"/>
        <v>499.64896286988807</v>
      </c>
      <c r="K31" s="30">
        <f t="shared" si="8"/>
        <v>460.89600852905102</v>
      </c>
      <c r="L31" s="30">
        <f t="shared" si="8"/>
        <v>451.97435317851142</v>
      </c>
      <c r="M31" s="30">
        <f t="shared" si="8"/>
        <v>491.85140812632415</v>
      </c>
      <c r="N31" s="30">
        <f t="shared" si="8"/>
        <v>445.66301995093102</v>
      </c>
      <c r="O31" s="30">
        <f t="shared" si="8"/>
        <v>506.28453140327929</v>
      </c>
      <c r="P31" s="31">
        <f>P9*($D$6+1)-O10+P18</f>
        <v>683.32634213378083</v>
      </c>
      <c r="Q31" s="31">
        <f>Q9*($D$6+1)-P10+Q18</f>
        <v>833.81666904280212</v>
      </c>
      <c r="R31" s="31">
        <f>R9*($D$6+1)-Q10+R18</f>
        <v>977.27136658971529</v>
      </c>
      <c r="S31" s="34"/>
    </row>
    <row r="33" spans="2:19" x14ac:dyDescent="0.35">
      <c r="B33" s="23" t="s">
        <v>166</v>
      </c>
    </row>
    <row r="35" spans="2:19" x14ac:dyDescent="0.35">
      <c r="C35" s="37"/>
      <c r="D35" s="29" t="s">
        <v>79</v>
      </c>
      <c r="E35" s="30" t="s">
        <v>80</v>
      </c>
      <c r="F35" s="30" t="s">
        <v>81</v>
      </c>
      <c r="G35" s="30" t="s">
        <v>82</v>
      </c>
      <c r="H35" s="30" t="s">
        <v>83</v>
      </c>
      <c r="I35" s="30" t="s">
        <v>84</v>
      </c>
      <c r="J35" s="30" t="s">
        <v>85</v>
      </c>
      <c r="K35" s="30" t="s">
        <v>86</v>
      </c>
      <c r="L35" s="30" t="s">
        <v>87</v>
      </c>
      <c r="M35" s="30" t="s">
        <v>88</v>
      </c>
      <c r="N35" s="30" t="s">
        <v>89</v>
      </c>
      <c r="O35" s="30" t="s">
        <v>90</v>
      </c>
      <c r="P35" s="30" t="s">
        <v>91</v>
      </c>
      <c r="Q35" s="30" t="s">
        <v>92</v>
      </c>
      <c r="R35" s="30" t="s">
        <v>93</v>
      </c>
    </row>
    <row r="36" spans="2:19" x14ac:dyDescent="0.35">
      <c r="C36" s="3" t="s">
        <v>112</v>
      </c>
      <c r="D36" s="38"/>
      <c r="E36" s="30">
        <f t="shared" ref="E36:R37" si="9">E30</f>
        <v>513.85544518842801</v>
      </c>
      <c r="F36" s="30">
        <f t="shared" si="9"/>
        <v>519.93774166128014</v>
      </c>
      <c r="G36" s="30">
        <f t="shared" si="9"/>
        <v>457.38089502983269</v>
      </c>
      <c r="H36" s="30">
        <f t="shared" si="9"/>
        <v>559.67164950411382</v>
      </c>
      <c r="I36" s="30">
        <f t="shared" si="9"/>
        <v>536.67739706483633</v>
      </c>
      <c r="J36" s="30">
        <f t="shared" si="9"/>
        <v>499.64896286988807</v>
      </c>
      <c r="K36" s="30">
        <f t="shared" si="9"/>
        <v>460.89600852905102</v>
      </c>
      <c r="L36" s="30">
        <f t="shared" si="9"/>
        <v>451.97435317851142</v>
      </c>
      <c r="M36" s="30">
        <f t="shared" si="9"/>
        <v>491.85140812632415</v>
      </c>
      <c r="N36" s="30">
        <f t="shared" si="9"/>
        <v>445.66301995093102</v>
      </c>
      <c r="O36" s="30">
        <f t="shared" si="9"/>
        <v>506.28453140327929</v>
      </c>
      <c r="P36" s="31">
        <f t="shared" si="9"/>
        <v>683.32634213378083</v>
      </c>
      <c r="Q36" s="31">
        <f t="shared" si="9"/>
        <v>654.78579798673013</v>
      </c>
      <c r="R36" s="31">
        <f t="shared" si="9"/>
        <v>617.78599533041847</v>
      </c>
      <c r="S36" s="34"/>
    </row>
    <row r="37" spans="2:19" x14ac:dyDescent="0.35">
      <c r="C37" s="3" t="s">
        <v>116</v>
      </c>
      <c r="D37" s="38"/>
      <c r="E37" s="30">
        <f>E31</f>
        <v>513.85544518842801</v>
      </c>
      <c r="F37" s="30">
        <f t="shared" si="9"/>
        <v>519.93774166128014</v>
      </c>
      <c r="G37" s="30">
        <f t="shared" si="9"/>
        <v>457.38089502983269</v>
      </c>
      <c r="H37" s="30">
        <f t="shared" si="9"/>
        <v>559.67164950411382</v>
      </c>
      <c r="I37" s="30">
        <f t="shared" si="9"/>
        <v>536.67739706483633</v>
      </c>
      <c r="J37" s="30">
        <f t="shared" si="9"/>
        <v>499.64896286988807</v>
      </c>
      <c r="K37" s="30">
        <f t="shared" si="9"/>
        <v>460.89600852905102</v>
      </c>
      <c r="L37" s="30">
        <f t="shared" si="9"/>
        <v>451.97435317851142</v>
      </c>
      <c r="M37" s="30">
        <f t="shared" si="9"/>
        <v>491.85140812632415</v>
      </c>
      <c r="N37" s="30">
        <f t="shared" si="9"/>
        <v>445.66301995093102</v>
      </c>
      <c r="O37" s="30">
        <f t="shared" si="9"/>
        <v>506.28453140327929</v>
      </c>
      <c r="P37" s="31">
        <f>P31</f>
        <v>683.32634213378083</v>
      </c>
      <c r="Q37" s="31">
        <f>Q31</f>
        <v>833.81666904280212</v>
      </c>
      <c r="R37" s="31">
        <f>R31</f>
        <v>977.27136658971529</v>
      </c>
      <c r="S37" s="34"/>
    </row>
    <row r="38" spans="2:19" x14ac:dyDescent="0.35">
      <c r="C38" s="3" t="s">
        <v>25</v>
      </c>
      <c r="D38" s="37"/>
      <c r="E38" s="30">
        <f>'Input Data'!C104</f>
        <v>131.75047063849937</v>
      </c>
      <c r="F38" s="30">
        <f>'Input Data'!D104</f>
        <v>166.25683718617077</v>
      </c>
      <c r="G38" s="30">
        <f>'Input Data'!E104</f>
        <v>165.88605563117355</v>
      </c>
      <c r="H38" s="30">
        <f>'Input Data'!F104</f>
        <v>231.03597294845343</v>
      </c>
      <c r="I38" s="30">
        <f>'Input Data'!G104</f>
        <v>204.72651522114217</v>
      </c>
      <c r="J38" s="30">
        <f>'Input Data'!H104</f>
        <v>205.543305457446</v>
      </c>
      <c r="K38" s="30">
        <f>'Input Data'!I104</f>
        <v>203.80989094098169</v>
      </c>
      <c r="L38" s="30">
        <f>'Input Data'!J104</f>
        <v>211.32843150600652</v>
      </c>
      <c r="M38" s="30">
        <f>'Input Data'!K104</f>
        <v>242.61572820464593</v>
      </c>
      <c r="N38" s="30">
        <f>'Input Data'!L104</f>
        <v>210.20416913677869</v>
      </c>
      <c r="O38" s="30">
        <f>'Input Data'!M104</f>
        <v>182.70336509988442</v>
      </c>
      <c r="P38" s="31">
        <f>'Input Data'!N104</f>
        <v>205.7985855725172</v>
      </c>
      <c r="Q38" s="31">
        <f>'Input Data'!O104</f>
        <v>205.7985855725172</v>
      </c>
      <c r="R38" s="31">
        <f>'Input Data'!P104</f>
        <v>205.7985855725172</v>
      </c>
      <c r="S38" s="34"/>
    </row>
    <row r="39" spans="2:19" x14ac:dyDescent="0.35">
      <c r="C39" s="3" t="s">
        <v>30</v>
      </c>
      <c r="D39" s="37"/>
      <c r="E39" s="30">
        <f>'Input Data'!C130</f>
        <v>103.40996784519717</v>
      </c>
      <c r="F39" s="30">
        <f>'Input Data'!D130</f>
        <v>135.18737713152623</v>
      </c>
      <c r="G39" s="30">
        <f>'Input Data'!E130</f>
        <v>125.2540309638199</v>
      </c>
      <c r="H39" s="30">
        <f>'Input Data'!F130</f>
        <v>151.0180312034862</v>
      </c>
      <c r="I39" s="30">
        <f>'Input Data'!G130</f>
        <v>155.25086214124963</v>
      </c>
      <c r="J39" s="30">
        <f>'Input Data'!H130</f>
        <v>114.38702638458437</v>
      </c>
      <c r="K39" s="30">
        <f>'Input Data'!I130</f>
        <v>90.149175605213628</v>
      </c>
      <c r="L39" s="30">
        <f>'Input Data'!J130</f>
        <v>105.27328485994491</v>
      </c>
      <c r="M39" s="30">
        <f>'Input Data'!K130</f>
        <v>97.785635489242736</v>
      </c>
      <c r="N39" s="30">
        <f>'Input Data'!L130</f>
        <v>87.781786620666324</v>
      </c>
      <c r="O39" s="30">
        <f>'Input Data'!M130</f>
        <v>63.462001941721809</v>
      </c>
      <c r="P39" s="31">
        <f>'Input Data'!N130</f>
        <v>61.651520345538223</v>
      </c>
      <c r="Q39" s="31">
        <f>'Input Data'!O130</f>
        <v>57.402268746689067</v>
      </c>
      <c r="R39" s="31">
        <f>'Input Data'!P130</f>
        <v>55.726330064317843</v>
      </c>
      <c r="S39" s="34"/>
    </row>
    <row r="40" spans="2:19" x14ac:dyDescent="0.35">
      <c r="C40" s="3" t="s">
        <v>113</v>
      </c>
      <c r="D40" s="37"/>
      <c r="E40" s="30">
        <f>E36-E$38-E$39</f>
        <v>278.6950067047315</v>
      </c>
      <c r="F40" s="30">
        <f t="shared" ref="F40:R41" si="10">F36-F$38-F$39</f>
        <v>218.49352734358317</v>
      </c>
      <c r="G40" s="30">
        <f t="shared" si="10"/>
        <v>166.24080843483921</v>
      </c>
      <c r="H40" s="30">
        <f t="shared" si="10"/>
        <v>177.61764535217418</v>
      </c>
      <c r="I40" s="30">
        <f t="shared" si="10"/>
        <v>176.70001970244454</v>
      </c>
      <c r="J40" s="30">
        <f t="shared" si="10"/>
        <v>179.71863102785767</v>
      </c>
      <c r="K40" s="30">
        <f t="shared" si="10"/>
        <v>166.9369419828557</v>
      </c>
      <c r="L40" s="30">
        <f t="shared" si="10"/>
        <v>135.37263681255999</v>
      </c>
      <c r="M40" s="30">
        <f t="shared" si="10"/>
        <v>151.45004443243548</v>
      </c>
      <c r="N40" s="30">
        <f t="shared" si="10"/>
        <v>147.67706419348599</v>
      </c>
      <c r="O40" s="30">
        <f t="shared" si="10"/>
        <v>260.11916436167303</v>
      </c>
      <c r="P40" s="31">
        <f t="shared" si="10"/>
        <v>415.87623621572538</v>
      </c>
      <c r="Q40" s="31">
        <f t="shared" si="10"/>
        <v>391.58494366752387</v>
      </c>
      <c r="R40" s="31">
        <f t="shared" si="10"/>
        <v>356.26107969358344</v>
      </c>
      <c r="S40" s="34"/>
    </row>
    <row r="41" spans="2:19" x14ac:dyDescent="0.35">
      <c r="C41" s="3" t="s">
        <v>117</v>
      </c>
      <c r="D41" s="37"/>
      <c r="E41" s="30">
        <f>E37-E$38-E$39</f>
        <v>278.6950067047315</v>
      </c>
      <c r="F41" s="30">
        <f t="shared" si="10"/>
        <v>218.49352734358317</v>
      </c>
      <c r="G41" s="30">
        <f t="shared" si="10"/>
        <v>166.24080843483921</v>
      </c>
      <c r="H41" s="30">
        <f t="shared" si="10"/>
        <v>177.61764535217418</v>
      </c>
      <c r="I41" s="30">
        <f t="shared" si="10"/>
        <v>176.70001970244454</v>
      </c>
      <c r="J41" s="30">
        <f t="shared" si="10"/>
        <v>179.71863102785767</v>
      </c>
      <c r="K41" s="30">
        <f t="shared" si="10"/>
        <v>166.9369419828557</v>
      </c>
      <c r="L41" s="30">
        <f t="shared" si="10"/>
        <v>135.37263681255999</v>
      </c>
      <c r="M41" s="30">
        <f t="shared" si="10"/>
        <v>151.45004443243548</v>
      </c>
      <c r="N41" s="30">
        <f t="shared" si="10"/>
        <v>147.67706419348599</v>
      </c>
      <c r="O41" s="30">
        <f t="shared" si="10"/>
        <v>260.11916436167303</v>
      </c>
      <c r="P41" s="31">
        <f t="shared" si="10"/>
        <v>415.87623621572538</v>
      </c>
      <c r="Q41" s="31">
        <f t="shared" si="10"/>
        <v>570.6158147235958</v>
      </c>
      <c r="R41" s="31">
        <f t="shared" si="10"/>
        <v>715.7464509528802</v>
      </c>
      <c r="S41" s="34"/>
    </row>
    <row r="42" spans="2:19" x14ac:dyDescent="0.35">
      <c r="C42" s="23"/>
      <c r="D42" s="33"/>
      <c r="E42" s="54"/>
      <c r="F42" s="54"/>
      <c r="G42" s="54"/>
      <c r="H42" s="54"/>
      <c r="I42" s="54"/>
      <c r="J42" s="54"/>
      <c r="K42" s="54"/>
      <c r="L42" s="54"/>
      <c r="M42" s="54"/>
      <c r="N42" s="54"/>
      <c r="O42" s="54"/>
      <c r="P42" s="41"/>
      <c r="Q42" s="41"/>
      <c r="R42" s="41"/>
      <c r="S42" s="34"/>
    </row>
    <row r="43" spans="2:19" x14ac:dyDescent="0.35">
      <c r="B43" s="23" t="s">
        <v>174</v>
      </c>
      <c r="C43" s="23"/>
      <c r="D43" s="33"/>
      <c r="E43" s="54"/>
      <c r="F43" s="54"/>
      <c r="G43" s="54"/>
      <c r="H43" s="54"/>
      <c r="I43" s="54"/>
      <c r="J43" s="54"/>
      <c r="K43" s="54"/>
      <c r="L43" s="54"/>
      <c r="M43" s="54"/>
      <c r="N43" s="54"/>
      <c r="O43" s="54"/>
      <c r="P43" s="41"/>
      <c r="Q43" s="41"/>
      <c r="R43" s="41"/>
      <c r="S43" s="34"/>
    </row>
    <row r="44" spans="2:19" x14ac:dyDescent="0.35">
      <c r="C44" s="23"/>
      <c r="D44" s="33"/>
      <c r="E44" s="54"/>
      <c r="F44" s="54"/>
      <c r="G44" s="54"/>
      <c r="H44" s="54"/>
      <c r="I44" s="54"/>
      <c r="J44" s="54"/>
      <c r="K44" s="54"/>
      <c r="L44" s="54"/>
      <c r="M44" s="54"/>
      <c r="N44" s="54"/>
      <c r="O44" s="54"/>
      <c r="P44" s="41"/>
      <c r="Q44" s="41"/>
      <c r="R44" s="41"/>
      <c r="S44" s="34"/>
    </row>
    <row r="45" spans="2:19" x14ac:dyDescent="0.35">
      <c r="C45" s="3" t="s">
        <v>103</v>
      </c>
      <c r="D45" s="28">
        <f>'Input Data'!C227</f>
        <v>13.281445256820991</v>
      </c>
      <c r="E45" s="54"/>
      <c r="F45" s="54"/>
      <c r="G45" s="54"/>
      <c r="H45" s="54"/>
      <c r="I45" s="54"/>
      <c r="J45" s="54"/>
      <c r="K45" s="54"/>
      <c r="L45" s="54"/>
      <c r="M45" s="54"/>
      <c r="N45" s="54"/>
      <c r="O45" s="54"/>
      <c r="P45" s="41"/>
      <c r="Q45" s="41"/>
      <c r="R45" s="41"/>
      <c r="S45" s="34"/>
    </row>
    <row r="46" spans="2:19" x14ac:dyDescent="0.35">
      <c r="C46" s="23"/>
      <c r="D46" s="33"/>
      <c r="E46" s="54"/>
      <c r="F46" s="54"/>
      <c r="G46" s="54"/>
      <c r="H46" s="54"/>
      <c r="I46" s="54"/>
      <c r="J46" s="54"/>
      <c r="K46" s="54"/>
      <c r="L46" s="54"/>
      <c r="M46" s="54"/>
      <c r="N46" s="54"/>
      <c r="O46" s="54"/>
      <c r="P46" s="41"/>
      <c r="Q46" s="41"/>
      <c r="R46" s="41"/>
      <c r="S46" s="34"/>
    </row>
    <row r="47" spans="2:19" x14ac:dyDescent="0.35">
      <c r="C47" s="23"/>
      <c r="D47" s="30" t="s">
        <v>91</v>
      </c>
      <c r="E47" s="30" t="s">
        <v>92</v>
      </c>
      <c r="F47" s="30" t="s">
        <v>93</v>
      </c>
      <c r="G47" s="54"/>
      <c r="H47" s="54"/>
      <c r="I47" s="54"/>
      <c r="J47" s="54"/>
      <c r="K47" s="54"/>
      <c r="L47" s="54"/>
      <c r="M47" s="54"/>
      <c r="N47" s="54"/>
      <c r="O47" s="54"/>
      <c r="P47" s="41"/>
      <c r="Q47" s="41"/>
      <c r="R47" s="41"/>
      <c r="S47" s="34"/>
    </row>
    <row r="48" spans="2:19" x14ac:dyDescent="0.35">
      <c r="C48" s="3" t="s">
        <v>113</v>
      </c>
      <c r="D48" s="31">
        <f>P40</f>
        <v>415.87623621572538</v>
      </c>
      <c r="E48" s="30">
        <f t="shared" ref="E48:F49" si="11">Q40</f>
        <v>391.58494366752387</v>
      </c>
      <c r="F48" s="30">
        <f t="shared" si="11"/>
        <v>356.26107969358344</v>
      </c>
      <c r="G48" s="54"/>
      <c r="H48" s="54"/>
      <c r="I48" s="54"/>
      <c r="J48" s="54"/>
      <c r="K48" s="54"/>
      <c r="L48" s="54"/>
      <c r="M48" s="54"/>
      <c r="N48" s="54"/>
      <c r="O48" s="54"/>
      <c r="P48" s="41"/>
      <c r="Q48" s="41"/>
      <c r="R48" s="41"/>
      <c r="S48" s="34"/>
    </row>
    <row r="49" spans="2:19" x14ac:dyDescent="0.35">
      <c r="C49" s="3" t="s">
        <v>117</v>
      </c>
      <c r="D49" s="31">
        <f>P41</f>
        <v>415.87623621572538</v>
      </c>
      <c r="E49" s="30">
        <f t="shared" si="11"/>
        <v>570.6158147235958</v>
      </c>
      <c r="F49" s="30">
        <f t="shared" si="11"/>
        <v>715.7464509528802</v>
      </c>
      <c r="G49" s="54"/>
      <c r="H49" s="54"/>
      <c r="I49" s="54"/>
      <c r="J49" s="54"/>
      <c r="K49" s="54"/>
      <c r="L49" s="54"/>
      <c r="M49" s="54"/>
      <c r="N49" s="54"/>
      <c r="O49" s="54"/>
      <c r="P49" s="41"/>
      <c r="Q49" s="41"/>
      <c r="R49" s="41"/>
      <c r="S49" s="34"/>
    </row>
    <row r="50" spans="2:19" x14ac:dyDescent="0.35">
      <c r="C50" s="3" t="s">
        <v>175</v>
      </c>
      <c r="D50" s="31">
        <f>'Input Data'!C155</f>
        <v>38.119160760631267</v>
      </c>
      <c r="E50" s="30">
        <f>'Input Data'!D155</f>
        <v>46.547240242229066</v>
      </c>
      <c r="F50" s="30">
        <f>'Input Data'!E155</f>
        <v>42.311995555898505</v>
      </c>
      <c r="G50" s="54"/>
      <c r="H50" s="54"/>
      <c r="I50" s="54"/>
      <c r="J50" s="54"/>
      <c r="K50" s="54"/>
      <c r="L50" s="54"/>
      <c r="M50" s="54"/>
      <c r="N50" s="54"/>
      <c r="O50" s="54"/>
      <c r="P50" s="41"/>
      <c r="Q50" s="41"/>
      <c r="R50" s="41"/>
      <c r="S50" s="34"/>
    </row>
    <row r="51" spans="2:19" x14ac:dyDescent="0.35">
      <c r="C51" s="3" t="s">
        <v>135</v>
      </c>
      <c r="D51" s="31">
        <f>D48-D$50-$D$45</f>
        <v>364.47563019827317</v>
      </c>
      <c r="E51" s="30">
        <f t="shared" ref="E51:F52" si="12">E48-E$50-$D$45</f>
        <v>331.75625816847383</v>
      </c>
      <c r="F51" s="30">
        <f t="shared" si="12"/>
        <v>300.66763888086399</v>
      </c>
      <c r="G51" s="54"/>
      <c r="H51" s="54"/>
      <c r="I51" s="54"/>
      <c r="J51" s="54"/>
      <c r="K51" s="54"/>
      <c r="L51" s="54"/>
      <c r="M51" s="54"/>
      <c r="N51" s="54"/>
      <c r="O51" s="54"/>
      <c r="P51" s="41"/>
      <c r="Q51" s="41"/>
      <c r="R51" s="41"/>
      <c r="S51" s="34"/>
    </row>
    <row r="52" spans="2:19" x14ac:dyDescent="0.35">
      <c r="C52" s="3" t="s">
        <v>136</v>
      </c>
      <c r="D52" s="31">
        <f>D49-D$50-$D$45</f>
        <v>364.47563019827317</v>
      </c>
      <c r="E52" s="30">
        <f t="shared" si="12"/>
        <v>510.78712922454582</v>
      </c>
      <c r="F52" s="30">
        <f>F49-F$50-$D$45</f>
        <v>660.15301014016063</v>
      </c>
      <c r="G52" s="54"/>
      <c r="H52" s="54"/>
      <c r="I52" s="54"/>
      <c r="J52" s="54"/>
      <c r="K52" s="54"/>
      <c r="L52" s="54"/>
      <c r="M52" s="54"/>
      <c r="N52" s="54"/>
      <c r="O52" s="54"/>
      <c r="P52" s="41"/>
      <c r="Q52" s="41"/>
      <c r="R52" s="41"/>
      <c r="S52" s="34"/>
    </row>
    <row r="53" spans="2:19" x14ac:dyDescent="0.35">
      <c r="C53" s="23"/>
      <c r="D53" s="33"/>
      <c r="E53" s="54"/>
      <c r="F53" s="54"/>
      <c r="G53" s="54"/>
      <c r="H53" s="54"/>
      <c r="I53" s="54"/>
      <c r="J53" s="54"/>
      <c r="K53" s="54"/>
      <c r="L53" s="54"/>
      <c r="M53" s="54"/>
      <c r="N53" s="54"/>
      <c r="O53" s="54"/>
      <c r="P53" s="41"/>
      <c r="Q53" s="41"/>
      <c r="R53" s="41"/>
      <c r="S53" s="34"/>
    </row>
    <row r="54" spans="2:19" x14ac:dyDescent="0.35">
      <c r="B54" s="23" t="s">
        <v>123</v>
      </c>
      <c r="C54" s="23"/>
      <c r="D54" s="33"/>
      <c r="E54" s="54"/>
      <c r="F54" s="54"/>
      <c r="G54" s="54"/>
      <c r="H54" s="54"/>
      <c r="I54" s="54"/>
      <c r="J54" s="54"/>
      <c r="K54" s="54"/>
      <c r="L54" s="54"/>
      <c r="M54" s="54"/>
      <c r="N54" s="54"/>
      <c r="O54" s="54"/>
      <c r="P54" s="41"/>
      <c r="Q54" s="41"/>
      <c r="R54" s="41"/>
      <c r="S54" s="34"/>
    </row>
    <row r="55" spans="2:19" x14ac:dyDescent="0.35">
      <c r="C55" s="23"/>
      <c r="D55" s="33"/>
      <c r="E55" s="54"/>
      <c r="F55" s="54"/>
      <c r="G55" s="54"/>
      <c r="H55" s="54"/>
      <c r="I55" s="54"/>
      <c r="J55" s="54"/>
      <c r="K55" s="54"/>
      <c r="L55" s="54"/>
      <c r="M55" s="54"/>
      <c r="N55" s="54"/>
      <c r="O55" s="54"/>
      <c r="P55" s="41"/>
      <c r="Q55" s="41"/>
      <c r="R55" s="41"/>
      <c r="S55" s="34"/>
    </row>
    <row r="56" spans="2:19" x14ac:dyDescent="0.35">
      <c r="C56" s="3" t="s">
        <v>104</v>
      </c>
      <c r="D56" s="43">
        <f>'Input Data'!C85</f>
        <v>0.98429447237721857</v>
      </c>
      <c r="E56" s="54"/>
      <c r="F56" s="54"/>
      <c r="G56" s="54"/>
      <c r="H56" s="54"/>
      <c r="I56" s="54"/>
      <c r="J56" s="54"/>
      <c r="K56" s="54"/>
      <c r="L56" s="54"/>
      <c r="M56" s="54"/>
      <c r="N56" s="54"/>
      <c r="O56" s="54"/>
      <c r="P56" s="41"/>
      <c r="Q56" s="41"/>
      <c r="R56" s="41"/>
      <c r="S56" s="34"/>
    </row>
    <row r="57" spans="2:19" x14ac:dyDescent="0.35">
      <c r="C57" s="3" t="s">
        <v>137</v>
      </c>
      <c r="D57" s="44">
        <f>'Input Data'!C180</f>
        <v>0.91837357865800329</v>
      </c>
      <c r="E57" s="54"/>
      <c r="F57" s="54"/>
      <c r="G57" s="54"/>
      <c r="H57" s="54"/>
      <c r="I57" s="54"/>
      <c r="J57" s="54"/>
      <c r="K57" s="54"/>
      <c r="L57" s="54"/>
      <c r="M57" s="54"/>
      <c r="N57" s="54"/>
      <c r="O57" s="54"/>
      <c r="P57" s="41"/>
      <c r="Q57" s="41"/>
      <c r="R57" s="41"/>
      <c r="S57" s="34"/>
    </row>
    <row r="58" spans="2:19" x14ac:dyDescent="0.35">
      <c r="C58" s="3" t="s">
        <v>138</v>
      </c>
      <c r="D58" s="44">
        <f>'Input Data'!C204</f>
        <v>0.63249742893964989</v>
      </c>
      <c r="E58" s="54"/>
      <c r="F58" s="54"/>
      <c r="G58" s="54"/>
      <c r="H58" s="54"/>
      <c r="I58" s="54"/>
      <c r="J58" s="54"/>
      <c r="K58" s="54"/>
      <c r="L58" s="54"/>
      <c r="M58" s="54"/>
      <c r="N58" s="54"/>
      <c r="O58" s="54"/>
      <c r="P58" s="41"/>
      <c r="Q58" s="41"/>
      <c r="R58" s="41"/>
      <c r="S58" s="34"/>
    </row>
    <row r="59" spans="2:19" x14ac:dyDescent="0.35">
      <c r="C59" s="23"/>
      <c r="D59" s="33"/>
      <c r="E59" s="54"/>
      <c r="F59" s="54"/>
      <c r="G59" s="54"/>
      <c r="H59" s="54"/>
      <c r="I59" s="54"/>
      <c r="J59" s="54"/>
      <c r="K59" s="54"/>
      <c r="L59" s="54"/>
      <c r="M59" s="54"/>
      <c r="N59" s="54"/>
      <c r="O59" s="54"/>
      <c r="P59" s="41"/>
      <c r="Q59" s="41"/>
      <c r="R59" s="41"/>
      <c r="S59" s="34"/>
    </row>
    <row r="60" spans="2:19" x14ac:dyDescent="0.35">
      <c r="C60" s="3" t="s">
        <v>105</v>
      </c>
      <c r="D60" s="30" t="s">
        <v>93</v>
      </c>
      <c r="E60" s="54"/>
      <c r="F60" s="54"/>
      <c r="G60" s="54"/>
      <c r="H60" s="54"/>
      <c r="I60" s="54"/>
      <c r="J60" s="54"/>
      <c r="K60" s="54"/>
      <c r="L60" s="54"/>
      <c r="M60" s="54"/>
      <c r="N60" s="54"/>
      <c r="O60" s="54"/>
      <c r="P60" s="41"/>
      <c r="Q60" s="41"/>
      <c r="R60" s="41"/>
      <c r="S60" s="34"/>
    </row>
    <row r="61" spans="2:19" x14ac:dyDescent="0.35">
      <c r="C61" s="3" t="s">
        <v>124</v>
      </c>
      <c r="D61" s="30" t="s">
        <v>92</v>
      </c>
      <c r="E61" s="54"/>
      <c r="F61" s="54"/>
      <c r="G61" s="54"/>
      <c r="H61" s="54"/>
      <c r="I61" s="54"/>
      <c r="J61" s="54"/>
      <c r="K61" s="54"/>
      <c r="L61" s="54"/>
      <c r="M61" s="54"/>
      <c r="N61" s="54"/>
      <c r="O61" s="54"/>
      <c r="P61" s="41"/>
      <c r="Q61" s="41"/>
      <c r="R61" s="41"/>
      <c r="S61" s="34"/>
    </row>
    <row r="62" spans="2:19" x14ac:dyDescent="0.35">
      <c r="C62" s="3" t="s">
        <v>139</v>
      </c>
      <c r="D62" s="31">
        <f>F51/D$56/D$57/D$58</f>
        <v>525.87617542669375</v>
      </c>
      <c r="E62" s="54"/>
      <c r="F62" s="54"/>
      <c r="G62" s="54"/>
      <c r="H62" s="54"/>
      <c r="I62" s="54"/>
      <c r="J62" s="54"/>
      <c r="K62" s="54"/>
      <c r="L62" s="54"/>
      <c r="M62" s="54"/>
      <c r="N62" s="54"/>
      <c r="O62" s="54"/>
      <c r="P62" s="41"/>
      <c r="Q62" s="41"/>
      <c r="R62" s="41"/>
      <c r="S62" s="34"/>
    </row>
    <row r="63" spans="2:19" x14ac:dyDescent="0.35">
      <c r="C63" s="3" t="s">
        <v>140</v>
      </c>
      <c r="D63" s="31">
        <f>F52/D$56/D$57/D$58</f>
        <v>1154.6262226992928</v>
      </c>
      <c r="E63" s="54"/>
      <c r="F63" s="54"/>
      <c r="G63" s="54"/>
      <c r="H63" s="54"/>
      <c r="I63" s="54"/>
      <c r="J63" s="54"/>
      <c r="K63" s="54"/>
      <c r="L63" s="54"/>
      <c r="M63" s="54"/>
      <c r="N63" s="54"/>
      <c r="O63" s="54"/>
      <c r="P63" s="41"/>
      <c r="Q63" s="41"/>
      <c r="R63" s="41"/>
      <c r="S63" s="34"/>
    </row>
    <row r="64" spans="2:19" ht="13.9" x14ac:dyDescent="0.4">
      <c r="C64" s="3" t="s">
        <v>31</v>
      </c>
      <c r="D64" s="31">
        <f>D63-D62</f>
        <v>628.75004727259909</v>
      </c>
      <c r="E64" s="64" t="s">
        <v>167</v>
      </c>
      <c r="F64" s="54"/>
      <c r="G64" s="54"/>
      <c r="H64" s="54"/>
      <c r="I64" s="54"/>
      <c r="J64" s="54"/>
      <c r="K64" s="54"/>
      <c r="L64" s="54"/>
      <c r="M64" s="54"/>
      <c r="N64" s="54"/>
      <c r="O64" s="54"/>
      <c r="P64" s="41"/>
      <c r="Q64" s="41"/>
      <c r="R64" s="41"/>
      <c r="S64" s="34"/>
    </row>
    <row r="65" spans="2:19" x14ac:dyDescent="0.35">
      <c r="C65" s="23"/>
      <c r="D65" s="33"/>
      <c r="E65" s="54"/>
      <c r="F65" s="54"/>
      <c r="G65" s="54"/>
      <c r="H65" s="54"/>
      <c r="I65" s="54"/>
      <c r="J65" s="54"/>
      <c r="K65" s="54"/>
      <c r="L65" s="54"/>
      <c r="M65" s="54"/>
      <c r="N65" s="54"/>
      <c r="O65" s="54"/>
      <c r="P65" s="41"/>
      <c r="Q65" s="41"/>
      <c r="R65" s="41"/>
      <c r="S65" s="34"/>
    </row>
    <row r="66" spans="2:19" x14ac:dyDescent="0.35">
      <c r="B66" s="23" t="s">
        <v>125</v>
      </c>
      <c r="C66" s="23"/>
      <c r="D66" s="33"/>
      <c r="E66" s="54"/>
      <c r="F66" s="54"/>
      <c r="G66" s="54"/>
      <c r="H66" s="54"/>
      <c r="I66" s="54"/>
      <c r="J66" s="54"/>
      <c r="K66" s="54"/>
      <c r="L66" s="54"/>
      <c r="M66" s="54"/>
      <c r="N66" s="54"/>
      <c r="O66" s="54"/>
      <c r="P66" s="41"/>
      <c r="Q66" s="41"/>
      <c r="R66" s="41"/>
      <c r="S66" s="34"/>
    </row>
    <row r="67" spans="2:19" x14ac:dyDescent="0.35">
      <c r="B67" s="23" t="s">
        <v>168</v>
      </c>
      <c r="C67" s="23"/>
      <c r="D67" s="33"/>
      <c r="E67" s="54"/>
      <c r="F67" s="54"/>
      <c r="G67" s="54"/>
      <c r="H67" s="54"/>
      <c r="I67" s="54"/>
      <c r="J67" s="54"/>
      <c r="K67" s="54"/>
      <c r="L67" s="54"/>
      <c r="M67" s="54"/>
      <c r="N67" s="54"/>
      <c r="O67" s="54"/>
      <c r="P67" s="41"/>
      <c r="Q67" s="41"/>
      <c r="R67" s="41"/>
      <c r="S67" s="34"/>
    </row>
    <row r="68" spans="2:19" x14ac:dyDescent="0.35">
      <c r="B68" s="23"/>
      <c r="C68" s="23"/>
      <c r="D68" s="33"/>
      <c r="E68" s="54"/>
      <c r="F68" s="54"/>
      <c r="G68" s="54"/>
      <c r="H68" s="54"/>
      <c r="I68" s="54"/>
      <c r="J68" s="54"/>
      <c r="K68" s="54"/>
      <c r="L68" s="54"/>
      <c r="M68" s="54"/>
      <c r="N68" s="54"/>
      <c r="O68" s="54"/>
      <c r="P68" s="41"/>
      <c r="Q68" s="41"/>
      <c r="R68" s="41"/>
      <c r="S68" s="34"/>
    </row>
    <row r="69" spans="2:19" x14ac:dyDescent="0.35">
      <c r="C69" s="36"/>
      <c r="D69" s="29" t="str">
        <f>D61</f>
        <v>2023/24</v>
      </c>
      <c r="E69" s="54"/>
      <c r="F69" s="54"/>
      <c r="G69" s="54"/>
      <c r="H69" s="54"/>
      <c r="I69" s="54"/>
      <c r="J69" s="54"/>
      <c r="K69" s="54"/>
      <c r="L69" s="54"/>
      <c r="M69" s="54"/>
      <c r="N69" s="54"/>
      <c r="O69" s="54"/>
      <c r="P69" s="41"/>
      <c r="Q69" s="41"/>
      <c r="R69" s="41"/>
      <c r="S69" s="34"/>
    </row>
    <row r="70" spans="2:19" x14ac:dyDescent="0.35">
      <c r="C70" s="25" t="s">
        <v>141</v>
      </c>
      <c r="D70" s="31">
        <f>MAX(D62:D63)</f>
        <v>1154.6262226992928</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F11A4-BA96-4C13-8665-CD01EC1E026A}">
  <dimension ref="A1:U70"/>
  <sheetViews>
    <sheetView zoomScale="80" zoomScaleNormal="80" workbookViewId="0"/>
  </sheetViews>
  <sheetFormatPr defaultRowHeight="13.5" x14ac:dyDescent="0.35"/>
  <cols>
    <col min="1" max="1" width="6.265625" style="24" customWidth="1"/>
    <col min="2" max="2" width="5.1328125" style="24" customWidth="1"/>
    <col min="3" max="3" width="83.86328125" style="24" customWidth="1"/>
    <col min="4" max="18" width="10.86328125" style="24" customWidth="1"/>
    <col min="19" max="19" width="9.9296875" style="24" bestFit="1" customWidth="1"/>
    <col min="20" max="16384" width="9.06640625" style="24"/>
  </cols>
  <sheetData>
    <row r="1" spans="1:21" x14ac:dyDescent="0.35">
      <c r="A1" s="23" t="s">
        <v>122</v>
      </c>
    </row>
    <row r="2" spans="1:21" x14ac:dyDescent="0.35">
      <c r="A2" s="23" t="s">
        <v>177</v>
      </c>
    </row>
    <row r="3" spans="1:21" x14ac:dyDescent="0.35">
      <c r="A3" s="23"/>
    </row>
    <row r="4" spans="1:21" x14ac:dyDescent="0.35">
      <c r="B4" s="23" t="s">
        <v>110</v>
      </c>
    </row>
    <row r="6" spans="1:21" x14ac:dyDescent="0.35">
      <c r="C6" s="25" t="s">
        <v>129</v>
      </c>
      <c r="D6" s="26">
        <f>'Input Data'!C240</f>
        <v>5.1039410454187598E-3</v>
      </c>
    </row>
    <row r="8" spans="1:21" x14ac:dyDescent="0.35">
      <c r="C8" s="27"/>
      <c r="D8" s="28" t="s">
        <v>79</v>
      </c>
      <c r="E8" s="28" t="s">
        <v>80</v>
      </c>
      <c r="F8" s="28" t="s">
        <v>81</v>
      </c>
      <c r="G8" s="28" t="s">
        <v>82</v>
      </c>
      <c r="H8" s="28" t="s">
        <v>83</v>
      </c>
      <c r="I8" s="28" t="s">
        <v>84</v>
      </c>
      <c r="J8" s="28" t="s">
        <v>85</v>
      </c>
      <c r="K8" s="28" t="s">
        <v>86</v>
      </c>
      <c r="L8" s="28" t="s">
        <v>87</v>
      </c>
      <c r="M8" s="28" t="s">
        <v>88</v>
      </c>
      <c r="N8" s="28" t="s">
        <v>89</v>
      </c>
      <c r="O8" s="28" t="s">
        <v>90</v>
      </c>
      <c r="P8" s="28" t="s">
        <v>91</v>
      </c>
      <c r="Q8" s="28" t="s">
        <v>92</v>
      </c>
      <c r="R8" s="28" t="s">
        <v>93</v>
      </c>
    </row>
    <row r="9" spans="1:21" x14ac:dyDescent="0.35">
      <c r="C9" s="25" t="s">
        <v>27</v>
      </c>
      <c r="D9" s="29">
        <f>'Input Data'!C23</f>
        <v>15619.034246402043</v>
      </c>
      <c r="E9" s="30">
        <f>'Input Data'!D23</f>
        <v>14832.8426975821</v>
      </c>
      <c r="F9" s="30">
        <f>'Input Data'!E23</f>
        <v>14524.390717286984</v>
      </c>
      <c r="G9" s="30">
        <f>'Input Data'!F23</f>
        <v>13974.458940791928</v>
      </c>
      <c r="H9" s="30">
        <f>'Input Data'!G23</f>
        <v>13447.130681618313</v>
      </c>
      <c r="I9" s="30">
        <f>'Input Data'!H23</f>
        <v>12779.829986948862</v>
      </c>
      <c r="J9" s="30">
        <f>'Input Data'!I23</f>
        <v>12142.649183514561</v>
      </c>
      <c r="K9" s="30">
        <f>'Input Data'!J23</f>
        <v>11435.043710117276</v>
      </c>
      <c r="L9" s="30">
        <f>'Input Data'!K23</f>
        <v>10915.530082982197</v>
      </c>
      <c r="M9" s="30">
        <f>'Input Data'!L23</f>
        <v>10533.569243572123</v>
      </c>
      <c r="N9" s="30">
        <f>'Input Data'!M23</f>
        <v>10475.797110676087</v>
      </c>
      <c r="O9" s="30">
        <f>'Input Data'!N23</f>
        <v>10620.223358015999</v>
      </c>
      <c r="P9" s="31">
        <f>'Input Data'!O23</f>
        <v>10714.960890787419</v>
      </c>
      <c r="Q9" s="31">
        <f>'Input Data'!P23</f>
        <v>10779.274260440141</v>
      </c>
      <c r="R9" s="31">
        <f>'Input Data'!Q23</f>
        <v>10795.709414082799</v>
      </c>
      <c r="T9" s="32"/>
    </row>
    <row r="10" spans="1:21" x14ac:dyDescent="0.35">
      <c r="C10" s="25" t="s">
        <v>26</v>
      </c>
      <c r="D10" s="29">
        <f>D9</f>
        <v>15619.034246402043</v>
      </c>
      <c r="E10" s="30">
        <f t="shared" ref="E10:O10" si="0">E9</f>
        <v>14832.8426975821</v>
      </c>
      <c r="F10" s="30">
        <f t="shared" si="0"/>
        <v>14524.390717286984</v>
      </c>
      <c r="G10" s="30">
        <f t="shared" si="0"/>
        <v>13974.458940791928</v>
      </c>
      <c r="H10" s="30">
        <f t="shared" si="0"/>
        <v>13447.130681618313</v>
      </c>
      <c r="I10" s="30">
        <f t="shared" si="0"/>
        <v>12779.829986948862</v>
      </c>
      <c r="J10" s="30">
        <f t="shared" si="0"/>
        <v>12142.649183514561</v>
      </c>
      <c r="K10" s="30">
        <f t="shared" si="0"/>
        <v>11435.043710117276</v>
      </c>
      <c r="L10" s="30">
        <f t="shared" si="0"/>
        <v>10915.530082982197</v>
      </c>
      <c r="M10" s="30">
        <f t="shared" si="0"/>
        <v>10533.569243572123</v>
      </c>
      <c r="N10" s="30">
        <f t="shared" si="0"/>
        <v>10475.797110676087</v>
      </c>
      <c r="O10" s="30">
        <f t="shared" si="0"/>
        <v>10620.223358015999</v>
      </c>
      <c r="P10" s="31">
        <f>'Input Data'!C283</f>
        <v>10183.217157041372</v>
      </c>
      <c r="Q10" s="31">
        <f>'Input Data'!D283</f>
        <v>9899.1705069403852</v>
      </c>
      <c r="R10" s="31"/>
      <c r="T10" s="32"/>
    </row>
    <row r="11" spans="1:21" x14ac:dyDescent="0.35">
      <c r="C11" s="3" t="s">
        <v>28</v>
      </c>
      <c r="D11" s="29"/>
      <c r="E11" s="30"/>
      <c r="F11" s="30"/>
      <c r="G11" s="30"/>
      <c r="H11" s="30"/>
      <c r="I11" s="30"/>
      <c r="J11" s="30"/>
      <c r="K11" s="30"/>
      <c r="L11" s="30"/>
      <c r="M11" s="30"/>
      <c r="N11" s="30"/>
      <c r="O11" s="30"/>
      <c r="P11" s="31">
        <f>P10-P9</f>
        <v>-531.74373374604693</v>
      </c>
      <c r="Q11" s="31">
        <f>Q10-Q9</f>
        <v>-880.10375349975584</v>
      </c>
      <c r="R11" s="31"/>
      <c r="T11" s="32"/>
    </row>
    <row r="12" spans="1:21" x14ac:dyDescent="0.35">
      <c r="D12" s="33"/>
      <c r="E12" s="34"/>
      <c r="F12" s="34"/>
      <c r="G12" s="34"/>
      <c r="H12" s="34"/>
      <c r="I12" s="34"/>
      <c r="J12" s="34"/>
      <c r="K12" s="34"/>
      <c r="L12" s="34"/>
      <c r="M12" s="34"/>
      <c r="N12" s="34"/>
      <c r="O12" s="34"/>
      <c r="P12" s="35"/>
      <c r="Q12" s="35"/>
      <c r="R12" s="35"/>
    </row>
    <row r="13" spans="1:21" x14ac:dyDescent="0.35">
      <c r="B13" s="23" t="s">
        <v>142</v>
      </c>
      <c r="D13" s="33"/>
      <c r="E13" s="34"/>
      <c r="F13" s="34"/>
      <c r="G13" s="34"/>
      <c r="H13" s="34"/>
      <c r="I13" s="34"/>
      <c r="J13" s="34"/>
      <c r="K13" s="34"/>
      <c r="L13" s="34"/>
      <c r="M13" s="34"/>
      <c r="N13" s="34"/>
      <c r="O13" s="34"/>
      <c r="P13" s="35"/>
      <c r="Q13" s="35"/>
      <c r="R13" s="35"/>
    </row>
    <row r="14" spans="1:21" x14ac:dyDescent="0.35">
      <c r="B14" s="23" t="s">
        <v>118</v>
      </c>
      <c r="T14" s="32"/>
      <c r="U14" s="32"/>
    </row>
    <row r="15" spans="1:21" x14ac:dyDescent="0.35">
      <c r="B15" s="23"/>
      <c r="T15" s="32"/>
      <c r="U15" s="32"/>
    </row>
    <row r="16" spans="1:21" x14ac:dyDescent="0.35">
      <c r="C16" s="27"/>
      <c r="D16" s="36" t="s">
        <v>79</v>
      </c>
      <c r="E16" s="36" t="s">
        <v>80</v>
      </c>
      <c r="F16" s="36" t="s">
        <v>81</v>
      </c>
      <c r="G16" s="36" t="s">
        <v>82</v>
      </c>
      <c r="H16" s="36" t="s">
        <v>83</v>
      </c>
      <c r="I16" s="36" t="s">
        <v>84</v>
      </c>
      <c r="J16" s="36" t="s">
        <v>85</v>
      </c>
      <c r="K16" s="36" t="s">
        <v>86</v>
      </c>
      <c r="L16" s="36" t="s">
        <v>87</v>
      </c>
      <c r="M16" s="36" t="s">
        <v>88</v>
      </c>
      <c r="N16" s="36" t="s">
        <v>89</v>
      </c>
      <c r="O16" s="36" t="s">
        <v>90</v>
      </c>
      <c r="P16" s="36" t="s">
        <v>91</v>
      </c>
      <c r="Q16" s="36" t="s">
        <v>92</v>
      </c>
      <c r="R16" s="36" t="s">
        <v>93</v>
      </c>
    </row>
    <row r="17" spans="2:19" x14ac:dyDescent="0.35">
      <c r="C17" s="3" t="s">
        <v>111</v>
      </c>
      <c r="D17" s="37"/>
      <c r="E17" s="30">
        <f>E21+E24</f>
        <v>1662.1374300169516</v>
      </c>
      <c r="F17" s="30">
        <f t="shared" ref="F17:R18" si="1">F21+F24</f>
        <v>1514.7549813037806</v>
      </c>
      <c r="G17" s="30">
        <f t="shared" si="1"/>
        <v>1566.7502686625671</v>
      </c>
      <c r="H17" s="30">
        <f t="shared" si="1"/>
        <v>1671.4413329696313</v>
      </c>
      <c r="I17" s="30">
        <f t="shared" si="1"/>
        <v>1692.7756743695186</v>
      </c>
      <c r="J17" s="30">
        <f t="shared" si="1"/>
        <v>1630.9916492665384</v>
      </c>
      <c r="K17" s="30">
        <f t="shared" si="1"/>
        <v>1514.9035710962366</v>
      </c>
      <c r="L17" s="30">
        <f t="shared" si="1"/>
        <v>1320.2867708383822</v>
      </c>
      <c r="M17" s="30">
        <f t="shared" si="1"/>
        <v>1187.8420171871587</v>
      </c>
      <c r="N17" s="30">
        <f t="shared" si="1"/>
        <v>856.93705786732585</v>
      </c>
      <c r="O17" s="30">
        <f t="shared" si="1"/>
        <v>932.43030213053908</v>
      </c>
      <c r="P17" s="31">
        <f t="shared" si="1"/>
        <v>1202.9148344436803</v>
      </c>
      <c r="Q17" s="31">
        <f t="shared" si="1"/>
        <v>1178.0050284832209</v>
      </c>
      <c r="R17" s="31">
        <f t="shared" si="1"/>
        <v>1153.9342619899205</v>
      </c>
    </row>
    <row r="18" spans="2:19" x14ac:dyDescent="0.35">
      <c r="C18" s="3" t="s">
        <v>115</v>
      </c>
      <c r="D18" s="37"/>
      <c r="E18" s="30">
        <f>E22+E25</f>
        <v>1662.1374300169516</v>
      </c>
      <c r="F18" s="30">
        <f t="shared" si="1"/>
        <v>1514.7549813037806</v>
      </c>
      <c r="G18" s="30">
        <f t="shared" si="1"/>
        <v>1566.7502686625671</v>
      </c>
      <c r="H18" s="30">
        <f t="shared" si="1"/>
        <v>1671.4413329696313</v>
      </c>
      <c r="I18" s="30">
        <f t="shared" si="1"/>
        <v>1692.7756743695186</v>
      </c>
      <c r="J18" s="30">
        <f t="shared" si="1"/>
        <v>1630.9916492665384</v>
      </c>
      <c r="K18" s="30">
        <f t="shared" si="1"/>
        <v>1514.9035710962366</v>
      </c>
      <c r="L18" s="30">
        <f t="shared" si="1"/>
        <v>1320.2867708383822</v>
      </c>
      <c r="M18" s="30">
        <f t="shared" si="1"/>
        <v>1187.8420171871587</v>
      </c>
      <c r="N18" s="30">
        <f t="shared" si="1"/>
        <v>856.93705786732585</v>
      </c>
      <c r="O18" s="30">
        <f t="shared" si="1"/>
        <v>932.43030213053908</v>
      </c>
      <c r="P18" s="31">
        <f t="shared" si="1"/>
        <v>1202.9148344436803</v>
      </c>
      <c r="Q18" s="31">
        <f t="shared" si="1"/>
        <v>1119.5450118203646</v>
      </c>
      <c r="R18" s="31">
        <f t="shared" si="1"/>
        <v>1059.7180976423374</v>
      </c>
    </row>
    <row r="19" spans="2:19" x14ac:dyDescent="0.35">
      <c r="C19" s="3" t="s">
        <v>161</v>
      </c>
      <c r="D19" s="38"/>
      <c r="E19" s="39"/>
      <c r="F19" s="39"/>
      <c r="G19" s="39"/>
      <c r="H19" s="39"/>
      <c r="I19" s="39"/>
      <c r="J19" s="39"/>
      <c r="K19" s="39"/>
      <c r="L19" s="39"/>
      <c r="M19" s="39"/>
      <c r="N19" s="39"/>
      <c r="O19" s="39"/>
      <c r="P19" s="31">
        <f>P18-P17</f>
        <v>0</v>
      </c>
      <c r="Q19" s="31">
        <f t="shared" ref="Q19:R19" si="2">Q18-Q17</f>
        <v>-58.460016662856333</v>
      </c>
      <c r="R19" s="31">
        <f t="shared" si="2"/>
        <v>-94.216164347583117</v>
      </c>
    </row>
    <row r="20" spans="2:19" x14ac:dyDescent="0.35">
      <c r="C20" s="25" t="s">
        <v>24</v>
      </c>
      <c r="D20" s="26"/>
      <c r="E20" s="45">
        <f>'Input Data'!C49</f>
        <v>6.5328405780817778E-2</v>
      </c>
      <c r="F20" s="45">
        <f>'Input Data'!D49</f>
        <v>6.0970946113174634E-2</v>
      </c>
      <c r="G20" s="45">
        <f>'Input Data'!E49</f>
        <v>6.9517325363480376E-2</v>
      </c>
      <c r="H20" s="45">
        <f>'Input Data'!F49</f>
        <v>7.5358068263697592E-2</v>
      </c>
      <c r="I20" s="45">
        <f>'Input Data'!G49</f>
        <v>8.4868785156368171E-2</v>
      </c>
      <c r="J20" s="45">
        <f>'Input Data'!H49</f>
        <v>8.7534165722740337E-2</v>
      </c>
      <c r="K20" s="45">
        <f>'Input Data'!I49</f>
        <v>9.0545367491513137E-2</v>
      </c>
      <c r="L20" s="45">
        <f>'Input Data'!J49</f>
        <v>8.3610138827614214E-2</v>
      </c>
      <c r="M20" s="45">
        <f>'Input Data'!K49</f>
        <v>7.7708958774518985E-2</v>
      </c>
      <c r="N20" s="45">
        <f>'Input Data'!L49</f>
        <v>5.6558419842506182E-2</v>
      </c>
      <c r="O20" s="45">
        <f>'Input Data'!M49</f>
        <v>5.8946285825919972E-2</v>
      </c>
      <c r="P20" s="46">
        <f>'Input Data'!N49</f>
        <v>8.0177663778620331E-2</v>
      </c>
      <c r="Q20" s="46">
        <f>'Input Data'!O49</f>
        <v>7.7216780803142343E-2</v>
      </c>
      <c r="R20" s="46">
        <f>'Input Data'!P49</f>
        <v>7.4614438465598759E-2</v>
      </c>
    </row>
    <row r="21" spans="2:19" x14ac:dyDescent="0.35">
      <c r="C21" s="3" t="s">
        <v>162</v>
      </c>
      <c r="D21" s="37"/>
      <c r="E21" s="30">
        <f>E$20*D9</f>
        <v>1020.366607153442</v>
      </c>
      <c r="F21" s="30">
        <f t="shared" ref="F21:O21" si="3">F20*E9</f>
        <v>904.37245281947412</v>
      </c>
      <c r="G21" s="30">
        <f t="shared" si="3"/>
        <v>1009.6967951999534</v>
      </c>
      <c r="H21" s="30">
        <f t="shared" si="3"/>
        <v>1053.0882308084372</v>
      </c>
      <c r="I21" s="30">
        <f t="shared" si="3"/>
        <v>1141.2416447878713</v>
      </c>
      <c r="J21" s="30">
        <f t="shared" si="3"/>
        <v>1118.6717559860281</v>
      </c>
      <c r="K21" s="30">
        <f t="shared" si="3"/>
        <v>1099.460632641848</v>
      </c>
      <c r="L21" s="30">
        <f t="shared" si="3"/>
        <v>956.08559210274211</v>
      </c>
      <c r="M21" s="30">
        <f t="shared" si="3"/>
        <v>848.23447722048536</v>
      </c>
      <c r="N21" s="30">
        <f t="shared" si="3"/>
        <v>595.76203171806242</v>
      </c>
      <c r="O21" s="30">
        <f t="shared" si="3"/>
        <v>617.5093307402592</v>
      </c>
      <c r="P21" s="31">
        <f>(P20*O9)</f>
        <v>851.50469765285698</v>
      </c>
      <c r="Q21" s="31">
        <f t="shared" ref="Q21:R21" si="4">(Q20*P9)</f>
        <v>827.37478641817495</v>
      </c>
      <c r="R21" s="31">
        <f t="shared" si="4"/>
        <v>804.28949600942349</v>
      </c>
    </row>
    <row r="22" spans="2:19" ht="13.9" x14ac:dyDescent="0.4">
      <c r="C22" s="3" t="s">
        <v>163</v>
      </c>
      <c r="D22" s="37"/>
      <c r="E22" s="30">
        <f>E$20*D10</f>
        <v>1020.366607153442</v>
      </c>
      <c r="F22" s="30">
        <f t="shared" ref="F22:R22" si="5">F$20*E10</f>
        <v>904.37245281947412</v>
      </c>
      <c r="G22" s="30">
        <f t="shared" si="5"/>
        <v>1009.6967951999534</v>
      </c>
      <c r="H22" s="30">
        <f t="shared" si="5"/>
        <v>1053.0882308084372</v>
      </c>
      <c r="I22" s="30">
        <f t="shared" si="5"/>
        <v>1141.2416447878713</v>
      </c>
      <c r="J22" s="30">
        <f t="shared" si="5"/>
        <v>1118.6717559860281</v>
      </c>
      <c r="K22" s="30">
        <f t="shared" si="5"/>
        <v>1099.460632641848</v>
      </c>
      <c r="L22" s="30">
        <f t="shared" si="5"/>
        <v>956.08559210274211</v>
      </c>
      <c r="M22" s="30">
        <f t="shared" si="5"/>
        <v>848.23447722048536</v>
      </c>
      <c r="N22" s="30">
        <f t="shared" si="5"/>
        <v>595.76203171806242</v>
      </c>
      <c r="O22" s="30">
        <f t="shared" si="5"/>
        <v>617.5093307402592</v>
      </c>
      <c r="P22" s="31">
        <f t="shared" si="5"/>
        <v>851.50469765285698</v>
      </c>
      <c r="Q22" s="31">
        <f t="shared" si="5"/>
        <v>786.31524708606196</v>
      </c>
      <c r="R22" s="31">
        <f t="shared" si="5"/>
        <v>738.62104865057347</v>
      </c>
      <c r="S22" s="40"/>
    </row>
    <row r="23" spans="2:19" x14ac:dyDescent="0.35">
      <c r="C23" s="25" t="s">
        <v>29</v>
      </c>
      <c r="D23" s="26"/>
      <c r="E23" s="45">
        <f>'Input Data'!C74</f>
        <v>4.1089020789575777E-2</v>
      </c>
      <c r="F23" s="45">
        <f>'Input Data'!D74</f>
        <v>4.1150745068159106E-2</v>
      </c>
      <c r="G23" s="45">
        <f>'Input Data'!E74</f>
        <v>3.8352966696193778E-2</v>
      </c>
      <c r="H23" s="45">
        <f>'Input Data'!F74</f>
        <v>4.4248804535551634E-2</v>
      </c>
      <c r="I23" s="45">
        <f>'Input Data'!G74</f>
        <v>4.10149973730509E-2</v>
      </c>
      <c r="J23" s="45">
        <f>'Input Data'!H74</f>
        <v>4.0088161877247695E-2</v>
      </c>
      <c r="K23" s="45">
        <f>'Input Data'!I74</f>
        <v>3.4213533815867295E-2</v>
      </c>
      <c r="L23" s="45">
        <f>'Input Data'!J74</f>
        <v>3.1849565945551148E-2</v>
      </c>
      <c r="M23" s="45">
        <f>'Input Data'!K74</f>
        <v>3.1112326876010985E-2</v>
      </c>
      <c r="N23" s="45">
        <f>'Input Data'!L74</f>
        <v>2.47945421072387E-2</v>
      </c>
      <c r="O23" s="45">
        <f>'Input Data'!M74</f>
        <v>3.0061766953212356E-2</v>
      </c>
      <c r="P23" s="46">
        <f>'Input Data'!N74</f>
        <v>3.3088770823787222E-2</v>
      </c>
      <c r="Q23" s="46">
        <f>'Input Data'!O74</f>
        <v>3.2723427144425062E-2</v>
      </c>
      <c r="R23" s="46">
        <f>'Input Data'!P74</f>
        <v>3.2436763137541715E-2</v>
      </c>
    </row>
    <row r="24" spans="2:19" x14ac:dyDescent="0.35">
      <c r="C24" s="3" t="s">
        <v>164</v>
      </c>
      <c r="D24" s="37"/>
      <c r="E24" s="30">
        <f>E$23*D9</f>
        <v>641.77082286350958</v>
      </c>
      <c r="F24" s="30">
        <f t="shared" ref="F24:R24" si="6">F23*E9</f>
        <v>610.38252848430648</v>
      </c>
      <c r="G24" s="30">
        <f t="shared" si="6"/>
        <v>557.05347346261374</v>
      </c>
      <c r="H24" s="30">
        <f t="shared" si="6"/>
        <v>618.35310216119399</v>
      </c>
      <c r="I24" s="30">
        <f t="shared" si="6"/>
        <v>551.53402958164725</v>
      </c>
      <c r="J24" s="30">
        <f t="shared" si="6"/>
        <v>512.31989328051031</v>
      </c>
      <c r="K24" s="30">
        <f t="shared" si="6"/>
        <v>415.44293845438881</v>
      </c>
      <c r="L24" s="30">
        <f t="shared" si="6"/>
        <v>364.20117873564004</v>
      </c>
      <c r="M24" s="30">
        <f t="shared" si="6"/>
        <v>339.60753996667341</v>
      </c>
      <c r="N24" s="30">
        <f t="shared" si="6"/>
        <v>261.17502614926349</v>
      </c>
      <c r="O24" s="30">
        <f t="shared" si="6"/>
        <v>314.92097139027987</v>
      </c>
      <c r="P24" s="31">
        <f t="shared" si="6"/>
        <v>351.41013679082334</v>
      </c>
      <c r="Q24" s="31">
        <f t="shared" si="6"/>
        <v>350.63024206504599</v>
      </c>
      <c r="R24" s="31">
        <f t="shared" si="6"/>
        <v>349.64476598049697</v>
      </c>
    </row>
    <row r="25" spans="2:19" x14ac:dyDescent="0.35">
      <c r="C25" s="3" t="s">
        <v>165</v>
      </c>
      <c r="D25" s="37"/>
      <c r="E25" s="30">
        <f>E$23*D10</f>
        <v>641.77082286350958</v>
      </c>
      <c r="F25" s="30">
        <f t="shared" ref="F25:R25" si="7">F$23*E10</f>
        <v>610.38252848430648</v>
      </c>
      <c r="G25" s="30">
        <f t="shared" si="7"/>
        <v>557.05347346261374</v>
      </c>
      <c r="H25" s="30">
        <f t="shared" si="7"/>
        <v>618.35310216119399</v>
      </c>
      <c r="I25" s="30">
        <f t="shared" si="7"/>
        <v>551.53402958164725</v>
      </c>
      <c r="J25" s="30">
        <f t="shared" si="7"/>
        <v>512.31989328051031</v>
      </c>
      <c r="K25" s="30">
        <f t="shared" si="7"/>
        <v>415.44293845438881</v>
      </c>
      <c r="L25" s="30">
        <f t="shared" si="7"/>
        <v>364.20117873564004</v>
      </c>
      <c r="M25" s="30">
        <f t="shared" si="7"/>
        <v>339.60753996667341</v>
      </c>
      <c r="N25" s="30">
        <f t="shared" si="7"/>
        <v>261.17502614926349</v>
      </c>
      <c r="O25" s="30">
        <f t="shared" si="7"/>
        <v>314.92097139027987</v>
      </c>
      <c r="P25" s="31">
        <f t="shared" si="7"/>
        <v>351.41013679082334</v>
      </c>
      <c r="Q25" s="31">
        <f t="shared" si="7"/>
        <v>333.22976473430265</v>
      </c>
      <c r="R25" s="31">
        <f t="shared" si="7"/>
        <v>321.09704899176404</v>
      </c>
    </row>
    <row r="26" spans="2:19" x14ac:dyDescent="0.35">
      <c r="D26" s="33"/>
      <c r="E26" s="34"/>
      <c r="F26" s="34"/>
      <c r="G26" s="34"/>
      <c r="H26" s="34"/>
      <c r="I26" s="34"/>
      <c r="J26" s="34"/>
      <c r="K26" s="34"/>
      <c r="L26" s="34"/>
      <c r="M26" s="34"/>
      <c r="N26" s="34"/>
      <c r="O26" s="34"/>
      <c r="P26" s="34"/>
      <c r="Q26" s="34"/>
      <c r="R26" s="34"/>
    </row>
    <row r="27" spans="2:19" x14ac:dyDescent="0.35">
      <c r="B27" s="23" t="s">
        <v>180</v>
      </c>
      <c r="D27" s="33"/>
      <c r="E27" s="34"/>
      <c r="F27" s="34"/>
      <c r="G27" s="34"/>
      <c r="H27" s="34"/>
      <c r="I27" s="34"/>
      <c r="J27" s="34"/>
      <c r="K27" s="34"/>
      <c r="L27" s="34"/>
      <c r="M27" s="34"/>
      <c r="N27" s="34"/>
      <c r="O27" s="34"/>
      <c r="P27" s="34"/>
      <c r="Q27" s="34"/>
      <c r="R27" s="34"/>
    </row>
    <row r="28" spans="2:19" x14ac:dyDescent="0.35">
      <c r="D28" s="33"/>
      <c r="E28" s="34"/>
      <c r="F28" s="34"/>
      <c r="G28" s="34"/>
      <c r="H28" s="34"/>
      <c r="I28" s="34"/>
      <c r="J28" s="34"/>
      <c r="K28" s="34"/>
      <c r="L28" s="34"/>
      <c r="M28" s="34"/>
      <c r="N28" s="34"/>
      <c r="O28" s="34"/>
      <c r="P28" s="34"/>
      <c r="Q28" s="34"/>
      <c r="R28" s="34"/>
    </row>
    <row r="29" spans="2:19" x14ac:dyDescent="0.35">
      <c r="C29" s="27"/>
      <c r="D29" s="36" t="s">
        <v>79</v>
      </c>
      <c r="E29" s="36" t="s">
        <v>80</v>
      </c>
      <c r="F29" s="36" t="s">
        <v>81</v>
      </c>
      <c r="G29" s="36" t="s">
        <v>82</v>
      </c>
      <c r="H29" s="36" t="s">
        <v>83</v>
      </c>
      <c r="I29" s="36" t="s">
        <v>84</v>
      </c>
      <c r="J29" s="36" t="s">
        <v>85</v>
      </c>
      <c r="K29" s="36" t="s">
        <v>86</v>
      </c>
      <c r="L29" s="36" t="s">
        <v>87</v>
      </c>
      <c r="M29" s="36" t="s">
        <v>88</v>
      </c>
      <c r="N29" s="36" t="s">
        <v>89</v>
      </c>
      <c r="O29" s="36" t="s">
        <v>90</v>
      </c>
      <c r="P29" s="36" t="s">
        <v>91</v>
      </c>
      <c r="Q29" s="36" t="s">
        <v>92</v>
      </c>
      <c r="R29" s="36" t="s">
        <v>93</v>
      </c>
    </row>
    <row r="30" spans="2:19" x14ac:dyDescent="0.35">
      <c r="C30" s="3" t="s">
        <v>112</v>
      </c>
      <c r="D30" s="53"/>
      <c r="E30" s="30">
        <f>'Input Data'!C307</f>
        <v>1072.918289156175</v>
      </c>
      <c r="F30" s="30">
        <f>'Input Data'!D307</f>
        <v>1191.6368428343287</v>
      </c>
      <c r="G30" s="30">
        <f>'Input Data'!E307</f>
        <v>1077.1039336076783</v>
      </c>
      <c r="H30" s="30">
        <f>'Input Data'!F307</f>
        <v>1057.364810829295</v>
      </c>
      <c r="I30" s="30">
        <f>'Input Data'!G307</f>
        <v>1093.0880172991583</v>
      </c>
      <c r="J30" s="30">
        <f>'Input Data'!H307</f>
        <v>1061.5955768103588</v>
      </c>
      <c r="K30" s="30">
        <f>'Input Data'!I307</f>
        <v>906.28152767509096</v>
      </c>
      <c r="L30" s="30">
        <f>'Input Data'!J307</f>
        <v>973.65832721444463</v>
      </c>
      <c r="M30" s="30">
        <f>'Input Data'!K307</f>
        <v>873.33630755203512</v>
      </c>
      <c r="N30" s="30">
        <f>'Input Data'!L307</f>
        <v>831.27266933223268</v>
      </c>
      <c r="O30" s="30">
        <f>'Input Data'!M307</f>
        <v>1012.0352903366501</v>
      </c>
      <c r="P30" s="31">
        <f>P9*($D$6+1)-O9+P17</f>
        <v>1352.3408959056474</v>
      </c>
      <c r="Q30" s="31">
        <f>Q9*($D$6+1)-P9+Q17</f>
        <v>1297.3351784736292</v>
      </c>
      <c r="R30" s="31">
        <f>R9*($D$6+1)-Q9+R17</f>
        <v>1225.4700800255293</v>
      </c>
    </row>
    <row r="31" spans="2:19" x14ac:dyDescent="0.35">
      <c r="C31" s="3" t="s">
        <v>116</v>
      </c>
      <c r="D31" s="53"/>
      <c r="E31" s="30">
        <f>E30</f>
        <v>1072.918289156175</v>
      </c>
      <c r="F31" s="30">
        <f t="shared" ref="F31:O31" si="8">F30</f>
        <v>1191.6368428343287</v>
      </c>
      <c r="G31" s="30">
        <f t="shared" si="8"/>
        <v>1077.1039336076783</v>
      </c>
      <c r="H31" s="30">
        <f t="shared" si="8"/>
        <v>1057.364810829295</v>
      </c>
      <c r="I31" s="30">
        <f t="shared" si="8"/>
        <v>1093.0880172991583</v>
      </c>
      <c r="J31" s="30">
        <f t="shared" si="8"/>
        <v>1061.5955768103588</v>
      </c>
      <c r="K31" s="30">
        <f t="shared" si="8"/>
        <v>906.28152767509096</v>
      </c>
      <c r="L31" s="30">
        <f t="shared" si="8"/>
        <v>973.65832721444463</v>
      </c>
      <c r="M31" s="30">
        <f t="shared" si="8"/>
        <v>873.33630755203512</v>
      </c>
      <c r="N31" s="30">
        <f t="shared" si="8"/>
        <v>831.27266933223268</v>
      </c>
      <c r="O31" s="30">
        <f t="shared" si="8"/>
        <v>1012.0352903366501</v>
      </c>
      <c r="P31" s="31">
        <f>P9*($D$6+1)-O10+P18</f>
        <v>1352.3408959056474</v>
      </c>
      <c r="Q31" s="31">
        <f>Q9*($D$6+1)-P10+Q18</f>
        <v>1770.6188955568198</v>
      </c>
      <c r="R31" s="31">
        <f>R9*($D$6+1)-Q10+R18</f>
        <v>2011.3576691777021</v>
      </c>
      <c r="S31" s="34"/>
    </row>
    <row r="33" spans="2:19" x14ac:dyDescent="0.35">
      <c r="B33" s="23" t="s">
        <v>166</v>
      </c>
    </row>
    <row r="35" spans="2:19" x14ac:dyDescent="0.35">
      <c r="C35" s="37"/>
      <c r="D35" s="29" t="s">
        <v>79</v>
      </c>
      <c r="E35" s="30" t="s">
        <v>80</v>
      </c>
      <c r="F35" s="30" t="s">
        <v>81</v>
      </c>
      <c r="G35" s="30" t="s">
        <v>82</v>
      </c>
      <c r="H35" s="30" t="s">
        <v>83</v>
      </c>
      <c r="I35" s="30" t="s">
        <v>84</v>
      </c>
      <c r="J35" s="30" t="s">
        <v>85</v>
      </c>
      <c r="K35" s="30" t="s">
        <v>86</v>
      </c>
      <c r="L35" s="30" t="s">
        <v>87</v>
      </c>
      <c r="M35" s="30" t="s">
        <v>88</v>
      </c>
      <c r="N35" s="30" t="s">
        <v>89</v>
      </c>
      <c r="O35" s="30" t="s">
        <v>90</v>
      </c>
      <c r="P35" s="30" t="s">
        <v>91</v>
      </c>
      <c r="Q35" s="30" t="s">
        <v>92</v>
      </c>
      <c r="R35" s="30" t="s">
        <v>93</v>
      </c>
    </row>
    <row r="36" spans="2:19" x14ac:dyDescent="0.35">
      <c r="C36" s="3" t="s">
        <v>112</v>
      </c>
      <c r="D36" s="38"/>
      <c r="E36" s="30">
        <f t="shared" ref="E36:R37" si="9">E30</f>
        <v>1072.918289156175</v>
      </c>
      <c r="F36" s="30">
        <f t="shared" si="9"/>
        <v>1191.6368428343287</v>
      </c>
      <c r="G36" s="30">
        <f t="shared" si="9"/>
        <v>1077.1039336076783</v>
      </c>
      <c r="H36" s="30">
        <f t="shared" si="9"/>
        <v>1057.364810829295</v>
      </c>
      <c r="I36" s="30">
        <f t="shared" si="9"/>
        <v>1093.0880172991583</v>
      </c>
      <c r="J36" s="30">
        <f t="shared" si="9"/>
        <v>1061.5955768103588</v>
      </c>
      <c r="K36" s="30">
        <f t="shared" si="9"/>
        <v>906.28152767509096</v>
      </c>
      <c r="L36" s="30">
        <f t="shared" si="9"/>
        <v>973.65832721444463</v>
      </c>
      <c r="M36" s="30">
        <f t="shared" si="9"/>
        <v>873.33630755203512</v>
      </c>
      <c r="N36" s="30">
        <f t="shared" si="9"/>
        <v>831.27266933223268</v>
      </c>
      <c r="O36" s="30">
        <f t="shared" si="9"/>
        <v>1012.0352903366501</v>
      </c>
      <c r="P36" s="31">
        <f t="shared" si="9"/>
        <v>1352.3408959056474</v>
      </c>
      <c r="Q36" s="31">
        <f t="shared" si="9"/>
        <v>1297.3351784736292</v>
      </c>
      <c r="R36" s="31">
        <f t="shared" si="9"/>
        <v>1225.4700800255293</v>
      </c>
      <c r="S36" s="34"/>
    </row>
    <row r="37" spans="2:19" x14ac:dyDescent="0.35">
      <c r="C37" s="3" t="s">
        <v>116</v>
      </c>
      <c r="D37" s="38"/>
      <c r="E37" s="30">
        <f>E31</f>
        <v>1072.918289156175</v>
      </c>
      <c r="F37" s="30">
        <f t="shared" si="9"/>
        <v>1191.6368428343287</v>
      </c>
      <c r="G37" s="30">
        <f t="shared" si="9"/>
        <v>1077.1039336076783</v>
      </c>
      <c r="H37" s="30">
        <f t="shared" si="9"/>
        <v>1057.364810829295</v>
      </c>
      <c r="I37" s="30">
        <f t="shared" si="9"/>
        <v>1093.0880172991583</v>
      </c>
      <c r="J37" s="30">
        <f t="shared" si="9"/>
        <v>1061.5955768103588</v>
      </c>
      <c r="K37" s="30">
        <f t="shared" si="9"/>
        <v>906.28152767509096</v>
      </c>
      <c r="L37" s="30">
        <f t="shared" si="9"/>
        <v>973.65832721444463</v>
      </c>
      <c r="M37" s="30">
        <f t="shared" si="9"/>
        <v>873.33630755203512</v>
      </c>
      <c r="N37" s="30">
        <f t="shared" si="9"/>
        <v>831.27266933223268</v>
      </c>
      <c r="O37" s="30">
        <f t="shared" si="9"/>
        <v>1012.0352903366501</v>
      </c>
      <c r="P37" s="31">
        <f>P31</f>
        <v>1352.3408959056474</v>
      </c>
      <c r="Q37" s="31">
        <f>Q31</f>
        <v>1770.6188955568198</v>
      </c>
      <c r="R37" s="31">
        <f>R31</f>
        <v>2011.3576691777021</v>
      </c>
      <c r="S37" s="34"/>
    </row>
    <row r="38" spans="2:19" x14ac:dyDescent="0.35">
      <c r="C38" s="3" t="s">
        <v>25</v>
      </c>
      <c r="D38" s="37"/>
      <c r="E38" s="30">
        <f>'Input Data'!C105</f>
        <v>291.29339605119708</v>
      </c>
      <c r="F38" s="30">
        <f>'Input Data'!D105</f>
        <v>366.12224018482664</v>
      </c>
      <c r="G38" s="30">
        <f>'Input Data'!E105</f>
        <v>399.51205713498905</v>
      </c>
      <c r="H38" s="30">
        <f>'Input Data'!F105</f>
        <v>435.17023614845755</v>
      </c>
      <c r="I38" s="30">
        <f>'Input Data'!G105</f>
        <v>463.84630563083635</v>
      </c>
      <c r="J38" s="30">
        <f>'Input Data'!H105</f>
        <v>467.80907463041365</v>
      </c>
      <c r="K38" s="30">
        <f>'Input Data'!I105</f>
        <v>419.06909605525226</v>
      </c>
      <c r="L38" s="30">
        <f>'Input Data'!J105</f>
        <v>513.88055798493474</v>
      </c>
      <c r="M38" s="30">
        <f>'Input Data'!K105</f>
        <v>470.40402322199986</v>
      </c>
      <c r="N38" s="30">
        <f>'Input Data'!L105</f>
        <v>401.05292301744191</v>
      </c>
      <c r="O38" s="30">
        <f>'Input Data'!M105</f>
        <v>383.18137640710773</v>
      </c>
      <c r="P38" s="31">
        <f>'Input Data'!N105</f>
        <v>419.05728791096914</v>
      </c>
      <c r="Q38" s="31">
        <f>'Input Data'!O105</f>
        <v>419.05728791096914</v>
      </c>
      <c r="R38" s="31">
        <f>'Input Data'!P105</f>
        <v>419.05728791096914</v>
      </c>
      <c r="S38" s="34"/>
    </row>
    <row r="39" spans="2:19" x14ac:dyDescent="0.35">
      <c r="C39" s="3" t="s">
        <v>30</v>
      </c>
      <c r="D39" s="37"/>
      <c r="E39" s="30">
        <f>'Input Data'!C131</f>
        <v>204.43680417386173</v>
      </c>
      <c r="F39" s="30">
        <f>'Input Data'!D131</f>
        <v>292.14928126724777</v>
      </c>
      <c r="G39" s="30">
        <f>'Input Data'!E131</f>
        <v>274.39110256241219</v>
      </c>
      <c r="H39" s="30">
        <f>'Input Data'!F131</f>
        <v>266.14591218797563</v>
      </c>
      <c r="I39" s="30">
        <f>'Input Data'!G131</f>
        <v>222.52801602896832</v>
      </c>
      <c r="J39" s="30">
        <f>'Input Data'!H131</f>
        <v>187.27101153272176</v>
      </c>
      <c r="K39" s="30">
        <f>'Input Data'!I131</f>
        <v>150.80690015709195</v>
      </c>
      <c r="L39" s="30">
        <f>'Input Data'!J131</f>
        <v>167.85150104547489</v>
      </c>
      <c r="M39" s="30">
        <f>'Input Data'!K131</f>
        <v>124.32054675511412</v>
      </c>
      <c r="N39" s="30">
        <f>'Input Data'!L131</f>
        <v>112.6978123528214</v>
      </c>
      <c r="O39" s="30">
        <f>'Input Data'!M131</f>
        <v>127.8703902016449</v>
      </c>
      <c r="P39" s="31">
        <f>'Input Data'!N131</f>
        <v>124.64762845470209</v>
      </c>
      <c r="Q39" s="31">
        <f>'Input Data'!O131</f>
        <v>114.02638035694619</v>
      </c>
      <c r="R39" s="31">
        <f>'Input Data'!P131</f>
        <v>111.04311276275848</v>
      </c>
      <c r="S39" s="34"/>
    </row>
    <row r="40" spans="2:19" x14ac:dyDescent="0.35">
      <c r="C40" s="3" t="s">
        <v>113</v>
      </c>
      <c r="D40" s="37"/>
      <c r="E40" s="30">
        <f>E36-E$38-E$39</f>
        <v>577.18808893111623</v>
      </c>
      <c r="F40" s="30">
        <f t="shared" ref="F40:R41" si="10">F36-F$38-F$39</f>
        <v>533.36532138225425</v>
      </c>
      <c r="G40" s="30">
        <f t="shared" si="10"/>
        <v>403.20077391027706</v>
      </c>
      <c r="H40" s="30">
        <f t="shared" si="10"/>
        <v>356.04866249286187</v>
      </c>
      <c r="I40" s="30">
        <f t="shared" si="10"/>
        <v>406.71369563935366</v>
      </c>
      <c r="J40" s="30">
        <f t="shared" si="10"/>
        <v>406.51549064722337</v>
      </c>
      <c r="K40" s="30">
        <f t="shared" si="10"/>
        <v>336.40553146274675</v>
      </c>
      <c r="L40" s="30">
        <f t="shared" si="10"/>
        <v>291.926268184035</v>
      </c>
      <c r="M40" s="30">
        <f t="shared" si="10"/>
        <v>278.61173757492111</v>
      </c>
      <c r="N40" s="30">
        <f t="shared" si="10"/>
        <v>317.52193396196935</v>
      </c>
      <c r="O40" s="30">
        <f t="shared" si="10"/>
        <v>500.98352372789748</v>
      </c>
      <c r="P40" s="31">
        <f t="shared" si="10"/>
        <v>808.63597953997623</v>
      </c>
      <c r="Q40" s="31">
        <f t="shared" si="10"/>
        <v>764.25151020571388</v>
      </c>
      <c r="R40" s="31">
        <f t="shared" si="10"/>
        <v>695.36967935180178</v>
      </c>
      <c r="S40" s="34"/>
    </row>
    <row r="41" spans="2:19" x14ac:dyDescent="0.35">
      <c r="C41" s="3" t="s">
        <v>117</v>
      </c>
      <c r="D41" s="37"/>
      <c r="E41" s="30">
        <f>E37-E$38-E$39</f>
        <v>577.18808893111623</v>
      </c>
      <c r="F41" s="30">
        <f t="shared" si="10"/>
        <v>533.36532138225425</v>
      </c>
      <c r="G41" s="30">
        <f t="shared" si="10"/>
        <v>403.20077391027706</v>
      </c>
      <c r="H41" s="30">
        <f t="shared" si="10"/>
        <v>356.04866249286187</v>
      </c>
      <c r="I41" s="30">
        <f t="shared" si="10"/>
        <v>406.71369563935366</v>
      </c>
      <c r="J41" s="30">
        <f t="shared" si="10"/>
        <v>406.51549064722337</v>
      </c>
      <c r="K41" s="30">
        <f t="shared" si="10"/>
        <v>336.40553146274675</v>
      </c>
      <c r="L41" s="30">
        <f t="shared" si="10"/>
        <v>291.926268184035</v>
      </c>
      <c r="M41" s="30">
        <f t="shared" si="10"/>
        <v>278.61173757492111</v>
      </c>
      <c r="N41" s="30">
        <f t="shared" si="10"/>
        <v>317.52193396196935</v>
      </c>
      <c r="O41" s="30">
        <f t="shared" si="10"/>
        <v>500.98352372789748</v>
      </c>
      <c r="P41" s="31">
        <f t="shared" si="10"/>
        <v>808.63597953997623</v>
      </c>
      <c r="Q41" s="31">
        <f t="shared" si="10"/>
        <v>1237.5352272889045</v>
      </c>
      <c r="R41" s="31">
        <f t="shared" si="10"/>
        <v>1481.2572685039745</v>
      </c>
      <c r="S41" s="34"/>
    </row>
    <row r="42" spans="2:19" x14ac:dyDescent="0.35">
      <c r="C42" s="23"/>
      <c r="D42" s="33"/>
      <c r="E42" s="54"/>
      <c r="F42" s="54"/>
      <c r="G42" s="54"/>
      <c r="H42" s="54"/>
      <c r="I42" s="54"/>
      <c r="J42" s="54"/>
      <c r="K42" s="54"/>
      <c r="L42" s="54"/>
      <c r="M42" s="54"/>
      <c r="N42" s="54"/>
      <c r="O42" s="54"/>
      <c r="P42" s="41"/>
      <c r="Q42" s="41"/>
      <c r="R42" s="41"/>
      <c r="S42" s="34"/>
    </row>
    <row r="43" spans="2:19" x14ac:dyDescent="0.35">
      <c r="B43" s="23" t="s">
        <v>174</v>
      </c>
      <c r="C43" s="23"/>
      <c r="D43" s="33"/>
      <c r="E43" s="54"/>
      <c r="F43" s="54"/>
      <c r="G43" s="54"/>
      <c r="H43" s="54"/>
      <c r="I43" s="54"/>
      <c r="J43" s="54"/>
      <c r="K43" s="54"/>
      <c r="L43" s="54"/>
      <c r="M43" s="54"/>
      <c r="N43" s="54"/>
      <c r="O43" s="54"/>
      <c r="P43" s="41"/>
      <c r="Q43" s="41"/>
      <c r="R43" s="41"/>
      <c r="S43" s="34"/>
    </row>
    <row r="44" spans="2:19" x14ac:dyDescent="0.35">
      <c r="C44" s="23"/>
      <c r="D44" s="33"/>
      <c r="E44" s="54"/>
      <c r="F44" s="54"/>
      <c r="G44" s="54"/>
      <c r="H44" s="54"/>
      <c r="I44" s="54"/>
      <c r="J44" s="54"/>
      <c r="K44" s="54"/>
      <c r="L44" s="54"/>
      <c r="M44" s="54"/>
      <c r="N44" s="54"/>
      <c r="O44" s="54"/>
      <c r="P44" s="41"/>
      <c r="Q44" s="41"/>
      <c r="R44" s="41"/>
      <c r="S44" s="34"/>
    </row>
    <row r="45" spans="2:19" x14ac:dyDescent="0.35">
      <c r="C45" s="3" t="s">
        <v>103</v>
      </c>
      <c r="D45" s="28">
        <f>'Input Data'!C228</f>
        <v>25.57975788246744</v>
      </c>
      <c r="E45" s="54"/>
      <c r="F45" s="54"/>
      <c r="G45" s="54"/>
      <c r="H45" s="54"/>
      <c r="I45" s="54"/>
      <c r="J45" s="54"/>
      <c r="K45" s="54"/>
      <c r="L45" s="54"/>
      <c r="M45" s="54"/>
      <c r="N45" s="54"/>
      <c r="O45" s="54"/>
      <c r="P45" s="41"/>
      <c r="Q45" s="41"/>
      <c r="R45" s="41"/>
      <c r="S45" s="34"/>
    </row>
    <row r="46" spans="2:19" x14ac:dyDescent="0.35">
      <c r="C46" s="23"/>
      <c r="D46" s="33"/>
      <c r="E46" s="54"/>
      <c r="F46" s="54"/>
      <c r="G46" s="54"/>
      <c r="H46" s="54"/>
      <c r="I46" s="54"/>
      <c r="J46" s="54"/>
      <c r="K46" s="54"/>
      <c r="L46" s="54"/>
      <c r="M46" s="54"/>
      <c r="N46" s="54"/>
      <c r="O46" s="54"/>
      <c r="P46" s="41"/>
      <c r="Q46" s="41"/>
      <c r="R46" s="41"/>
      <c r="S46" s="34"/>
    </row>
    <row r="47" spans="2:19" x14ac:dyDescent="0.35">
      <c r="C47" s="23"/>
      <c r="D47" s="30" t="s">
        <v>91</v>
      </c>
      <c r="E47" s="30" t="s">
        <v>92</v>
      </c>
      <c r="F47" s="30" t="s">
        <v>93</v>
      </c>
      <c r="G47" s="54"/>
      <c r="H47" s="54"/>
      <c r="I47" s="54"/>
      <c r="J47" s="54"/>
      <c r="K47" s="54"/>
      <c r="L47" s="54"/>
      <c r="M47" s="54"/>
      <c r="N47" s="54"/>
      <c r="O47" s="54"/>
      <c r="P47" s="41"/>
      <c r="Q47" s="41"/>
      <c r="R47" s="41"/>
      <c r="S47" s="34"/>
    </row>
    <row r="48" spans="2:19" x14ac:dyDescent="0.35">
      <c r="C48" s="3" t="s">
        <v>113</v>
      </c>
      <c r="D48" s="31">
        <f>P40</f>
        <v>808.63597953997623</v>
      </c>
      <c r="E48" s="30">
        <f t="shared" ref="E48:F49" si="11">Q40</f>
        <v>764.25151020571388</v>
      </c>
      <c r="F48" s="30">
        <f t="shared" si="11"/>
        <v>695.36967935180178</v>
      </c>
      <c r="G48" s="54"/>
      <c r="H48" s="54"/>
      <c r="I48" s="54"/>
      <c r="J48" s="54"/>
      <c r="K48" s="54"/>
      <c r="L48" s="54"/>
      <c r="M48" s="54"/>
      <c r="N48" s="54"/>
      <c r="O48" s="54"/>
      <c r="P48" s="41"/>
      <c r="Q48" s="41"/>
      <c r="R48" s="41"/>
      <c r="S48" s="34"/>
    </row>
    <row r="49" spans="2:19" x14ac:dyDescent="0.35">
      <c r="C49" s="3" t="s">
        <v>117</v>
      </c>
      <c r="D49" s="31">
        <f>P41</f>
        <v>808.63597953997623</v>
      </c>
      <c r="E49" s="30">
        <f t="shared" si="11"/>
        <v>1237.5352272889045</v>
      </c>
      <c r="F49" s="30">
        <f t="shared" si="11"/>
        <v>1481.2572685039745</v>
      </c>
      <c r="G49" s="54"/>
      <c r="H49" s="54"/>
      <c r="I49" s="54"/>
      <c r="J49" s="54"/>
      <c r="K49" s="54"/>
      <c r="L49" s="54"/>
      <c r="M49" s="54"/>
      <c r="N49" s="54"/>
      <c r="O49" s="54"/>
      <c r="P49" s="41"/>
      <c r="Q49" s="41"/>
      <c r="R49" s="41"/>
      <c r="S49" s="34"/>
    </row>
    <row r="50" spans="2:19" x14ac:dyDescent="0.35">
      <c r="C50" s="3" t="s">
        <v>175</v>
      </c>
      <c r="D50" s="31">
        <f>'Input Data'!C156</f>
        <v>38.173498810363967</v>
      </c>
      <c r="E50" s="30">
        <f>'Input Data'!D156</f>
        <v>37.771614745471382</v>
      </c>
      <c r="F50" s="30">
        <f>'Input Data'!E156</f>
        <v>54.430247412907406</v>
      </c>
      <c r="G50" s="54"/>
      <c r="H50" s="54"/>
      <c r="I50" s="54"/>
      <c r="J50" s="54"/>
      <c r="K50" s="54"/>
      <c r="L50" s="54"/>
      <c r="M50" s="54"/>
      <c r="N50" s="54"/>
      <c r="O50" s="54"/>
      <c r="P50" s="41"/>
      <c r="Q50" s="41"/>
      <c r="R50" s="41"/>
      <c r="S50" s="34"/>
    </row>
    <row r="51" spans="2:19" x14ac:dyDescent="0.35">
      <c r="C51" s="3" t="s">
        <v>135</v>
      </c>
      <c r="D51" s="31">
        <f>D48-D$50-$D$45</f>
        <v>744.88272284714481</v>
      </c>
      <c r="E51" s="30">
        <f t="shared" ref="E51:F52" si="12">E48-E$50-$D$45</f>
        <v>700.90013757777501</v>
      </c>
      <c r="F51" s="30">
        <f t="shared" si="12"/>
        <v>615.35967405642691</v>
      </c>
      <c r="G51" s="54"/>
      <c r="H51" s="54"/>
      <c r="I51" s="54"/>
      <c r="J51" s="54"/>
      <c r="K51" s="54"/>
      <c r="L51" s="54"/>
      <c r="M51" s="54"/>
      <c r="N51" s="54"/>
      <c r="O51" s="54"/>
      <c r="P51" s="41"/>
      <c r="Q51" s="41"/>
      <c r="R51" s="41"/>
      <c r="S51" s="34"/>
    </row>
    <row r="52" spans="2:19" x14ac:dyDescent="0.35">
      <c r="C52" s="3" t="s">
        <v>136</v>
      </c>
      <c r="D52" s="31">
        <f>D49-D$50-$D$45</f>
        <v>744.88272284714481</v>
      </c>
      <c r="E52" s="30">
        <f t="shared" si="12"/>
        <v>1174.1838546609656</v>
      </c>
      <c r="F52" s="30">
        <f>F49-F$50-$D$45</f>
        <v>1401.2472632085996</v>
      </c>
      <c r="G52" s="54"/>
      <c r="H52" s="54"/>
      <c r="I52" s="54"/>
      <c r="J52" s="54"/>
      <c r="K52" s="54"/>
      <c r="L52" s="54"/>
      <c r="M52" s="54"/>
      <c r="N52" s="54"/>
      <c r="O52" s="54"/>
      <c r="P52" s="41"/>
      <c r="Q52" s="41"/>
      <c r="R52" s="41"/>
      <c r="S52" s="34"/>
    </row>
    <row r="53" spans="2:19" x14ac:dyDescent="0.35">
      <c r="C53" s="23"/>
      <c r="D53" s="33"/>
      <c r="E53" s="54"/>
      <c r="F53" s="54"/>
      <c r="G53" s="54"/>
      <c r="H53" s="54"/>
      <c r="I53" s="54"/>
      <c r="J53" s="54"/>
      <c r="K53" s="54"/>
      <c r="L53" s="54"/>
      <c r="M53" s="54"/>
      <c r="N53" s="54"/>
      <c r="O53" s="54"/>
      <c r="P53" s="41"/>
      <c r="Q53" s="41"/>
      <c r="R53" s="41"/>
      <c r="S53" s="34"/>
    </row>
    <row r="54" spans="2:19" x14ac:dyDescent="0.35">
      <c r="B54" s="23" t="s">
        <v>123</v>
      </c>
      <c r="C54" s="23"/>
      <c r="D54" s="33"/>
      <c r="E54" s="54"/>
      <c r="F54" s="54"/>
      <c r="G54" s="54"/>
      <c r="H54" s="54"/>
      <c r="I54" s="54"/>
      <c r="J54" s="54"/>
      <c r="K54" s="54"/>
      <c r="L54" s="54"/>
      <c r="M54" s="54"/>
      <c r="N54" s="54"/>
      <c r="O54" s="54"/>
      <c r="P54" s="41"/>
      <c r="Q54" s="41"/>
      <c r="R54" s="41"/>
      <c r="S54" s="34"/>
    </row>
    <row r="55" spans="2:19" x14ac:dyDescent="0.35">
      <c r="C55" s="23"/>
      <c r="D55" s="33"/>
      <c r="E55" s="54"/>
      <c r="F55" s="54"/>
      <c r="G55" s="54"/>
      <c r="H55" s="54"/>
      <c r="I55" s="54"/>
      <c r="J55" s="54"/>
      <c r="K55" s="54"/>
      <c r="L55" s="54"/>
      <c r="M55" s="54"/>
      <c r="N55" s="54"/>
      <c r="O55" s="54"/>
      <c r="P55" s="41"/>
      <c r="Q55" s="41"/>
      <c r="R55" s="41"/>
      <c r="S55" s="34"/>
    </row>
    <row r="56" spans="2:19" x14ac:dyDescent="0.35">
      <c r="C56" s="3" t="s">
        <v>104</v>
      </c>
      <c r="D56" s="43">
        <f>'Input Data'!C85</f>
        <v>0.98429447237721857</v>
      </c>
      <c r="E56" s="54"/>
      <c r="F56" s="54"/>
      <c r="G56" s="54"/>
      <c r="H56" s="54"/>
      <c r="I56" s="54"/>
      <c r="J56" s="54"/>
      <c r="K56" s="54"/>
      <c r="L56" s="54"/>
      <c r="M56" s="54"/>
      <c r="N56" s="54"/>
      <c r="O56" s="54"/>
      <c r="P56" s="41"/>
      <c r="Q56" s="41"/>
      <c r="R56" s="41"/>
      <c r="S56" s="34"/>
    </row>
    <row r="57" spans="2:19" x14ac:dyDescent="0.35">
      <c r="C57" s="3" t="s">
        <v>137</v>
      </c>
      <c r="D57" s="44">
        <f>'Input Data'!C181</f>
        <v>0.93250630298293724</v>
      </c>
      <c r="E57" s="54"/>
      <c r="F57" s="54"/>
      <c r="G57" s="54"/>
      <c r="H57" s="54"/>
      <c r="I57" s="54"/>
      <c r="J57" s="54"/>
      <c r="K57" s="54"/>
      <c r="L57" s="54"/>
      <c r="M57" s="54"/>
      <c r="N57" s="54"/>
      <c r="O57" s="54"/>
      <c r="P57" s="41"/>
      <c r="Q57" s="41"/>
      <c r="R57" s="41"/>
      <c r="S57" s="34"/>
    </row>
    <row r="58" spans="2:19" x14ac:dyDescent="0.35">
      <c r="C58" s="3" t="s">
        <v>138</v>
      </c>
      <c r="D58" s="44">
        <f>'Input Data'!C205</f>
        <v>0.73715722342047429</v>
      </c>
      <c r="E58" s="54"/>
      <c r="F58" s="54"/>
      <c r="G58" s="54"/>
      <c r="H58" s="54"/>
      <c r="I58" s="54"/>
      <c r="J58" s="54"/>
      <c r="K58" s="54"/>
      <c r="L58" s="54"/>
      <c r="M58" s="54"/>
      <c r="N58" s="54"/>
      <c r="O58" s="54"/>
      <c r="P58" s="41"/>
      <c r="Q58" s="41"/>
      <c r="R58" s="41"/>
      <c r="S58" s="34"/>
    </row>
    <row r="59" spans="2:19" x14ac:dyDescent="0.35">
      <c r="C59" s="23"/>
      <c r="D59" s="33"/>
      <c r="E59" s="54"/>
      <c r="F59" s="54"/>
      <c r="G59" s="54"/>
      <c r="H59" s="54"/>
      <c r="I59" s="54"/>
      <c r="J59" s="54"/>
      <c r="K59" s="54"/>
      <c r="L59" s="54"/>
      <c r="M59" s="54"/>
      <c r="N59" s="54"/>
      <c r="O59" s="54"/>
      <c r="P59" s="41"/>
      <c r="Q59" s="41"/>
      <c r="R59" s="41"/>
      <c r="S59" s="34"/>
    </row>
    <row r="60" spans="2:19" x14ac:dyDescent="0.35">
      <c r="C60" s="3" t="s">
        <v>105</v>
      </c>
      <c r="D60" s="30" t="s">
        <v>93</v>
      </c>
      <c r="E60" s="54"/>
      <c r="F60" s="54"/>
      <c r="G60" s="54"/>
      <c r="H60" s="54"/>
      <c r="I60" s="54"/>
      <c r="J60" s="54"/>
      <c r="K60" s="54"/>
      <c r="L60" s="54"/>
      <c r="M60" s="54"/>
      <c r="N60" s="54"/>
      <c r="O60" s="54"/>
      <c r="P60" s="41"/>
      <c r="Q60" s="41"/>
      <c r="R60" s="41"/>
      <c r="S60" s="34"/>
    </row>
    <row r="61" spans="2:19" x14ac:dyDescent="0.35">
      <c r="C61" s="3" t="s">
        <v>124</v>
      </c>
      <c r="D61" s="30" t="s">
        <v>92</v>
      </c>
      <c r="E61" s="54"/>
      <c r="F61" s="54"/>
      <c r="G61" s="54"/>
      <c r="H61" s="54"/>
      <c r="I61" s="54"/>
      <c r="J61" s="54"/>
      <c r="K61" s="54"/>
      <c r="L61" s="54"/>
      <c r="M61" s="54"/>
      <c r="N61" s="54"/>
      <c r="O61" s="54"/>
      <c r="P61" s="41"/>
      <c r="Q61" s="41"/>
      <c r="R61" s="41"/>
      <c r="S61" s="34"/>
    </row>
    <row r="62" spans="2:19" x14ac:dyDescent="0.35">
      <c r="C62" s="3" t="s">
        <v>139</v>
      </c>
      <c r="D62" s="31">
        <f>F51/D$56/D$57/D$58</f>
        <v>909.47776280355527</v>
      </c>
      <c r="E62" s="54"/>
      <c r="F62" s="54"/>
      <c r="G62" s="54"/>
      <c r="H62" s="54"/>
      <c r="I62" s="54"/>
      <c r="J62" s="54"/>
      <c r="K62" s="54"/>
      <c r="L62" s="54"/>
      <c r="M62" s="54"/>
      <c r="N62" s="54"/>
      <c r="O62" s="54"/>
      <c r="P62" s="41"/>
      <c r="Q62" s="41"/>
      <c r="R62" s="41"/>
      <c r="S62" s="34"/>
    </row>
    <row r="63" spans="2:19" x14ac:dyDescent="0.35">
      <c r="C63" s="3" t="s">
        <v>140</v>
      </c>
      <c r="D63" s="31">
        <f>F52/D$56/D$57/D$58</f>
        <v>2070.9891788598129</v>
      </c>
      <c r="E63" s="54"/>
      <c r="F63" s="54"/>
      <c r="G63" s="54"/>
      <c r="H63" s="54"/>
      <c r="I63" s="54"/>
      <c r="J63" s="54"/>
      <c r="K63" s="54"/>
      <c r="L63" s="54"/>
      <c r="M63" s="54"/>
      <c r="N63" s="54"/>
      <c r="O63" s="54"/>
      <c r="P63" s="41"/>
      <c r="Q63" s="41"/>
      <c r="R63" s="41"/>
      <c r="S63" s="34"/>
    </row>
    <row r="64" spans="2:19" ht="13.9" x14ac:dyDescent="0.4">
      <c r="C64" s="3" t="s">
        <v>31</v>
      </c>
      <c r="D64" s="31">
        <f>D63-D62</f>
        <v>1161.5114160562575</v>
      </c>
      <c r="E64" s="64" t="s">
        <v>167</v>
      </c>
      <c r="F64" s="54"/>
      <c r="G64" s="54"/>
      <c r="H64" s="54"/>
      <c r="I64" s="54"/>
      <c r="J64" s="54"/>
      <c r="K64" s="54"/>
      <c r="L64" s="54"/>
      <c r="M64" s="54"/>
      <c r="N64" s="54"/>
      <c r="O64" s="54"/>
      <c r="P64" s="41"/>
      <c r="Q64" s="41"/>
      <c r="R64" s="41"/>
      <c r="S64" s="34"/>
    </row>
    <row r="65" spans="2:19" x14ac:dyDescent="0.35">
      <c r="C65" s="23"/>
      <c r="D65" s="33"/>
      <c r="E65" s="54"/>
      <c r="F65" s="54"/>
      <c r="G65" s="54"/>
      <c r="H65" s="54"/>
      <c r="I65" s="54"/>
      <c r="J65" s="54"/>
      <c r="K65" s="54"/>
      <c r="L65" s="54"/>
      <c r="M65" s="54"/>
      <c r="N65" s="54"/>
      <c r="O65" s="54"/>
      <c r="P65" s="41"/>
      <c r="Q65" s="41"/>
      <c r="R65" s="41"/>
      <c r="S65" s="34"/>
    </row>
    <row r="66" spans="2:19" x14ac:dyDescent="0.35">
      <c r="B66" s="23" t="s">
        <v>125</v>
      </c>
      <c r="C66" s="23"/>
      <c r="D66" s="33"/>
      <c r="E66" s="54"/>
      <c r="F66" s="54"/>
      <c r="G66" s="54"/>
      <c r="H66" s="54"/>
      <c r="I66" s="54"/>
      <c r="J66" s="54"/>
      <c r="K66" s="54"/>
      <c r="L66" s="54"/>
      <c r="M66" s="54"/>
      <c r="N66" s="54"/>
      <c r="O66" s="54"/>
      <c r="P66" s="41"/>
      <c r="Q66" s="41"/>
      <c r="R66" s="41"/>
      <c r="S66" s="34"/>
    </row>
    <row r="67" spans="2:19" x14ac:dyDescent="0.35">
      <c r="B67" s="23" t="s">
        <v>168</v>
      </c>
      <c r="C67" s="23"/>
      <c r="D67" s="33"/>
      <c r="E67" s="54"/>
      <c r="F67" s="54"/>
      <c r="G67" s="54"/>
      <c r="H67" s="54"/>
      <c r="I67" s="54"/>
      <c r="J67" s="54"/>
      <c r="K67" s="54"/>
      <c r="L67" s="54"/>
      <c r="M67" s="54"/>
      <c r="N67" s="54"/>
      <c r="O67" s="54"/>
      <c r="P67" s="41"/>
      <c r="Q67" s="41"/>
      <c r="R67" s="41"/>
      <c r="S67" s="34"/>
    </row>
    <row r="68" spans="2:19" x14ac:dyDescent="0.35">
      <c r="B68" s="23"/>
      <c r="C68" s="23"/>
      <c r="D68" s="33"/>
      <c r="E68" s="54"/>
      <c r="F68" s="54"/>
      <c r="G68" s="54"/>
      <c r="H68" s="54"/>
      <c r="I68" s="54"/>
      <c r="J68" s="54"/>
      <c r="K68" s="54"/>
      <c r="L68" s="54"/>
      <c r="M68" s="54"/>
      <c r="N68" s="54"/>
      <c r="O68" s="54"/>
      <c r="P68" s="41"/>
      <c r="Q68" s="41"/>
      <c r="R68" s="41"/>
      <c r="S68" s="34"/>
    </row>
    <row r="69" spans="2:19" x14ac:dyDescent="0.35">
      <c r="C69" s="36"/>
      <c r="D69" s="29" t="str">
        <f>D61</f>
        <v>2023/24</v>
      </c>
      <c r="E69" s="54"/>
      <c r="F69" s="54"/>
      <c r="G69" s="54"/>
      <c r="H69" s="54"/>
      <c r="I69" s="54"/>
      <c r="J69" s="54"/>
      <c r="K69" s="54"/>
      <c r="L69" s="54"/>
      <c r="M69" s="54"/>
      <c r="N69" s="54"/>
      <c r="O69" s="54"/>
      <c r="P69" s="41"/>
      <c r="Q69" s="41"/>
      <c r="R69" s="41"/>
      <c r="S69" s="34"/>
    </row>
    <row r="70" spans="2:19" x14ac:dyDescent="0.35">
      <c r="C70" s="25" t="s">
        <v>141</v>
      </c>
      <c r="D70" s="31">
        <f>MAX(D62:D63)</f>
        <v>2070.9891788598129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9D8F3-23E3-42A4-B7BB-9D624963B9D6}">
  <dimension ref="A1:U70"/>
  <sheetViews>
    <sheetView zoomScale="80" zoomScaleNormal="80" workbookViewId="0"/>
  </sheetViews>
  <sheetFormatPr defaultRowHeight="13.5" x14ac:dyDescent="0.35"/>
  <cols>
    <col min="1" max="1" width="6.265625" style="24" customWidth="1"/>
    <col min="2" max="2" width="5.1328125" style="24" customWidth="1"/>
    <col min="3" max="3" width="82" style="24" customWidth="1"/>
    <col min="4" max="18" width="10.86328125" style="24" customWidth="1"/>
    <col min="19" max="19" width="9.9296875" style="24" bestFit="1" customWidth="1"/>
    <col min="20" max="16384" width="9.06640625" style="24"/>
  </cols>
  <sheetData>
    <row r="1" spans="1:21" x14ac:dyDescent="0.35">
      <c r="A1" s="23" t="s">
        <v>122</v>
      </c>
    </row>
    <row r="2" spans="1:21" x14ac:dyDescent="0.35">
      <c r="A2" s="23" t="s">
        <v>177</v>
      </c>
    </row>
    <row r="3" spans="1:21" x14ac:dyDescent="0.35">
      <c r="A3" s="23"/>
    </row>
    <row r="4" spans="1:21" x14ac:dyDescent="0.35">
      <c r="B4" s="23" t="s">
        <v>110</v>
      </c>
    </row>
    <row r="6" spans="1:21" x14ac:dyDescent="0.35">
      <c r="C6" s="25" t="s">
        <v>129</v>
      </c>
      <c r="D6" s="45">
        <f>'Input Data'!C240</f>
        <v>5.1039410454187598E-3</v>
      </c>
    </row>
    <row r="8" spans="1:21" x14ac:dyDescent="0.35">
      <c r="C8" s="27"/>
      <c r="D8" s="28" t="s">
        <v>79</v>
      </c>
      <c r="E8" s="28" t="s">
        <v>80</v>
      </c>
      <c r="F8" s="28" t="s">
        <v>81</v>
      </c>
      <c r="G8" s="28" t="s">
        <v>82</v>
      </c>
      <c r="H8" s="28" t="s">
        <v>83</v>
      </c>
      <c r="I8" s="28" t="s">
        <v>84</v>
      </c>
      <c r="J8" s="28" t="s">
        <v>85</v>
      </c>
      <c r="K8" s="28" t="s">
        <v>86</v>
      </c>
      <c r="L8" s="28" t="s">
        <v>87</v>
      </c>
      <c r="M8" s="28" t="s">
        <v>88</v>
      </c>
      <c r="N8" s="28" t="s">
        <v>89</v>
      </c>
      <c r="O8" s="28" t="s">
        <v>90</v>
      </c>
      <c r="P8" s="28" t="s">
        <v>91</v>
      </c>
      <c r="Q8" s="28" t="s">
        <v>92</v>
      </c>
      <c r="R8" s="28" t="s">
        <v>93</v>
      </c>
    </row>
    <row r="9" spans="1:21" x14ac:dyDescent="0.35">
      <c r="C9" s="25" t="s">
        <v>27</v>
      </c>
      <c r="D9" s="30">
        <f>'Input Data'!C24</f>
        <v>5244.8535364186455</v>
      </c>
      <c r="E9" s="30">
        <f>'Input Data'!D24</f>
        <v>5281.7046857889964</v>
      </c>
      <c r="F9" s="30">
        <f>'Input Data'!E24</f>
        <v>5247.4203555680169</v>
      </c>
      <c r="G9" s="30">
        <f>'Input Data'!F24</f>
        <v>5140.196312988277</v>
      </c>
      <c r="H9" s="30">
        <f>'Input Data'!G24</f>
        <v>4959.9898310581029</v>
      </c>
      <c r="I9" s="30">
        <f>'Input Data'!H24</f>
        <v>4860.4909507398916</v>
      </c>
      <c r="J9" s="30">
        <f>'Input Data'!I24</f>
        <v>4696.8019448718615</v>
      </c>
      <c r="K9" s="30">
        <f>'Input Data'!J24</f>
        <v>4556.9169573872223</v>
      </c>
      <c r="L9" s="30">
        <f>'Input Data'!K24</f>
        <v>4549.7340715970149</v>
      </c>
      <c r="M9" s="30">
        <f>'Input Data'!L24</f>
        <v>4567.8676520841827</v>
      </c>
      <c r="N9" s="30">
        <f>'Input Data'!M24</f>
        <v>4690.1520363130003</v>
      </c>
      <c r="O9" s="30">
        <f>'Input Data'!N24</f>
        <v>4744.6953511093297</v>
      </c>
      <c r="P9" s="31">
        <f>'Input Data'!O24</f>
        <v>4787.0203301764459</v>
      </c>
      <c r="Q9" s="31">
        <f>'Input Data'!P24</f>
        <v>4815.7529976278447</v>
      </c>
      <c r="R9" s="31">
        <f>'Input Data'!Q24</f>
        <v>4823.0955736221849</v>
      </c>
      <c r="T9" s="32"/>
    </row>
    <row r="10" spans="1:21" x14ac:dyDescent="0.35">
      <c r="C10" s="25" t="s">
        <v>26</v>
      </c>
      <c r="D10" s="30">
        <f>D9</f>
        <v>5244.8535364186455</v>
      </c>
      <c r="E10" s="30">
        <f t="shared" ref="E10:O10" si="0">E9</f>
        <v>5281.7046857889964</v>
      </c>
      <c r="F10" s="30">
        <f t="shared" si="0"/>
        <v>5247.4203555680169</v>
      </c>
      <c r="G10" s="30">
        <f t="shared" si="0"/>
        <v>5140.196312988277</v>
      </c>
      <c r="H10" s="30">
        <f t="shared" si="0"/>
        <v>4959.9898310581029</v>
      </c>
      <c r="I10" s="30">
        <f t="shared" si="0"/>
        <v>4860.4909507398916</v>
      </c>
      <c r="J10" s="30">
        <f t="shared" si="0"/>
        <v>4696.8019448718615</v>
      </c>
      <c r="K10" s="30">
        <f t="shared" si="0"/>
        <v>4556.9169573872223</v>
      </c>
      <c r="L10" s="30">
        <f t="shared" si="0"/>
        <v>4549.7340715970149</v>
      </c>
      <c r="M10" s="30">
        <f t="shared" si="0"/>
        <v>4567.8676520841827</v>
      </c>
      <c r="N10" s="30">
        <f t="shared" si="0"/>
        <v>4690.1520363130003</v>
      </c>
      <c r="O10" s="30">
        <f t="shared" si="0"/>
        <v>4744.6953511093297</v>
      </c>
      <c r="P10" s="31">
        <f>'Input Data'!C284</f>
        <v>4840.1087341068624</v>
      </c>
      <c r="Q10" s="31">
        <f>'Input Data'!D284</f>
        <v>4852.5260469546338</v>
      </c>
      <c r="R10" s="31"/>
      <c r="T10" s="32"/>
    </row>
    <row r="11" spans="1:21" x14ac:dyDescent="0.35">
      <c r="C11" s="3" t="s">
        <v>28</v>
      </c>
      <c r="D11" s="30"/>
      <c r="E11" s="30"/>
      <c r="F11" s="30"/>
      <c r="G11" s="30"/>
      <c r="H11" s="30"/>
      <c r="I11" s="30"/>
      <c r="J11" s="30"/>
      <c r="K11" s="30"/>
      <c r="L11" s="30"/>
      <c r="M11" s="30"/>
      <c r="N11" s="30"/>
      <c r="O11" s="30"/>
      <c r="P11" s="31">
        <f>P10-P9</f>
        <v>53.088403930416462</v>
      </c>
      <c r="Q11" s="31">
        <f>Q10-Q9</f>
        <v>36.773049326789078</v>
      </c>
      <c r="R11" s="31"/>
      <c r="T11" s="32"/>
    </row>
    <row r="12" spans="1:21" x14ac:dyDescent="0.35">
      <c r="D12" s="34"/>
      <c r="E12" s="34"/>
      <c r="F12" s="34"/>
      <c r="G12" s="34"/>
      <c r="H12" s="34"/>
      <c r="I12" s="34"/>
      <c r="J12" s="34"/>
      <c r="K12" s="34"/>
      <c r="L12" s="34"/>
      <c r="M12" s="34"/>
      <c r="N12" s="34"/>
      <c r="O12" s="34"/>
      <c r="P12" s="35"/>
      <c r="Q12" s="35"/>
      <c r="R12" s="35"/>
    </row>
    <row r="13" spans="1:21" x14ac:dyDescent="0.35">
      <c r="B13" s="23" t="s">
        <v>142</v>
      </c>
      <c r="D13" s="34"/>
      <c r="E13" s="34"/>
      <c r="F13" s="34"/>
      <c r="G13" s="34"/>
      <c r="H13" s="34"/>
      <c r="I13" s="34"/>
      <c r="J13" s="34"/>
      <c r="K13" s="34"/>
      <c r="L13" s="34"/>
      <c r="M13" s="34"/>
      <c r="N13" s="34"/>
      <c r="O13" s="34"/>
      <c r="P13" s="35"/>
      <c r="Q13" s="35"/>
      <c r="R13" s="35"/>
    </row>
    <row r="14" spans="1:21" x14ac:dyDescent="0.35">
      <c r="B14" s="23" t="s">
        <v>118</v>
      </c>
      <c r="T14" s="32"/>
      <c r="U14" s="32"/>
    </row>
    <row r="15" spans="1:21" x14ac:dyDescent="0.35">
      <c r="B15" s="23"/>
      <c r="T15" s="32"/>
      <c r="U15" s="32"/>
    </row>
    <row r="16" spans="1:21" x14ac:dyDescent="0.35">
      <c r="C16" s="27"/>
      <c r="D16" s="36" t="s">
        <v>79</v>
      </c>
      <c r="E16" s="36" t="s">
        <v>80</v>
      </c>
      <c r="F16" s="36" t="s">
        <v>81</v>
      </c>
      <c r="G16" s="36" t="s">
        <v>82</v>
      </c>
      <c r="H16" s="36" t="s">
        <v>83</v>
      </c>
      <c r="I16" s="36" t="s">
        <v>84</v>
      </c>
      <c r="J16" s="36" t="s">
        <v>85</v>
      </c>
      <c r="K16" s="36" t="s">
        <v>86</v>
      </c>
      <c r="L16" s="36" t="s">
        <v>87</v>
      </c>
      <c r="M16" s="36" t="s">
        <v>88</v>
      </c>
      <c r="N16" s="36" t="s">
        <v>89</v>
      </c>
      <c r="O16" s="36" t="s">
        <v>90</v>
      </c>
      <c r="P16" s="36" t="s">
        <v>91</v>
      </c>
      <c r="Q16" s="36" t="s">
        <v>92</v>
      </c>
      <c r="R16" s="36" t="s">
        <v>93</v>
      </c>
    </row>
    <row r="17" spans="2:19" x14ac:dyDescent="0.35">
      <c r="C17" s="3" t="s">
        <v>111</v>
      </c>
      <c r="D17" s="65"/>
      <c r="E17" s="30">
        <f>E21+E24</f>
        <v>494.11838250244608</v>
      </c>
      <c r="F17" s="30">
        <f t="shared" ref="F17:R18" si="1">F21+F24</f>
        <v>470.44392668844046</v>
      </c>
      <c r="G17" s="30">
        <f t="shared" si="1"/>
        <v>507.26250937040425</v>
      </c>
      <c r="H17" s="30">
        <f t="shared" si="1"/>
        <v>503.0216913553428</v>
      </c>
      <c r="I17" s="30">
        <f t="shared" si="1"/>
        <v>524.30314102513034</v>
      </c>
      <c r="J17" s="30">
        <f t="shared" si="1"/>
        <v>554.26228210991087</v>
      </c>
      <c r="K17" s="30">
        <f t="shared" si="1"/>
        <v>514.5462474733074</v>
      </c>
      <c r="L17" s="30">
        <f t="shared" si="1"/>
        <v>441.07349314798284</v>
      </c>
      <c r="M17" s="30">
        <f t="shared" si="1"/>
        <v>404.4321172336148</v>
      </c>
      <c r="N17" s="30">
        <f t="shared" si="1"/>
        <v>346.36819502750348</v>
      </c>
      <c r="O17" s="30">
        <f t="shared" si="1"/>
        <v>331.40165078490719</v>
      </c>
      <c r="P17" s="31">
        <f t="shared" si="1"/>
        <v>443.85383348827219</v>
      </c>
      <c r="Q17" s="31">
        <f t="shared" si="1"/>
        <v>431.8743989278309</v>
      </c>
      <c r="R17" s="31">
        <f t="shared" si="1"/>
        <v>420.73625804713106</v>
      </c>
    </row>
    <row r="18" spans="2:19" x14ac:dyDescent="0.35">
      <c r="C18" s="3" t="s">
        <v>115</v>
      </c>
      <c r="D18" s="65"/>
      <c r="E18" s="30">
        <f>E22+E25</f>
        <v>494.11838250244608</v>
      </c>
      <c r="F18" s="30">
        <f t="shared" si="1"/>
        <v>470.44392668844046</v>
      </c>
      <c r="G18" s="30">
        <f t="shared" si="1"/>
        <v>507.26250937040425</v>
      </c>
      <c r="H18" s="30">
        <f t="shared" si="1"/>
        <v>503.0216913553428</v>
      </c>
      <c r="I18" s="30">
        <f t="shared" si="1"/>
        <v>524.30314102513034</v>
      </c>
      <c r="J18" s="30">
        <f t="shared" si="1"/>
        <v>554.26228210991087</v>
      </c>
      <c r="K18" s="30">
        <f t="shared" si="1"/>
        <v>514.5462474733074</v>
      </c>
      <c r="L18" s="30">
        <f t="shared" si="1"/>
        <v>441.07349314798284</v>
      </c>
      <c r="M18" s="30">
        <f t="shared" si="1"/>
        <v>404.4321172336148</v>
      </c>
      <c r="N18" s="30">
        <f t="shared" si="1"/>
        <v>346.36819502750348</v>
      </c>
      <c r="O18" s="30">
        <f t="shared" si="1"/>
        <v>331.40165078490719</v>
      </c>
      <c r="P18" s="31">
        <f t="shared" si="1"/>
        <v>443.85383348827219</v>
      </c>
      <c r="Q18" s="31">
        <f t="shared" si="1"/>
        <v>436.66391745002227</v>
      </c>
      <c r="R18" s="31">
        <f t="shared" si="1"/>
        <v>423.94899656971666</v>
      </c>
    </row>
    <row r="19" spans="2:19" x14ac:dyDescent="0.35">
      <c r="C19" s="3" t="s">
        <v>161</v>
      </c>
      <c r="D19" s="39"/>
      <c r="E19" s="39"/>
      <c r="F19" s="39"/>
      <c r="G19" s="39"/>
      <c r="H19" s="39"/>
      <c r="I19" s="39"/>
      <c r="J19" s="39"/>
      <c r="K19" s="39"/>
      <c r="L19" s="39"/>
      <c r="M19" s="39"/>
      <c r="N19" s="39"/>
      <c r="O19" s="39"/>
      <c r="P19" s="31">
        <f>P18-P17</f>
        <v>0</v>
      </c>
      <c r="Q19" s="31">
        <f t="shared" ref="Q19:R19" si="2">Q18-Q17</f>
        <v>4.7895185221913721</v>
      </c>
      <c r="R19" s="31">
        <f t="shared" si="2"/>
        <v>3.212738522585596</v>
      </c>
    </row>
    <row r="20" spans="2:19" x14ac:dyDescent="0.35">
      <c r="C20" s="25" t="s">
        <v>24</v>
      </c>
      <c r="D20" s="45"/>
      <c r="E20" s="45">
        <f>'Input Data'!C50</f>
        <v>7.2796463087378388E-2</v>
      </c>
      <c r="F20" s="45">
        <f>'Input Data'!D50</f>
        <v>6.9433949594761735E-2</v>
      </c>
      <c r="G20" s="45">
        <f>'Input Data'!E50</f>
        <v>7.4639574399823744E-2</v>
      </c>
      <c r="H20" s="45">
        <f>'Input Data'!F50</f>
        <v>8.1337267798316917E-2</v>
      </c>
      <c r="I20" s="45">
        <f>'Input Data'!G50</f>
        <v>8.4014666579729835E-2</v>
      </c>
      <c r="J20" s="45">
        <f>'Input Data'!H50</f>
        <v>9.6250510889168556E-2</v>
      </c>
      <c r="K20" s="45">
        <f>'Input Data'!I50</f>
        <v>9.0902011704668356E-2</v>
      </c>
      <c r="L20" s="45">
        <f>'Input Data'!J50</f>
        <v>8.3684377363359722E-2</v>
      </c>
      <c r="M20" s="45">
        <f>'Input Data'!K50</f>
        <v>7.6734556783907823E-2</v>
      </c>
      <c r="N20" s="45">
        <f>'Input Data'!L50</f>
        <v>6.4633715358489593E-2</v>
      </c>
      <c r="O20" s="45">
        <f>'Input Data'!M50</f>
        <v>6.0849357147434384E-2</v>
      </c>
      <c r="P20" s="46">
        <f>'Input Data'!N50</f>
        <v>8.1308487721382106E-2</v>
      </c>
      <c r="Q20" s="46">
        <f>'Input Data'!O50</f>
        <v>7.8114029063137941E-2</v>
      </c>
      <c r="R20" s="46">
        <f>'Input Data'!P50</f>
        <v>7.5368930355936531E-2</v>
      </c>
    </row>
    <row r="21" spans="2:19" x14ac:dyDescent="0.35">
      <c r="C21" s="3" t="s">
        <v>162</v>
      </c>
      <c r="D21" s="65"/>
      <c r="E21" s="30">
        <f>E$20*D9</f>
        <v>381.80678686260592</v>
      </c>
      <c r="F21" s="30">
        <f t="shared" ref="F21:O21" si="3">F20*E9</f>
        <v>366.72961692749004</v>
      </c>
      <c r="G21" s="30">
        <f t="shared" si="3"/>
        <v>391.66522203656854</v>
      </c>
      <c r="H21" s="30">
        <f t="shared" si="3"/>
        <v>418.08952404544874</v>
      </c>
      <c r="I21" s="30">
        <f t="shared" si="3"/>
        <v>416.71189189519703</v>
      </c>
      <c r="J21" s="30">
        <f t="shared" si="3"/>
        <v>467.82473718089517</v>
      </c>
      <c r="K21" s="30">
        <f t="shared" si="3"/>
        <v>426.94874536725104</v>
      </c>
      <c r="L21" s="30">
        <f t="shared" si="3"/>
        <v>381.34275827548532</v>
      </c>
      <c r="M21" s="30">
        <f t="shared" si="3"/>
        <v>349.1218274686413</v>
      </c>
      <c r="N21" s="30">
        <f t="shared" si="3"/>
        <v>295.23825762006123</v>
      </c>
      <c r="O21" s="30">
        <f t="shared" si="3"/>
        <v>285.39273633337638</v>
      </c>
      <c r="P21" s="31">
        <f>(P20*O9)</f>
        <v>385.7840036973717</v>
      </c>
      <c r="Q21" s="31">
        <f t="shared" ref="Q21:R21" si="4">(Q20*P9)</f>
        <v>373.93344519723507</v>
      </c>
      <c r="R21" s="31">
        <f t="shared" si="4"/>
        <v>362.95815228960561</v>
      </c>
    </row>
    <row r="22" spans="2:19" ht="13.9" x14ac:dyDescent="0.4">
      <c r="C22" s="3" t="s">
        <v>163</v>
      </c>
      <c r="D22" s="65"/>
      <c r="E22" s="30">
        <f>E$20*D10</f>
        <v>381.80678686260592</v>
      </c>
      <c r="F22" s="30">
        <f t="shared" ref="F22:R22" si="5">F$20*E10</f>
        <v>366.72961692749004</v>
      </c>
      <c r="G22" s="30">
        <f t="shared" si="5"/>
        <v>391.66522203656854</v>
      </c>
      <c r="H22" s="30">
        <f t="shared" si="5"/>
        <v>418.08952404544874</v>
      </c>
      <c r="I22" s="30">
        <f t="shared" si="5"/>
        <v>416.71189189519703</v>
      </c>
      <c r="J22" s="30">
        <f t="shared" si="5"/>
        <v>467.82473718089517</v>
      </c>
      <c r="K22" s="30">
        <f t="shared" si="5"/>
        <v>426.94874536725104</v>
      </c>
      <c r="L22" s="30">
        <f t="shared" si="5"/>
        <v>381.34275827548532</v>
      </c>
      <c r="M22" s="30">
        <f t="shared" si="5"/>
        <v>349.1218274686413</v>
      </c>
      <c r="N22" s="30">
        <f t="shared" si="5"/>
        <v>295.23825762006123</v>
      </c>
      <c r="O22" s="30">
        <f t="shared" si="5"/>
        <v>285.39273633337638</v>
      </c>
      <c r="P22" s="31">
        <f t="shared" si="5"/>
        <v>385.7840036973717</v>
      </c>
      <c r="Q22" s="31">
        <f t="shared" si="5"/>
        <v>378.08039432477125</v>
      </c>
      <c r="R22" s="31">
        <f t="shared" si="5"/>
        <v>365.72969768329182</v>
      </c>
      <c r="S22" s="40"/>
    </row>
    <row r="23" spans="2:19" x14ac:dyDescent="0.35">
      <c r="C23" s="25" t="s">
        <v>29</v>
      </c>
      <c r="D23" s="45"/>
      <c r="E23" s="45">
        <f>'Input Data'!C75</f>
        <v>2.1413676256159125E-2</v>
      </c>
      <c r="F23" s="45">
        <f>'Input Data'!D75</f>
        <v>1.9636521905513783E-2</v>
      </c>
      <c r="G23" s="45">
        <f>'Input Data'!E75</f>
        <v>2.2029355283339536E-2</v>
      </c>
      <c r="H23" s="45">
        <f>'Input Data'!F75</f>
        <v>1.652313688784356E-2</v>
      </c>
      <c r="I23" s="45">
        <f>'Input Data'!G75</f>
        <v>2.1691828571144701E-2</v>
      </c>
      <c r="J23" s="45">
        <f>'Input Data'!H75</f>
        <v>1.7783706585413499E-2</v>
      </c>
      <c r="K23" s="45">
        <f>'Input Data'!I75</f>
        <v>1.8650456871339545E-2</v>
      </c>
      <c r="L23" s="45">
        <f>'Input Data'!J75</f>
        <v>1.310770756435839E-2</v>
      </c>
      <c r="M23" s="45">
        <f>'Input Data'!K75</f>
        <v>1.2156818155650768E-2</v>
      </c>
      <c r="N23" s="45">
        <f>'Input Data'!L75</f>
        <v>1.1193392913674532E-2</v>
      </c>
      <c r="O23" s="45">
        <f>'Input Data'!M75</f>
        <v>9.8096850795692195E-3</v>
      </c>
      <c r="P23" s="46">
        <f>'Input Data'!N75</f>
        <v>1.2238895333358651E-2</v>
      </c>
      <c r="Q23" s="46">
        <f>'Input Data'!O75</f>
        <v>1.21037617837859E-2</v>
      </c>
      <c r="R23" s="46">
        <f>'Input Data'!P75</f>
        <v>1.1997730320883559E-2</v>
      </c>
    </row>
    <row r="24" spans="2:19" x14ac:dyDescent="0.35">
      <c r="C24" s="3" t="s">
        <v>164</v>
      </c>
      <c r="D24" s="65"/>
      <c r="E24" s="30">
        <f>E$23*D9</f>
        <v>112.31159563984016</v>
      </c>
      <c r="F24" s="30">
        <f t="shared" ref="F24:R24" si="6">F23*E9</f>
        <v>103.71430976095041</v>
      </c>
      <c r="G24" s="30">
        <f t="shared" si="6"/>
        <v>115.59728733383572</v>
      </c>
      <c r="H24" s="30">
        <f t="shared" si="6"/>
        <v>84.932167309894055</v>
      </c>
      <c r="I24" s="30">
        <f t="shared" si="6"/>
        <v>107.59124912993333</v>
      </c>
      <c r="J24" s="30">
        <f t="shared" si="6"/>
        <v>86.437544929015729</v>
      </c>
      <c r="K24" s="30">
        <f t="shared" si="6"/>
        <v>87.597502106056353</v>
      </c>
      <c r="L24" s="30">
        <f t="shared" si="6"/>
        <v>59.730734872497514</v>
      </c>
      <c r="M24" s="30">
        <f t="shared" si="6"/>
        <v>55.310289764973483</v>
      </c>
      <c r="N24" s="30">
        <f t="shared" si="6"/>
        <v>51.129937407442213</v>
      </c>
      <c r="O24" s="30">
        <f t="shared" si="6"/>
        <v>46.008914451530828</v>
      </c>
      <c r="P24" s="31">
        <f t="shared" si="6"/>
        <v>58.069829790900464</v>
      </c>
      <c r="Q24" s="31">
        <f t="shared" si="6"/>
        <v>57.94095373059583</v>
      </c>
      <c r="R24" s="31">
        <f t="shared" si="6"/>
        <v>57.778105757525481</v>
      </c>
    </row>
    <row r="25" spans="2:19" x14ac:dyDescent="0.35">
      <c r="C25" s="3" t="s">
        <v>165</v>
      </c>
      <c r="D25" s="65"/>
      <c r="E25" s="30">
        <f>E$23*D10</f>
        <v>112.31159563984016</v>
      </c>
      <c r="F25" s="30">
        <f t="shared" ref="F25:R25" si="7">F$23*E10</f>
        <v>103.71430976095041</v>
      </c>
      <c r="G25" s="30">
        <f t="shared" si="7"/>
        <v>115.59728733383572</v>
      </c>
      <c r="H25" s="30">
        <f t="shared" si="7"/>
        <v>84.932167309894055</v>
      </c>
      <c r="I25" s="30">
        <f t="shared" si="7"/>
        <v>107.59124912993333</v>
      </c>
      <c r="J25" s="30">
        <f t="shared" si="7"/>
        <v>86.437544929015729</v>
      </c>
      <c r="K25" s="30">
        <f t="shared" si="7"/>
        <v>87.597502106056353</v>
      </c>
      <c r="L25" s="30">
        <f t="shared" si="7"/>
        <v>59.730734872497514</v>
      </c>
      <c r="M25" s="30">
        <f t="shared" si="7"/>
        <v>55.310289764973483</v>
      </c>
      <c r="N25" s="30">
        <f t="shared" si="7"/>
        <v>51.129937407442213</v>
      </c>
      <c r="O25" s="30">
        <f t="shared" si="7"/>
        <v>46.008914451530828</v>
      </c>
      <c r="P25" s="31">
        <f t="shared" si="7"/>
        <v>58.069829790900464</v>
      </c>
      <c r="Q25" s="31">
        <f t="shared" si="7"/>
        <v>58.583523125250991</v>
      </c>
      <c r="R25" s="31">
        <f t="shared" si="7"/>
        <v>58.219298886424845</v>
      </c>
    </row>
    <row r="26" spans="2:19" x14ac:dyDescent="0.35">
      <c r="D26" s="34"/>
      <c r="E26" s="34"/>
      <c r="F26" s="34"/>
      <c r="G26" s="34"/>
      <c r="H26" s="34"/>
      <c r="I26" s="34"/>
      <c r="J26" s="34"/>
      <c r="K26" s="34"/>
      <c r="L26" s="34"/>
      <c r="M26" s="34"/>
      <c r="N26" s="34"/>
      <c r="O26" s="34"/>
      <c r="P26" s="34"/>
      <c r="Q26" s="34"/>
      <c r="R26" s="34"/>
    </row>
    <row r="27" spans="2:19" x14ac:dyDescent="0.35">
      <c r="B27" s="23" t="s">
        <v>180</v>
      </c>
      <c r="D27" s="34"/>
      <c r="E27" s="34"/>
      <c r="F27" s="34"/>
      <c r="G27" s="34"/>
      <c r="H27" s="34"/>
      <c r="I27" s="34"/>
      <c r="J27" s="34"/>
      <c r="K27" s="34"/>
      <c r="L27" s="34"/>
      <c r="M27" s="34"/>
      <c r="N27" s="34"/>
      <c r="O27" s="34"/>
      <c r="P27" s="34"/>
      <c r="Q27" s="34"/>
      <c r="R27" s="34"/>
    </row>
    <row r="28" spans="2:19" x14ac:dyDescent="0.35">
      <c r="D28" s="34"/>
      <c r="E28" s="34"/>
      <c r="F28" s="34"/>
      <c r="G28" s="34"/>
      <c r="H28" s="34"/>
      <c r="I28" s="34"/>
      <c r="J28" s="34"/>
      <c r="K28" s="34"/>
      <c r="L28" s="34"/>
      <c r="M28" s="34"/>
      <c r="N28" s="34"/>
      <c r="O28" s="34"/>
      <c r="P28" s="34"/>
      <c r="Q28" s="34"/>
      <c r="R28" s="34"/>
    </row>
    <row r="29" spans="2:19" x14ac:dyDescent="0.35">
      <c r="C29" s="27"/>
      <c r="D29" s="36" t="s">
        <v>79</v>
      </c>
      <c r="E29" s="36" t="s">
        <v>80</v>
      </c>
      <c r="F29" s="36" t="s">
        <v>81</v>
      </c>
      <c r="G29" s="36" t="s">
        <v>82</v>
      </c>
      <c r="H29" s="36" t="s">
        <v>83</v>
      </c>
      <c r="I29" s="36" t="s">
        <v>84</v>
      </c>
      <c r="J29" s="36" t="s">
        <v>85</v>
      </c>
      <c r="K29" s="36" t="s">
        <v>86</v>
      </c>
      <c r="L29" s="36" t="s">
        <v>87</v>
      </c>
      <c r="M29" s="36" t="s">
        <v>88</v>
      </c>
      <c r="N29" s="36" t="s">
        <v>89</v>
      </c>
      <c r="O29" s="36" t="s">
        <v>90</v>
      </c>
      <c r="P29" s="36" t="s">
        <v>91</v>
      </c>
      <c r="Q29" s="36" t="s">
        <v>92</v>
      </c>
      <c r="R29" s="36" t="s">
        <v>93</v>
      </c>
    </row>
    <row r="30" spans="2:19" x14ac:dyDescent="0.35">
      <c r="C30" s="3" t="s">
        <v>112</v>
      </c>
      <c r="D30" s="56"/>
      <c r="E30" s="30">
        <f>'Input Data'!C308</f>
        <v>538.52915156762549</v>
      </c>
      <c r="F30" s="30">
        <f>'Input Data'!D308</f>
        <v>532.23662004850473</v>
      </c>
      <c r="G30" s="30">
        <f>'Input Data'!E308</f>
        <v>516.41183459847139</v>
      </c>
      <c r="H30" s="30">
        <f>'Input Data'!F308</f>
        <v>462.36970863043535</v>
      </c>
      <c r="I30" s="30">
        <f>'Input Data'!G308</f>
        <v>444.67809329574516</v>
      </c>
      <c r="J30" s="30">
        <f>'Input Data'!H308</f>
        <v>496.39681673332871</v>
      </c>
      <c r="K30" s="30">
        <f>'Input Data'!I308</f>
        <v>449.18739207177339</v>
      </c>
      <c r="L30" s="30">
        <f>'Input Data'!J308</f>
        <v>419.06823257123068</v>
      </c>
      <c r="M30" s="30">
        <f>'Input Data'!K308</f>
        <v>498.91198336646789</v>
      </c>
      <c r="N30" s="30">
        <f>'Input Data'!L308</f>
        <v>395.91760664963789</v>
      </c>
      <c r="O30" s="30">
        <f>'Input Data'!M308</f>
        <v>493.95479341742993</v>
      </c>
      <c r="P30" s="31">
        <f>P9*($D$6+1)-O9+P17</f>
        <v>510.61148210382981</v>
      </c>
      <c r="Q30" s="31">
        <f>Q9*($D$6+1)-P9+Q17</f>
        <v>485.18638576842108</v>
      </c>
      <c r="R30" s="31">
        <f>R9*($D$6+1)-Q9+R17</f>
        <v>452.6956295056591</v>
      </c>
    </row>
    <row r="31" spans="2:19" x14ac:dyDescent="0.35">
      <c r="C31" s="3" t="s">
        <v>116</v>
      </c>
      <c r="D31" s="56"/>
      <c r="E31" s="30">
        <f>E30</f>
        <v>538.52915156762549</v>
      </c>
      <c r="F31" s="30">
        <f t="shared" ref="F31:O31" si="8">F30</f>
        <v>532.23662004850473</v>
      </c>
      <c r="G31" s="30">
        <f t="shared" si="8"/>
        <v>516.41183459847139</v>
      </c>
      <c r="H31" s="30">
        <f t="shared" si="8"/>
        <v>462.36970863043535</v>
      </c>
      <c r="I31" s="30">
        <f t="shared" si="8"/>
        <v>444.67809329574516</v>
      </c>
      <c r="J31" s="30">
        <f t="shared" si="8"/>
        <v>496.39681673332871</v>
      </c>
      <c r="K31" s="30">
        <f t="shared" si="8"/>
        <v>449.18739207177339</v>
      </c>
      <c r="L31" s="30">
        <f t="shared" si="8"/>
        <v>419.06823257123068</v>
      </c>
      <c r="M31" s="30">
        <f t="shared" si="8"/>
        <v>498.91198336646789</v>
      </c>
      <c r="N31" s="30">
        <f t="shared" si="8"/>
        <v>395.91760664963789</v>
      </c>
      <c r="O31" s="30">
        <f t="shared" si="8"/>
        <v>493.95479341742993</v>
      </c>
      <c r="P31" s="31">
        <f>P9*($D$6+1)-O10+P18</f>
        <v>510.61148210382981</v>
      </c>
      <c r="Q31" s="31">
        <f>Q9*($D$6+1)-P10+Q18</f>
        <v>436.88750036019599</v>
      </c>
      <c r="R31" s="31">
        <f>R9*($D$6+1)-Q10+R18</f>
        <v>419.13531870145562</v>
      </c>
      <c r="S31" s="34"/>
    </row>
    <row r="33" spans="2:19" x14ac:dyDescent="0.35">
      <c r="B33" s="23" t="s">
        <v>166</v>
      </c>
    </row>
    <row r="35" spans="2:19" x14ac:dyDescent="0.35">
      <c r="C35" s="37"/>
      <c r="D35" s="30" t="s">
        <v>79</v>
      </c>
      <c r="E35" s="30" t="s">
        <v>80</v>
      </c>
      <c r="F35" s="30" t="s">
        <v>81</v>
      </c>
      <c r="G35" s="30" t="s">
        <v>82</v>
      </c>
      <c r="H35" s="30" t="s">
        <v>83</v>
      </c>
      <c r="I35" s="30" t="s">
        <v>84</v>
      </c>
      <c r="J35" s="30" t="s">
        <v>85</v>
      </c>
      <c r="K35" s="30" t="s">
        <v>86</v>
      </c>
      <c r="L35" s="30" t="s">
        <v>87</v>
      </c>
      <c r="M35" s="30" t="s">
        <v>88</v>
      </c>
      <c r="N35" s="30" t="s">
        <v>89</v>
      </c>
      <c r="O35" s="30" t="s">
        <v>90</v>
      </c>
      <c r="P35" s="30" t="s">
        <v>91</v>
      </c>
      <c r="Q35" s="30" t="s">
        <v>92</v>
      </c>
      <c r="R35" s="30" t="s">
        <v>93</v>
      </c>
    </row>
    <row r="36" spans="2:19" x14ac:dyDescent="0.35">
      <c r="C36" s="3" t="s">
        <v>112</v>
      </c>
      <c r="D36" s="39"/>
      <c r="E36" s="30">
        <f t="shared" ref="E36:R37" si="9">E30</f>
        <v>538.52915156762549</v>
      </c>
      <c r="F36" s="30">
        <f t="shared" si="9"/>
        <v>532.23662004850473</v>
      </c>
      <c r="G36" s="30">
        <f t="shared" si="9"/>
        <v>516.41183459847139</v>
      </c>
      <c r="H36" s="30">
        <f t="shared" si="9"/>
        <v>462.36970863043535</v>
      </c>
      <c r="I36" s="30">
        <f t="shared" si="9"/>
        <v>444.67809329574516</v>
      </c>
      <c r="J36" s="30">
        <f t="shared" si="9"/>
        <v>496.39681673332871</v>
      </c>
      <c r="K36" s="30">
        <f t="shared" si="9"/>
        <v>449.18739207177339</v>
      </c>
      <c r="L36" s="30">
        <f t="shared" si="9"/>
        <v>419.06823257123068</v>
      </c>
      <c r="M36" s="30">
        <f t="shared" si="9"/>
        <v>498.91198336646789</v>
      </c>
      <c r="N36" s="30">
        <f t="shared" si="9"/>
        <v>395.91760664963789</v>
      </c>
      <c r="O36" s="30">
        <f t="shared" si="9"/>
        <v>493.95479341742993</v>
      </c>
      <c r="P36" s="31">
        <f t="shared" si="9"/>
        <v>510.61148210382981</v>
      </c>
      <c r="Q36" s="31">
        <f t="shared" si="9"/>
        <v>485.18638576842108</v>
      </c>
      <c r="R36" s="31">
        <f t="shared" si="9"/>
        <v>452.6956295056591</v>
      </c>
      <c r="S36" s="34"/>
    </row>
    <row r="37" spans="2:19" x14ac:dyDescent="0.35">
      <c r="C37" s="3" t="s">
        <v>116</v>
      </c>
      <c r="D37" s="39"/>
      <c r="E37" s="30">
        <f>E31</f>
        <v>538.52915156762549</v>
      </c>
      <c r="F37" s="30">
        <f t="shared" si="9"/>
        <v>532.23662004850473</v>
      </c>
      <c r="G37" s="30">
        <f t="shared" si="9"/>
        <v>516.41183459847139</v>
      </c>
      <c r="H37" s="30">
        <f t="shared" si="9"/>
        <v>462.36970863043535</v>
      </c>
      <c r="I37" s="30">
        <f t="shared" si="9"/>
        <v>444.67809329574516</v>
      </c>
      <c r="J37" s="30">
        <f t="shared" si="9"/>
        <v>496.39681673332871</v>
      </c>
      <c r="K37" s="30">
        <f t="shared" si="9"/>
        <v>449.18739207177339</v>
      </c>
      <c r="L37" s="30">
        <f t="shared" si="9"/>
        <v>419.06823257123068</v>
      </c>
      <c r="M37" s="30">
        <f t="shared" si="9"/>
        <v>498.91198336646789</v>
      </c>
      <c r="N37" s="30">
        <f t="shared" si="9"/>
        <v>395.91760664963789</v>
      </c>
      <c r="O37" s="30">
        <f t="shared" si="9"/>
        <v>493.95479341742993</v>
      </c>
      <c r="P37" s="31">
        <f>P31</f>
        <v>510.61148210382981</v>
      </c>
      <c r="Q37" s="31">
        <f>Q31</f>
        <v>436.88750036019599</v>
      </c>
      <c r="R37" s="31">
        <f>R31</f>
        <v>419.13531870145562</v>
      </c>
      <c r="S37" s="34"/>
    </row>
    <row r="38" spans="2:19" x14ac:dyDescent="0.35">
      <c r="C38" s="3" t="s">
        <v>25</v>
      </c>
      <c r="D38" s="65"/>
      <c r="E38" s="30">
        <f>'Input Data'!C106</f>
        <v>168.23780983810852</v>
      </c>
      <c r="F38" s="30">
        <f>'Input Data'!D106</f>
        <v>163.128451092609</v>
      </c>
      <c r="G38" s="30">
        <f>'Input Data'!E106</f>
        <v>182.704777543592</v>
      </c>
      <c r="H38" s="30">
        <f>'Input Data'!F106</f>
        <v>176.53157480651547</v>
      </c>
      <c r="I38" s="30">
        <f>'Input Data'!G106</f>
        <v>148.10918515789731</v>
      </c>
      <c r="J38" s="30">
        <f>'Input Data'!H106</f>
        <v>133.42205027094136</v>
      </c>
      <c r="K38" s="30">
        <f>'Input Data'!I106</f>
        <v>140.41351255337639</v>
      </c>
      <c r="L38" s="30">
        <f>'Input Data'!J106</f>
        <v>138.86153516674176</v>
      </c>
      <c r="M38" s="30">
        <f>'Input Data'!K106</f>
        <v>172.64788218627976</v>
      </c>
      <c r="N38" s="30">
        <f>'Input Data'!L106</f>
        <v>143.35378115093732</v>
      </c>
      <c r="O38" s="30">
        <f>'Input Data'!M106</f>
        <v>160.79850633293282</v>
      </c>
      <c r="P38" s="31">
        <f>'Input Data'!N106</f>
        <v>155.74126683238447</v>
      </c>
      <c r="Q38" s="31">
        <f>'Input Data'!O106</f>
        <v>155.74126683238447</v>
      </c>
      <c r="R38" s="31">
        <f>'Input Data'!P106</f>
        <v>155.74126683238447</v>
      </c>
      <c r="S38" s="34"/>
    </row>
    <row r="39" spans="2:19" x14ac:dyDescent="0.35">
      <c r="C39" s="3" t="s">
        <v>30</v>
      </c>
      <c r="D39" s="65"/>
      <c r="E39" s="30">
        <f>'Input Data'!C132</f>
        <v>105.17004126002293</v>
      </c>
      <c r="F39" s="30">
        <f>'Input Data'!D132</f>
        <v>108.38354663485833</v>
      </c>
      <c r="G39" s="30">
        <f>'Input Data'!E132</f>
        <v>102.87970602560195</v>
      </c>
      <c r="H39" s="30">
        <f>'Input Data'!F132</f>
        <v>99.974922611432532</v>
      </c>
      <c r="I39" s="30">
        <f>'Input Data'!G132</f>
        <v>90.935774573968246</v>
      </c>
      <c r="J39" s="30">
        <f>'Input Data'!H132</f>
        <v>94.789339047805385</v>
      </c>
      <c r="K39" s="30">
        <f>'Input Data'!I132</f>
        <v>99.043842802895668</v>
      </c>
      <c r="L39" s="30">
        <f>'Input Data'!J132</f>
        <v>103.4996867739728</v>
      </c>
      <c r="M39" s="30">
        <f>'Input Data'!K132</f>
        <v>90.349218796630254</v>
      </c>
      <c r="N39" s="30">
        <f>'Input Data'!L132</f>
        <v>63.493807424587104</v>
      </c>
      <c r="O39" s="30">
        <f>'Input Data'!M132</f>
        <v>75.847261007436913</v>
      </c>
      <c r="P39" s="31">
        <f>'Input Data'!N132</f>
        <v>74.053640773358808</v>
      </c>
      <c r="Q39" s="31">
        <f>'Input Data'!O132</f>
        <v>79.646726425641191</v>
      </c>
      <c r="R39" s="31">
        <f>'Input Data'!P132</f>
        <v>77.986396081432375</v>
      </c>
      <c r="S39" s="34"/>
    </row>
    <row r="40" spans="2:19" x14ac:dyDescent="0.35">
      <c r="C40" s="3" t="s">
        <v>113</v>
      </c>
      <c r="D40" s="65"/>
      <c r="E40" s="30">
        <f>E36-E$38-E$39</f>
        <v>265.12130046949403</v>
      </c>
      <c r="F40" s="30">
        <f t="shared" ref="F40:R41" si="10">F36-F$38-F$39</f>
        <v>260.72462232103737</v>
      </c>
      <c r="G40" s="30">
        <f t="shared" si="10"/>
        <v>230.82735102927745</v>
      </c>
      <c r="H40" s="30">
        <f t="shared" si="10"/>
        <v>185.86321121248733</v>
      </c>
      <c r="I40" s="30">
        <f t="shared" si="10"/>
        <v>205.63313356387962</v>
      </c>
      <c r="J40" s="30">
        <f t="shared" si="10"/>
        <v>268.18542741458202</v>
      </c>
      <c r="K40" s="30">
        <f t="shared" si="10"/>
        <v>209.73003671550134</v>
      </c>
      <c r="L40" s="30">
        <f t="shared" si="10"/>
        <v>176.70701063051612</v>
      </c>
      <c r="M40" s="30">
        <f t="shared" si="10"/>
        <v>235.91488238355791</v>
      </c>
      <c r="N40" s="30">
        <f t="shared" si="10"/>
        <v>189.07001807411348</v>
      </c>
      <c r="O40" s="30">
        <f t="shared" si="10"/>
        <v>257.30902607706014</v>
      </c>
      <c r="P40" s="31">
        <f t="shared" si="10"/>
        <v>280.81657449808654</v>
      </c>
      <c r="Q40" s="31">
        <f t="shared" si="10"/>
        <v>249.79839251039539</v>
      </c>
      <c r="R40" s="31">
        <f t="shared" si="10"/>
        <v>218.9679665918423</v>
      </c>
      <c r="S40" s="34"/>
    </row>
    <row r="41" spans="2:19" x14ac:dyDescent="0.35">
      <c r="C41" s="3" t="s">
        <v>117</v>
      </c>
      <c r="D41" s="65"/>
      <c r="E41" s="30">
        <f>E37-E$38-E$39</f>
        <v>265.12130046949403</v>
      </c>
      <c r="F41" s="30">
        <f t="shared" si="10"/>
        <v>260.72462232103737</v>
      </c>
      <c r="G41" s="30">
        <f t="shared" si="10"/>
        <v>230.82735102927745</v>
      </c>
      <c r="H41" s="30">
        <f t="shared" si="10"/>
        <v>185.86321121248733</v>
      </c>
      <c r="I41" s="30">
        <f t="shared" si="10"/>
        <v>205.63313356387962</v>
      </c>
      <c r="J41" s="30">
        <f t="shared" si="10"/>
        <v>268.18542741458202</v>
      </c>
      <c r="K41" s="30">
        <f t="shared" si="10"/>
        <v>209.73003671550134</v>
      </c>
      <c r="L41" s="30">
        <f t="shared" si="10"/>
        <v>176.70701063051612</v>
      </c>
      <c r="M41" s="30">
        <f t="shared" si="10"/>
        <v>235.91488238355791</v>
      </c>
      <c r="N41" s="30">
        <f t="shared" si="10"/>
        <v>189.07001807411348</v>
      </c>
      <c r="O41" s="30">
        <f t="shared" si="10"/>
        <v>257.30902607706014</v>
      </c>
      <c r="P41" s="31">
        <f t="shared" si="10"/>
        <v>280.81657449808654</v>
      </c>
      <c r="Q41" s="31">
        <f t="shared" si="10"/>
        <v>201.49950710217036</v>
      </c>
      <c r="R41" s="31">
        <f t="shared" si="10"/>
        <v>185.40765578763882</v>
      </c>
      <c r="S41" s="34"/>
    </row>
    <row r="42" spans="2:19" x14ac:dyDescent="0.35">
      <c r="C42" s="23"/>
      <c r="D42" s="34"/>
      <c r="E42" s="54"/>
      <c r="F42" s="54"/>
      <c r="G42" s="54"/>
      <c r="H42" s="54"/>
      <c r="I42" s="54"/>
      <c r="J42" s="54"/>
      <c r="K42" s="54"/>
      <c r="L42" s="54"/>
      <c r="M42" s="54"/>
      <c r="N42" s="54"/>
      <c r="O42" s="54"/>
      <c r="P42" s="41"/>
      <c r="Q42" s="41"/>
      <c r="R42" s="41"/>
      <c r="S42" s="34"/>
    </row>
    <row r="43" spans="2:19" x14ac:dyDescent="0.35">
      <c r="B43" s="23" t="s">
        <v>174</v>
      </c>
      <c r="C43" s="23"/>
      <c r="D43" s="34"/>
      <c r="E43" s="54"/>
      <c r="F43" s="54"/>
      <c r="G43" s="54"/>
      <c r="H43" s="54"/>
      <c r="I43" s="54"/>
      <c r="J43" s="54"/>
      <c r="K43" s="54"/>
      <c r="L43" s="54"/>
      <c r="M43" s="54"/>
      <c r="N43" s="54"/>
      <c r="O43" s="54"/>
      <c r="P43" s="41"/>
      <c r="Q43" s="41"/>
      <c r="R43" s="41"/>
      <c r="S43" s="34"/>
    </row>
    <row r="44" spans="2:19" x14ac:dyDescent="0.35">
      <c r="C44" s="23"/>
      <c r="D44" s="34"/>
      <c r="E44" s="54"/>
      <c r="F44" s="54"/>
      <c r="G44" s="54"/>
      <c r="H44" s="54"/>
      <c r="I44" s="54"/>
      <c r="J44" s="54"/>
      <c r="K44" s="54"/>
      <c r="L44" s="54"/>
      <c r="M44" s="54"/>
      <c r="N44" s="54"/>
      <c r="O44" s="54"/>
      <c r="P44" s="41"/>
      <c r="Q44" s="41"/>
      <c r="R44" s="41"/>
      <c r="S44" s="34"/>
    </row>
    <row r="45" spans="2:19" x14ac:dyDescent="0.35">
      <c r="C45" s="3" t="s">
        <v>103</v>
      </c>
      <c r="D45" s="28">
        <f>'Input Data'!C229</f>
        <v>13.137962180967001</v>
      </c>
      <c r="E45" s="54"/>
      <c r="F45" s="54"/>
      <c r="G45" s="54"/>
      <c r="H45" s="54"/>
      <c r="I45" s="54"/>
      <c r="J45" s="54"/>
      <c r="K45" s="54"/>
      <c r="L45" s="54"/>
      <c r="M45" s="54"/>
      <c r="N45" s="54"/>
      <c r="O45" s="54"/>
      <c r="P45" s="41"/>
      <c r="Q45" s="41"/>
      <c r="R45" s="41"/>
      <c r="S45" s="34"/>
    </row>
    <row r="46" spans="2:19" x14ac:dyDescent="0.35">
      <c r="C46" s="23"/>
      <c r="D46" s="34"/>
      <c r="E46" s="54"/>
      <c r="F46" s="54"/>
      <c r="G46" s="54"/>
      <c r="H46" s="54"/>
      <c r="I46" s="54"/>
      <c r="J46" s="54"/>
      <c r="K46" s="54"/>
      <c r="L46" s="54"/>
      <c r="M46" s="54"/>
      <c r="N46" s="54"/>
      <c r="O46" s="54"/>
      <c r="P46" s="41"/>
      <c r="Q46" s="41"/>
      <c r="R46" s="41"/>
      <c r="S46" s="34"/>
    </row>
    <row r="47" spans="2:19" x14ac:dyDescent="0.35">
      <c r="C47" s="23"/>
      <c r="D47" s="30" t="s">
        <v>91</v>
      </c>
      <c r="E47" s="30" t="s">
        <v>92</v>
      </c>
      <c r="F47" s="30" t="s">
        <v>93</v>
      </c>
      <c r="G47" s="54"/>
      <c r="H47" s="54"/>
      <c r="I47" s="54"/>
      <c r="J47" s="54"/>
      <c r="K47" s="54"/>
      <c r="L47" s="54"/>
      <c r="M47" s="54"/>
      <c r="N47" s="54"/>
      <c r="O47" s="54"/>
      <c r="P47" s="41"/>
      <c r="Q47" s="41"/>
      <c r="R47" s="41"/>
      <c r="S47" s="34"/>
    </row>
    <row r="48" spans="2:19" x14ac:dyDescent="0.35">
      <c r="C48" s="3" t="s">
        <v>113</v>
      </c>
      <c r="D48" s="30">
        <f>P40</f>
        <v>280.81657449808654</v>
      </c>
      <c r="E48" s="30">
        <f t="shared" ref="E48:F49" si="11">Q40</f>
        <v>249.79839251039539</v>
      </c>
      <c r="F48" s="30">
        <f t="shared" si="11"/>
        <v>218.9679665918423</v>
      </c>
      <c r="G48" s="54"/>
      <c r="H48" s="54"/>
      <c r="I48" s="54"/>
      <c r="J48" s="54"/>
      <c r="K48" s="54"/>
      <c r="L48" s="54"/>
      <c r="M48" s="54"/>
      <c r="N48" s="54"/>
      <c r="O48" s="54"/>
      <c r="P48" s="41"/>
      <c r="Q48" s="41"/>
      <c r="R48" s="41"/>
      <c r="S48" s="34"/>
    </row>
    <row r="49" spans="2:19" x14ac:dyDescent="0.35">
      <c r="C49" s="3" t="s">
        <v>117</v>
      </c>
      <c r="D49" s="30">
        <f>P41</f>
        <v>280.81657449808654</v>
      </c>
      <c r="E49" s="30">
        <f t="shared" si="11"/>
        <v>201.49950710217036</v>
      </c>
      <c r="F49" s="30">
        <f t="shared" si="11"/>
        <v>185.40765578763882</v>
      </c>
      <c r="G49" s="54"/>
      <c r="H49" s="54"/>
      <c r="I49" s="54"/>
      <c r="J49" s="54"/>
      <c r="K49" s="54"/>
      <c r="L49" s="54"/>
      <c r="M49" s="54"/>
      <c r="N49" s="54"/>
      <c r="O49" s="54"/>
      <c r="P49" s="41"/>
      <c r="Q49" s="41"/>
      <c r="R49" s="41"/>
      <c r="S49" s="34"/>
    </row>
    <row r="50" spans="2:19" x14ac:dyDescent="0.35">
      <c r="C50" s="3" t="s">
        <v>175</v>
      </c>
      <c r="D50" s="30">
        <f>'Input Data'!C157</f>
        <v>19.584192696962145</v>
      </c>
      <c r="E50" s="30">
        <f>'Input Data'!D157</f>
        <v>22.088071035850966</v>
      </c>
      <c r="F50" s="30">
        <f>'Input Data'!E157</f>
        <v>20.022826515996091</v>
      </c>
      <c r="G50" s="54"/>
      <c r="H50" s="54"/>
      <c r="I50" s="54"/>
      <c r="J50" s="54"/>
      <c r="K50" s="54"/>
      <c r="L50" s="54"/>
      <c r="M50" s="54"/>
      <c r="N50" s="54"/>
      <c r="O50" s="54"/>
      <c r="P50" s="41"/>
      <c r="Q50" s="41"/>
      <c r="R50" s="41"/>
      <c r="S50" s="34"/>
    </row>
    <row r="51" spans="2:19" x14ac:dyDescent="0.35">
      <c r="C51" s="3" t="s">
        <v>135</v>
      </c>
      <c r="D51" s="30">
        <f>D48-D$50-$D$45</f>
        <v>248.0944196201574</v>
      </c>
      <c r="E51" s="30">
        <f t="shared" ref="E51:F52" si="12">E48-E$50-$D$45</f>
        <v>214.57235929357742</v>
      </c>
      <c r="F51" s="30">
        <f t="shared" si="12"/>
        <v>185.8071778948792</v>
      </c>
      <c r="G51" s="54"/>
      <c r="H51" s="54"/>
      <c r="I51" s="54"/>
      <c r="J51" s="54"/>
      <c r="K51" s="54"/>
      <c r="L51" s="54"/>
      <c r="M51" s="54"/>
      <c r="N51" s="54"/>
      <c r="O51" s="54"/>
      <c r="P51" s="41"/>
      <c r="Q51" s="41"/>
      <c r="R51" s="41"/>
      <c r="S51" s="34"/>
    </row>
    <row r="52" spans="2:19" x14ac:dyDescent="0.35">
      <c r="C52" s="3" t="s">
        <v>136</v>
      </c>
      <c r="D52" s="30">
        <f>D49-D$50-$D$45</f>
        <v>248.0944196201574</v>
      </c>
      <c r="E52" s="30">
        <f t="shared" si="12"/>
        <v>166.27347388535239</v>
      </c>
      <c r="F52" s="30">
        <f>F49-F$50-$D$45</f>
        <v>152.24686709067572</v>
      </c>
      <c r="G52" s="54"/>
      <c r="H52" s="54"/>
      <c r="I52" s="54"/>
      <c r="J52" s="54"/>
      <c r="K52" s="54"/>
      <c r="L52" s="54"/>
      <c r="M52" s="54"/>
      <c r="N52" s="54"/>
      <c r="O52" s="54"/>
      <c r="P52" s="41"/>
      <c r="Q52" s="41"/>
      <c r="R52" s="41"/>
      <c r="S52" s="34"/>
    </row>
    <row r="53" spans="2:19" x14ac:dyDescent="0.35">
      <c r="C53" s="23"/>
      <c r="D53" s="34"/>
      <c r="E53" s="54"/>
      <c r="F53" s="54"/>
      <c r="G53" s="54"/>
      <c r="H53" s="54"/>
      <c r="I53" s="54"/>
      <c r="J53" s="54"/>
      <c r="K53" s="54"/>
      <c r="L53" s="54"/>
      <c r="M53" s="54"/>
      <c r="N53" s="54"/>
      <c r="O53" s="54"/>
      <c r="P53" s="41"/>
      <c r="Q53" s="41"/>
      <c r="R53" s="41"/>
      <c r="S53" s="34"/>
    </row>
    <row r="54" spans="2:19" x14ac:dyDescent="0.35">
      <c r="B54" s="23" t="s">
        <v>123</v>
      </c>
      <c r="C54" s="23"/>
      <c r="D54" s="34"/>
      <c r="E54" s="54"/>
      <c r="F54" s="54"/>
      <c r="G54" s="54"/>
      <c r="H54" s="54"/>
      <c r="I54" s="54"/>
      <c r="J54" s="54"/>
      <c r="K54" s="54"/>
      <c r="L54" s="54"/>
      <c r="M54" s="54"/>
      <c r="N54" s="54"/>
      <c r="O54" s="54"/>
      <c r="P54" s="41"/>
      <c r="Q54" s="41"/>
      <c r="R54" s="41"/>
      <c r="S54" s="34"/>
    </row>
    <row r="55" spans="2:19" x14ac:dyDescent="0.35">
      <c r="C55" s="23"/>
      <c r="D55" s="34"/>
      <c r="E55" s="54"/>
      <c r="F55" s="54"/>
      <c r="G55" s="54"/>
      <c r="H55" s="54"/>
      <c r="I55" s="54"/>
      <c r="J55" s="54"/>
      <c r="K55" s="54"/>
      <c r="L55" s="54"/>
      <c r="M55" s="54"/>
      <c r="N55" s="54"/>
      <c r="O55" s="54"/>
      <c r="P55" s="41"/>
      <c r="Q55" s="41"/>
      <c r="R55" s="41"/>
      <c r="S55" s="34"/>
    </row>
    <row r="56" spans="2:19" x14ac:dyDescent="0.35">
      <c r="C56" s="3" t="s">
        <v>104</v>
      </c>
      <c r="D56" s="43">
        <f>'Input Data'!C85</f>
        <v>0.98429447237721857</v>
      </c>
      <c r="E56" s="54"/>
      <c r="F56" s="54"/>
      <c r="G56" s="54"/>
      <c r="H56" s="54"/>
      <c r="I56" s="54"/>
      <c r="J56" s="54"/>
      <c r="K56" s="54"/>
      <c r="L56" s="54"/>
      <c r="M56" s="54"/>
      <c r="N56" s="54"/>
      <c r="O56" s="54"/>
      <c r="P56" s="41"/>
      <c r="Q56" s="41"/>
      <c r="R56" s="41"/>
      <c r="S56" s="34"/>
    </row>
    <row r="57" spans="2:19" x14ac:dyDescent="0.35">
      <c r="C57" s="3" t="s">
        <v>137</v>
      </c>
      <c r="D57" s="44">
        <f>'Input Data'!C182</f>
        <v>0.93712972818737827</v>
      </c>
      <c r="E57" s="54"/>
      <c r="F57" s="54"/>
      <c r="G57" s="54"/>
      <c r="H57" s="54"/>
      <c r="I57" s="54"/>
      <c r="J57" s="54"/>
      <c r="K57" s="54"/>
      <c r="L57" s="54"/>
      <c r="M57" s="54"/>
      <c r="N57" s="54"/>
      <c r="O57" s="54"/>
      <c r="P57" s="41"/>
      <c r="Q57" s="41"/>
      <c r="R57" s="41"/>
      <c r="S57" s="34"/>
    </row>
    <row r="58" spans="2:19" x14ac:dyDescent="0.35">
      <c r="C58" s="3" t="s">
        <v>138</v>
      </c>
      <c r="D58" s="44">
        <f>'Input Data'!C206</f>
        <v>0.66969361137782912</v>
      </c>
      <c r="E58" s="54"/>
      <c r="F58" s="54"/>
      <c r="G58" s="54"/>
      <c r="H58" s="54"/>
      <c r="I58" s="54"/>
      <c r="J58" s="54"/>
      <c r="K58" s="54"/>
      <c r="L58" s="54"/>
      <c r="M58" s="54"/>
      <c r="N58" s="54"/>
      <c r="O58" s="54"/>
      <c r="P58" s="41"/>
      <c r="Q58" s="41"/>
      <c r="R58" s="41"/>
      <c r="S58" s="34"/>
    </row>
    <row r="59" spans="2:19" x14ac:dyDescent="0.35">
      <c r="C59" s="23"/>
      <c r="D59" s="34"/>
      <c r="E59" s="54"/>
      <c r="F59" s="54"/>
      <c r="G59" s="54"/>
      <c r="H59" s="54"/>
      <c r="I59" s="54"/>
      <c r="J59" s="54"/>
      <c r="K59" s="54"/>
      <c r="L59" s="54"/>
      <c r="M59" s="54"/>
      <c r="N59" s="54"/>
      <c r="O59" s="54"/>
      <c r="P59" s="41"/>
      <c r="Q59" s="41"/>
      <c r="R59" s="41"/>
      <c r="S59" s="34"/>
    </row>
    <row r="60" spans="2:19" x14ac:dyDescent="0.35">
      <c r="C60" s="3" t="s">
        <v>105</v>
      </c>
      <c r="D60" s="30" t="s">
        <v>93</v>
      </c>
      <c r="E60" s="54"/>
      <c r="F60" s="54"/>
      <c r="G60" s="54"/>
      <c r="H60" s="54"/>
      <c r="I60" s="54"/>
      <c r="J60" s="54"/>
      <c r="K60" s="54"/>
      <c r="L60" s="54"/>
      <c r="M60" s="54"/>
      <c r="N60" s="54"/>
      <c r="O60" s="54"/>
      <c r="P60" s="41"/>
      <c r="Q60" s="41"/>
      <c r="R60" s="41"/>
      <c r="S60" s="34"/>
    </row>
    <row r="61" spans="2:19" x14ac:dyDescent="0.35">
      <c r="C61" s="3" t="s">
        <v>124</v>
      </c>
      <c r="D61" s="30" t="s">
        <v>92</v>
      </c>
      <c r="E61" s="54"/>
      <c r="F61" s="54"/>
      <c r="G61" s="54"/>
      <c r="H61" s="54"/>
      <c r="I61" s="54"/>
      <c r="J61" s="54"/>
      <c r="K61" s="54"/>
      <c r="L61" s="54"/>
      <c r="M61" s="54"/>
      <c r="N61" s="54"/>
      <c r="O61" s="54"/>
      <c r="P61" s="41"/>
      <c r="Q61" s="41"/>
      <c r="R61" s="41"/>
      <c r="S61" s="34"/>
    </row>
    <row r="62" spans="2:19" x14ac:dyDescent="0.35">
      <c r="C62" s="3" t="s">
        <v>139</v>
      </c>
      <c r="D62" s="30">
        <f>F51/D$56/D$57/D$58</f>
        <v>300.78873689858995</v>
      </c>
      <c r="E62" s="54"/>
      <c r="F62" s="54"/>
      <c r="G62" s="54"/>
      <c r="H62" s="54"/>
      <c r="I62" s="54"/>
      <c r="J62" s="54"/>
      <c r="K62" s="54"/>
      <c r="L62" s="54"/>
      <c r="M62" s="54"/>
      <c r="N62" s="54"/>
      <c r="O62" s="54"/>
      <c r="P62" s="41"/>
      <c r="Q62" s="41"/>
      <c r="R62" s="41"/>
      <c r="S62" s="34"/>
    </row>
    <row r="63" spans="2:19" x14ac:dyDescent="0.35">
      <c r="C63" s="3" t="s">
        <v>140</v>
      </c>
      <c r="D63" s="30">
        <f>F52/D$56/D$57/D$58</f>
        <v>246.46056932676723</v>
      </c>
      <c r="E63" s="54"/>
      <c r="F63" s="54"/>
      <c r="G63" s="54"/>
      <c r="H63" s="54"/>
      <c r="I63" s="54"/>
      <c r="J63" s="54"/>
      <c r="K63" s="54"/>
      <c r="L63" s="54"/>
      <c r="M63" s="54"/>
      <c r="N63" s="54"/>
      <c r="O63" s="54"/>
      <c r="P63" s="41"/>
      <c r="Q63" s="41"/>
      <c r="R63" s="41"/>
      <c r="S63" s="34"/>
    </row>
    <row r="64" spans="2:19" ht="13.9" x14ac:dyDescent="0.4">
      <c r="C64" s="3" t="s">
        <v>31</v>
      </c>
      <c r="D64" s="30">
        <f>D63-D62</f>
        <v>-54.328167571822718</v>
      </c>
      <c r="E64" s="64" t="s">
        <v>167</v>
      </c>
      <c r="F64" s="54"/>
      <c r="G64" s="54"/>
      <c r="H64" s="54"/>
      <c r="I64" s="54"/>
      <c r="J64" s="54"/>
      <c r="K64" s="54"/>
      <c r="L64" s="54"/>
      <c r="M64" s="54"/>
      <c r="N64" s="54"/>
      <c r="O64" s="54"/>
      <c r="P64" s="41"/>
      <c r="Q64" s="41"/>
      <c r="R64" s="41"/>
      <c r="S64" s="34"/>
    </row>
    <row r="65" spans="2:19" x14ac:dyDescent="0.35">
      <c r="C65" s="23"/>
      <c r="D65" s="34"/>
      <c r="E65" s="54"/>
      <c r="F65" s="54"/>
      <c r="G65" s="54"/>
      <c r="H65" s="54"/>
      <c r="I65" s="54"/>
      <c r="J65" s="54"/>
      <c r="K65" s="54"/>
      <c r="L65" s="54"/>
      <c r="M65" s="54"/>
      <c r="N65" s="54"/>
      <c r="O65" s="54"/>
      <c r="P65" s="41"/>
      <c r="Q65" s="41"/>
      <c r="R65" s="41"/>
      <c r="S65" s="34"/>
    </row>
    <row r="66" spans="2:19" x14ac:dyDescent="0.35">
      <c r="B66" s="23" t="s">
        <v>125</v>
      </c>
      <c r="C66" s="23"/>
      <c r="D66" s="34"/>
      <c r="E66" s="54"/>
      <c r="F66" s="54"/>
      <c r="G66" s="54"/>
      <c r="H66" s="54"/>
      <c r="I66" s="54"/>
      <c r="J66" s="54"/>
      <c r="K66" s="54"/>
      <c r="L66" s="54"/>
      <c r="M66" s="54"/>
      <c r="N66" s="54"/>
      <c r="O66" s="54"/>
      <c r="P66" s="41"/>
      <c r="Q66" s="41"/>
      <c r="R66" s="41"/>
      <c r="S66" s="34"/>
    </row>
    <row r="67" spans="2:19" x14ac:dyDescent="0.35">
      <c r="B67" s="23" t="s">
        <v>168</v>
      </c>
      <c r="C67" s="23"/>
      <c r="D67" s="34"/>
      <c r="E67" s="54"/>
      <c r="F67" s="54"/>
      <c r="G67" s="54"/>
      <c r="H67" s="54"/>
      <c r="I67" s="54"/>
      <c r="J67" s="54"/>
      <c r="K67" s="54"/>
      <c r="L67" s="54"/>
      <c r="M67" s="54"/>
      <c r="N67" s="54"/>
      <c r="O67" s="54"/>
      <c r="P67" s="41"/>
      <c r="Q67" s="41"/>
      <c r="R67" s="41"/>
      <c r="S67" s="34"/>
    </row>
    <row r="68" spans="2:19" x14ac:dyDescent="0.35">
      <c r="B68" s="23"/>
      <c r="C68" s="23"/>
      <c r="D68" s="34"/>
      <c r="E68" s="54"/>
      <c r="F68" s="54"/>
      <c r="G68" s="54"/>
      <c r="H68" s="54"/>
      <c r="I68" s="54"/>
      <c r="J68" s="54"/>
      <c r="K68" s="54"/>
      <c r="L68" s="54"/>
      <c r="M68" s="54"/>
      <c r="N68" s="54"/>
      <c r="O68" s="54"/>
      <c r="P68" s="41"/>
      <c r="Q68" s="41"/>
      <c r="R68" s="41"/>
      <c r="S68" s="34"/>
    </row>
    <row r="69" spans="2:19" x14ac:dyDescent="0.35">
      <c r="C69" s="36"/>
      <c r="D69" s="30" t="str">
        <f>D61</f>
        <v>2023/24</v>
      </c>
      <c r="E69" s="54"/>
      <c r="F69" s="54"/>
      <c r="G69" s="54"/>
      <c r="H69" s="54"/>
      <c r="I69" s="54"/>
      <c r="J69" s="54"/>
      <c r="K69" s="54"/>
      <c r="L69" s="54"/>
      <c r="M69" s="54"/>
      <c r="N69" s="54"/>
      <c r="O69" s="54"/>
      <c r="P69" s="41"/>
      <c r="Q69" s="41"/>
      <c r="R69" s="41"/>
      <c r="S69" s="34"/>
    </row>
    <row r="70" spans="2:19" x14ac:dyDescent="0.35">
      <c r="C70" s="25" t="s">
        <v>141</v>
      </c>
      <c r="D70" s="30">
        <f>MAX(D62:D63)</f>
        <v>300.78873689858995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8A64C-90C0-4F73-A8CF-437E7B718A7F}">
  <dimension ref="A1:U70"/>
  <sheetViews>
    <sheetView zoomScale="80" zoomScaleNormal="80" workbookViewId="0"/>
  </sheetViews>
  <sheetFormatPr defaultRowHeight="13.5" x14ac:dyDescent="0.35"/>
  <cols>
    <col min="1" max="1" width="6.265625" style="24" customWidth="1"/>
    <col min="2" max="2" width="5.1328125" style="24" customWidth="1"/>
    <col min="3" max="3" width="83.46484375" style="24" customWidth="1"/>
    <col min="4" max="18" width="10.86328125" style="24" customWidth="1"/>
    <col min="19" max="19" width="9.9296875" style="24" bestFit="1" customWidth="1"/>
    <col min="20" max="16384" width="9.06640625" style="24"/>
  </cols>
  <sheetData>
    <row r="1" spans="1:21" x14ac:dyDescent="0.35">
      <c r="A1" s="23" t="s">
        <v>122</v>
      </c>
    </row>
    <row r="2" spans="1:21" x14ac:dyDescent="0.35">
      <c r="A2" s="23" t="s">
        <v>177</v>
      </c>
    </row>
    <row r="3" spans="1:21" x14ac:dyDescent="0.35">
      <c r="A3" s="23"/>
    </row>
    <row r="4" spans="1:21" x14ac:dyDescent="0.35">
      <c r="B4" s="23" t="s">
        <v>110</v>
      </c>
    </row>
    <row r="6" spans="1:21" x14ac:dyDescent="0.35">
      <c r="C6" s="25" t="s">
        <v>129</v>
      </c>
      <c r="D6" s="26">
        <f>'Input Data'!C240</f>
        <v>5.1039410454187598E-3</v>
      </c>
    </row>
    <row r="8" spans="1:21" x14ac:dyDescent="0.35">
      <c r="C8" s="27"/>
      <c r="D8" s="28" t="s">
        <v>79</v>
      </c>
      <c r="E8" s="28" t="s">
        <v>80</v>
      </c>
      <c r="F8" s="28" t="s">
        <v>81</v>
      </c>
      <c r="G8" s="28" t="s">
        <v>82</v>
      </c>
      <c r="H8" s="28" t="s">
        <v>83</v>
      </c>
      <c r="I8" s="28" t="s">
        <v>84</v>
      </c>
      <c r="J8" s="28" t="s">
        <v>85</v>
      </c>
      <c r="K8" s="28" t="s">
        <v>86</v>
      </c>
      <c r="L8" s="28" t="s">
        <v>87</v>
      </c>
      <c r="M8" s="28" t="s">
        <v>88</v>
      </c>
      <c r="N8" s="28" t="s">
        <v>89</v>
      </c>
      <c r="O8" s="28" t="s">
        <v>90</v>
      </c>
      <c r="P8" s="28" t="s">
        <v>91</v>
      </c>
      <c r="Q8" s="28" t="s">
        <v>92</v>
      </c>
      <c r="R8" s="28" t="s">
        <v>93</v>
      </c>
    </row>
    <row r="9" spans="1:21" x14ac:dyDescent="0.35">
      <c r="C9" s="25" t="s">
        <v>27</v>
      </c>
      <c r="D9" s="29">
        <f>'Input Data'!C25</f>
        <v>5125.3896704708222</v>
      </c>
      <c r="E9" s="30">
        <f>'Input Data'!D25</f>
        <v>5125.739518207467</v>
      </c>
      <c r="F9" s="30">
        <f>'Input Data'!E25</f>
        <v>5211.5677838012689</v>
      </c>
      <c r="G9" s="30">
        <f>'Input Data'!F25</f>
        <v>5109.5731062378345</v>
      </c>
      <c r="H9" s="30">
        <f>'Input Data'!G25</f>
        <v>5116.6617329961109</v>
      </c>
      <c r="I9" s="30">
        <f>'Input Data'!H25</f>
        <v>4932.9949025963451</v>
      </c>
      <c r="J9" s="30">
        <f>'Input Data'!I25</f>
        <v>4740.5684432998423</v>
      </c>
      <c r="K9" s="30">
        <f>'Input Data'!J25</f>
        <v>4575.5352135230505</v>
      </c>
      <c r="L9" s="30">
        <f>'Input Data'!K25</f>
        <v>4522.4269645325649</v>
      </c>
      <c r="M9" s="30">
        <f>'Input Data'!L25</f>
        <v>4492.9630627993556</v>
      </c>
      <c r="N9" s="30">
        <f>'Input Data'!M25</f>
        <v>4655.9636886075496</v>
      </c>
      <c r="O9" s="30">
        <f>'Input Data'!N25</f>
        <v>4801.2522876551002</v>
      </c>
      <c r="P9" s="31">
        <f>'Input Data'!O25</f>
        <v>4844.0817819709864</v>
      </c>
      <c r="Q9" s="31">
        <f>'Input Data'!P25</f>
        <v>4873.1569438355327</v>
      </c>
      <c r="R9" s="31">
        <f>'Input Data'!Q25</f>
        <v>4880.5870435956494</v>
      </c>
      <c r="T9" s="32"/>
    </row>
    <row r="10" spans="1:21" x14ac:dyDescent="0.35">
      <c r="C10" s="25" t="s">
        <v>26</v>
      </c>
      <c r="D10" s="29">
        <f>D9</f>
        <v>5125.3896704708222</v>
      </c>
      <c r="E10" s="30">
        <f t="shared" ref="E10:O10" si="0">E9</f>
        <v>5125.739518207467</v>
      </c>
      <c r="F10" s="30">
        <f t="shared" si="0"/>
        <v>5211.5677838012689</v>
      </c>
      <c r="G10" s="30">
        <f t="shared" si="0"/>
        <v>5109.5731062378345</v>
      </c>
      <c r="H10" s="30">
        <f t="shared" si="0"/>
        <v>5116.6617329961109</v>
      </c>
      <c r="I10" s="30">
        <f t="shared" si="0"/>
        <v>4932.9949025963451</v>
      </c>
      <c r="J10" s="30">
        <f t="shared" si="0"/>
        <v>4740.5684432998423</v>
      </c>
      <c r="K10" s="30">
        <f t="shared" si="0"/>
        <v>4575.5352135230505</v>
      </c>
      <c r="L10" s="30">
        <f t="shared" si="0"/>
        <v>4522.4269645325649</v>
      </c>
      <c r="M10" s="30">
        <f t="shared" si="0"/>
        <v>4492.9630627993556</v>
      </c>
      <c r="N10" s="30">
        <f t="shared" si="0"/>
        <v>4655.9636886075496</v>
      </c>
      <c r="O10" s="30">
        <f t="shared" si="0"/>
        <v>4801.2522876551002</v>
      </c>
      <c r="P10" s="31">
        <f>'Input Data'!C285</f>
        <v>4748.4351976978169</v>
      </c>
      <c r="Q10" s="31">
        <f>'Input Data'!D285</f>
        <v>4661.3709570904011</v>
      </c>
      <c r="R10" s="31"/>
      <c r="T10" s="32"/>
    </row>
    <row r="11" spans="1:21" x14ac:dyDescent="0.35">
      <c r="C11" s="3" t="s">
        <v>28</v>
      </c>
      <c r="D11" s="29"/>
      <c r="E11" s="30"/>
      <c r="F11" s="30"/>
      <c r="G11" s="30"/>
      <c r="H11" s="30"/>
      <c r="I11" s="30"/>
      <c r="J11" s="30"/>
      <c r="K11" s="30"/>
      <c r="L11" s="30"/>
      <c r="M11" s="30"/>
      <c r="N11" s="30"/>
      <c r="O11" s="30"/>
      <c r="P11" s="31">
        <f>P10-P9</f>
        <v>-95.646584273169537</v>
      </c>
      <c r="Q11" s="31">
        <f>Q10-Q9</f>
        <v>-211.78598674513159</v>
      </c>
      <c r="R11" s="31"/>
      <c r="T11" s="32"/>
    </row>
    <row r="12" spans="1:21" x14ac:dyDescent="0.35">
      <c r="D12" s="33"/>
      <c r="E12" s="34"/>
      <c r="F12" s="34"/>
      <c r="G12" s="34"/>
      <c r="H12" s="34"/>
      <c r="I12" s="34"/>
      <c r="J12" s="34"/>
      <c r="K12" s="34"/>
      <c r="L12" s="34"/>
      <c r="M12" s="34"/>
      <c r="N12" s="34"/>
      <c r="O12" s="34"/>
      <c r="P12" s="35"/>
      <c r="Q12" s="35"/>
      <c r="R12" s="35"/>
    </row>
    <row r="13" spans="1:21" x14ac:dyDescent="0.35">
      <c r="B13" s="23" t="s">
        <v>142</v>
      </c>
      <c r="D13" s="33"/>
      <c r="E13" s="34"/>
      <c r="F13" s="34"/>
      <c r="G13" s="34"/>
      <c r="H13" s="34"/>
      <c r="I13" s="34"/>
      <c r="J13" s="34"/>
      <c r="K13" s="34"/>
      <c r="L13" s="34"/>
      <c r="M13" s="34"/>
      <c r="N13" s="34"/>
      <c r="O13" s="34"/>
      <c r="P13" s="35"/>
      <c r="Q13" s="35"/>
      <c r="R13" s="35"/>
    </row>
    <row r="14" spans="1:21" x14ac:dyDescent="0.35">
      <c r="B14" s="23" t="s">
        <v>118</v>
      </c>
      <c r="T14" s="32"/>
      <c r="U14" s="32"/>
    </row>
    <row r="15" spans="1:21" x14ac:dyDescent="0.35">
      <c r="B15" s="23"/>
      <c r="T15" s="32"/>
      <c r="U15" s="32"/>
    </row>
    <row r="16" spans="1:21" x14ac:dyDescent="0.35">
      <c r="C16" s="27"/>
      <c r="D16" s="36" t="s">
        <v>79</v>
      </c>
      <c r="E16" s="36" t="s">
        <v>80</v>
      </c>
      <c r="F16" s="36" t="s">
        <v>81</v>
      </c>
      <c r="G16" s="36" t="s">
        <v>82</v>
      </c>
      <c r="H16" s="36" t="s">
        <v>83</v>
      </c>
      <c r="I16" s="36" t="s">
        <v>84</v>
      </c>
      <c r="J16" s="36" t="s">
        <v>85</v>
      </c>
      <c r="K16" s="36" t="s">
        <v>86</v>
      </c>
      <c r="L16" s="36" t="s">
        <v>87</v>
      </c>
      <c r="M16" s="36" t="s">
        <v>88</v>
      </c>
      <c r="N16" s="36" t="s">
        <v>89</v>
      </c>
      <c r="O16" s="36" t="s">
        <v>90</v>
      </c>
      <c r="P16" s="36" t="s">
        <v>91</v>
      </c>
      <c r="Q16" s="36" t="s">
        <v>92</v>
      </c>
      <c r="R16" s="36" t="s">
        <v>93</v>
      </c>
    </row>
    <row r="17" spans="2:19" x14ac:dyDescent="0.35">
      <c r="C17" s="3" t="s">
        <v>111</v>
      </c>
      <c r="D17" s="37"/>
      <c r="E17" s="30">
        <f>E21+E24</f>
        <v>544.10539958238166</v>
      </c>
      <c r="F17" s="30">
        <f t="shared" ref="F17:R18" si="1">F21+F24</f>
        <v>489.36229127133953</v>
      </c>
      <c r="G17" s="30">
        <f t="shared" si="1"/>
        <v>546.3221083740018</v>
      </c>
      <c r="H17" s="30">
        <f t="shared" si="1"/>
        <v>537.22882071186802</v>
      </c>
      <c r="I17" s="30">
        <f t="shared" si="1"/>
        <v>551.42948804736761</v>
      </c>
      <c r="J17" s="30">
        <f t="shared" si="1"/>
        <v>586.68348444270032</v>
      </c>
      <c r="K17" s="30">
        <f t="shared" si="1"/>
        <v>550.02965193509851</v>
      </c>
      <c r="L17" s="30">
        <f t="shared" si="1"/>
        <v>470.07045681537119</v>
      </c>
      <c r="M17" s="30">
        <f t="shared" si="1"/>
        <v>466.29309546439231</v>
      </c>
      <c r="N17" s="30">
        <f t="shared" si="1"/>
        <v>311.03680744925981</v>
      </c>
      <c r="O17" s="30">
        <f t="shared" si="1"/>
        <v>359.49842363580603</v>
      </c>
      <c r="P17" s="31">
        <f t="shared" si="1"/>
        <v>519.12183333525024</v>
      </c>
      <c r="Q17" s="31">
        <f t="shared" si="1"/>
        <v>506.50509187421943</v>
      </c>
      <c r="R17" s="31">
        <f t="shared" si="1"/>
        <v>494.63934642177185</v>
      </c>
    </row>
    <row r="18" spans="2:19" x14ac:dyDescent="0.35">
      <c r="C18" s="3" t="s">
        <v>115</v>
      </c>
      <c r="D18" s="37"/>
      <c r="E18" s="30">
        <f>E22+E25</f>
        <v>544.10539958238166</v>
      </c>
      <c r="F18" s="30">
        <f t="shared" si="1"/>
        <v>489.36229127133953</v>
      </c>
      <c r="G18" s="30">
        <f t="shared" si="1"/>
        <v>546.3221083740018</v>
      </c>
      <c r="H18" s="30">
        <f t="shared" si="1"/>
        <v>537.22882071186802</v>
      </c>
      <c r="I18" s="30">
        <f t="shared" si="1"/>
        <v>551.42948804736761</v>
      </c>
      <c r="J18" s="30">
        <f t="shared" si="1"/>
        <v>586.68348444270032</v>
      </c>
      <c r="K18" s="30">
        <f t="shared" si="1"/>
        <v>550.02965193509851</v>
      </c>
      <c r="L18" s="30">
        <f t="shared" si="1"/>
        <v>470.07045681537119</v>
      </c>
      <c r="M18" s="30">
        <f t="shared" si="1"/>
        <v>466.29309546439231</v>
      </c>
      <c r="N18" s="30">
        <f t="shared" si="1"/>
        <v>311.03680744925981</v>
      </c>
      <c r="O18" s="30">
        <f t="shared" si="1"/>
        <v>359.49842363580603</v>
      </c>
      <c r="P18" s="31">
        <f t="shared" si="1"/>
        <v>519.12183333525024</v>
      </c>
      <c r="Q18" s="31">
        <f t="shared" si="1"/>
        <v>496.50412902197269</v>
      </c>
      <c r="R18" s="31">
        <f t="shared" si="1"/>
        <v>473.14246395476687</v>
      </c>
    </row>
    <row r="19" spans="2:19" x14ac:dyDescent="0.35">
      <c r="C19" s="3" t="s">
        <v>161</v>
      </c>
      <c r="D19" s="38"/>
      <c r="E19" s="39"/>
      <c r="F19" s="39"/>
      <c r="G19" s="39"/>
      <c r="H19" s="39"/>
      <c r="I19" s="39"/>
      <c r="J19" s="39"/>
      <c r="K19" s="39"/>
      <c r="L19" s="39"/>
      <c r="M19" s="39"/>
      <c r="N19" s="39"/>
      <c r="O19" s="39"/>
      <c r="P19" s="31">
        <f>P18-P17</f>
        <v>0</v>
      </c>
      <c r="Q19" s="31">
        <f t="shared" ref="Q19:R19" si="2">Q18-Q17</f>
        <v>-10.000962852246744</v>
      </c>
      <c r="R19" s="31">
        <f t="shared" si="2"/>
        <v>-21.49688246700498</v>
      </c>
    </row>
    <row r="20" spans="2:19" x14ac:dyDescent="0.35">
      <c r="C20" s="25" t="s">
        <v>24</v>
      </c>
      <c r="D20" s="26"/>
      <c r="E20" s="45">
        <f>'Input Data'!C51</f>
        <v>8.4856706215659203E-2</v>
      </c>
      <c r="F20" s="45">
        <f>'Input Data'!D51</f>
        <v>7.7120572287710881E-2</v>
      </c>
      <c r="G20" s="45">
        <f>'Input Data'!E51</f>
        <v>8.9966150567399247E-2</v>
      </c>
      <c r="H20" s="45">
        <f>'Input Data'!F51</f>
        <v>8.6416102153565738E-2</v>
      </c>
      <c r="I20" s="45">
        <f>'Input Data'!G51</f>
        <v>9.0621847963518534E-2</v>
      </c>
      <c r="J20" s="45">
        <f>'Input Data'!H51</f>
        <v>0.10063320300355939</v>
      </c>
      <c r="K20" s="45">
        <f>'Input Data'!I51</f>
        <v>9.9208044064963946E-2</v>
      </c>
      <c r="L20" s="45">
        <f>'Input Data'!J51</f>
        <v>9.2400108346578469E-2</v>
      </c>
      <c r="M20" s="45">
        <f>'Input Data'!K51</f>
        <v>8.7876988868344774E-2</v>
      </c>
      <c r="N20" s="45">
        <f>'Input Data'!L51</f>
        <v>5.9655411059862877E-2</v>
      </c>
      <c r="O20" s="45">
        <f>'Input Data'!M51</f>
        <v>6.5044075494657128E-2</v>
      </c>
      <c r="P20" s="46">
        <f>'Input Data'!N51</f>
        <v>9.3590694942296548E-2</v>
      </c>
      <c r="Q20" s="46">
        <f>'Input Data'!O51</f>
        <v>9.0190599048842884E-2</v>
      </c>
      <c r="R20" s="46">
        <f>'Input Data'!P51</f>
        <v>8.7257717028932286E-2</v>
      </c>
    </row>
    <row r="21" spans="2:19" x14ac:dyDescent="0.35">
      <c r="C21" s="3" t="s">
        <v>162</v>
      </c>
      <c r="D21" s="37"/>
      <c r="E21" s="30">
        <f>E$20*D9</f>
        <v>434.9236855079169</v>
      </c>
      <c r="F21" s="30">
        <f t="shared" ref="F21:O21" si="3">F20*E9</f>
        <v>395.29996504189529</v>
      </c>
      <c r="G21" s="30">
        <f t="shared" si="3"/>
        <v>468.86469192967218</v>
      </c>
      <c r="H21" s="30">
        <f t="shared" si="3"/>
        <v>441.54939150976088</v>
      </c>
      <c r="I21" s="30">
        <f t="shared" si="3"/>
        <v>463.68134164832685</v>
      </c>
      <c r="J21" s="30">
        <f t="shared" si="3"/>
        <v>496.42307744850172</v>
      </c>
      <c r="K21" s="30">
        <f t="shared" si="3"/>
        <v>470.3025230158683</v>
      </c>
      <c r="L21" s="30">
        <f t="shared" si="3"/>
        <v>422.77994947311493</v>
      </c>
      <c r="M21" s="30">
        <f t="shared" si="3"/>
        <v>397.41726402013046</v>
      </c>
      <c r="N21" s="30">
        <f t="shared" si="3"/>
        <v>268.02955838807605</v>
      </c>
      <c r="O21" s="30">
        <f t="shared" si="3"/>
        <v>302.84285366217171</v>
      </c>
      <c r="P21" s="31">
        <f>(P20*O9)</f>
        <v>449.35253819493192</v>
      </c>
      <c r="Q21" s="31">
        <f t="shared" ref="Q21:R21" si="4">(Q20*P9)</f>
        <v>436.8906377575496</v>
      </c>
      <c r="R21" s="31">
        <f t="shared" si="4"/>
        <v>425.22054964277737</v>
      </c>
    </row>
    <row r="22" spans="2:19" ht="13.9" x14ac:dyDescent="0.4">
      <c r="C22" s="3" t="s">
        <v>163</v>
      </c>
      <c r="D22" s="37"/>
      <c r="E22" s="30">
        <f>E$20*D10</f>
        <v>434.9236855079169</v>
      </c>
      <c r="F22" s="30">
        <f t="shared" ref="F22:R22" si="5">F$20*E10</f>
        <v>395.29996504189529</v>
      </c>
      <c r="G22" s="30">
        <f t="shared" si="5"/>
        <v>468.86469192967218</v>
      </c>
      <c r="H22" s="30">
        <f t="shared" si="5"/>
        <v>441.54939150976088</v>
      </c>
      <c r="I22" s="30">
        <f t="shared" si="5"/>
        <v>463.68134164832685</v>
      </c>
      <c r="J22" s="30">
        <f t="shared" si="5"/>
        <v>496.42307744850172</v>
      </c>
      <c r="K22" s="30">
        <f t="shared" si="5"/>
        <v>470.3025230158683</v>
      </c>
      <c r="L22" s="30">
        <f t="shared" si="5"/>
        <v>422.77994947311493</v>
      </c>
      <c r="M22" s="30">
        <f t="shared" si="5"/>
        <v>397.41726402013046</v>
      </c>
      <c r="N22" s="30">
        <f t="shared" si="5"/>
        <v>268.02955838807605</v>
      </c>
      <c r="O22" s="30">
        <f t="shared" si="5"/>
        <v>302.84285366217171</v>
      </c>
      <c r="P22" s="31">
        <f t="shared" si="5"/>
        <v>449.35253819493192</v>
      </c>
      <c r="Q22" s="31">
        <f t="shared" si="5"/>
        <v>428.26421502497681</v>
      </c>
      <c r="R22" s="31">
        <f t="shared" si="5"/>
        <v>406.74058794067747</v>
      </c>
      <c r="S22" s="40"/>
    </row>
    <row r="23" spans="2:19" x14ac:dyDescent="0.35">
      <c r="C23" s="25" t="s">
        <v>29</v>
      </c>
      <c r="D23" s="26"/>
      <c r="E23" s="45">
        <f>'Input Data'!C76</f>
        <v>2.1302129417300527E-2</v>
      </c>
      <c r="F23" s="45">
        <f>'Input Data'!D76</f>
        <v>1.8350976653284744E-2</v>
      </c>
      <c r="G23" s="45">
        <f>'Input Data'!E76</f>
        <v>1.4862594071036518E-2</v>
      </c>
      <c r="H23" s="45">
        <f>'Input Data'!F76</f>
        <v>1.8725523094150549E-2</v>
      </c>
      <c r="I23" s="45">
        <f>'Input Data'!G76</f>
        <v>1.7149491402406816E-2</v>
      </c>
      <c r="J23" s="45">
        <f>'Input Data'!H76</f>
        <v>1.8297283653525075E-2</v>
      </c>
      <c r="K23" s="45">
        <f>'Input Data'!I76</f>
        <v>1.6818052491555911E-2</v>
      </c>
      <c r="L23" s="45">
        <f>'Input Data'!J76</f>
        <v>1.0335513800109896E-2</v>
      </c>
      <c r="M23" s="45">
        <f>'Input Data'!K76</f>
        <v>1.5229838311248623E-2</v>
      </c>
      <c r="N23" s="45">
        <f>'Input Data'!L76</f>
        <v>9.572135016482403E-3</v>
      </c>
      <c r="O23" s="45">
        <f>'Input Data'!M76</f>
        <v>1.2168387419399788E-2</v>
      </c>
      <c r="P23" s="46">
        <f>'Input Data'!N76</f>
        <v>1.4531478656038956E-2</v>
      </c>
      <c r="Q23" s="46">
        <f>'Input Data'!O76</f>
        <v>1.4371031962293735E-2</v>
      </c>
      <c r="R23" s="46">
        <f>'Input Data'!P76</f>
        <v>1.4245138742516429E-2</v>
      </c>
    </row>
    <row r="24" spans="2:19" x14ac:dyDescent="0.35">
      <c r="C24" s="3" t="s">
        <v>164</v>
      </c>
      <c r="D24" s="37"/>
      <c r="E24" s="30">
        <f>E$23*D9</f>
        <v>109.18171407446475</v>
      </c>
      <c r="F24" s="30">
        <f t="shared" ref="F24:R24" si="6">F23*E9</f>
        <v>94.062326229444224</v>
      </c>
      <c r="G24" s="30">
        <f t="shared" si="6"/>
        <v>77.457416444329667</v>
      </c>
      <c r="H24" s="30">
        <f t="shared" si="6"/>
        <v>95.67942920210713</v>
      </c>
      <c r="I24" s="30">
        <f t="shared" si="6"/>
        <v>87.748146399040763</v>
      </c>
      <c r="J24" s="30">
        <f t="shared" si="6"/>
        <v>90.260406994198632</v>
      </c>
      <c r="K24" s="30">
        <f t="shared" si="6"/>
        <v>79.727128919230239</v>
      </c>
      <c r="L24" s="30">
        <f t="shared" si="6"/>
        <v>47.290507342256269</v>
      </c>
      <c r="M24" s="30">
        <f t="shared" si="6"/>
        <v>68.875831444261877</v>
      </c>
      <c r="N24" s="30">
        <f t="shared" si="6"/>
        <v>43.007249061183735</v>
      </c>
      <c r="O24" s="30">
        <f t="shared" si="6"/>
        <v>56.655569973634343</v>
      </c>
      <c r="P24" s="31">
        <f t="shared" si="6"/>
        <v>69.769295140318306</v>
      </c>
      <c r="Q24" s="31">
        <f t="shared" si="6"/>
        <v>69.614454116669833</v>
      </c>
      <c r="R24" s="31">
        <f t="shared" si="6"/>
        <v>69.418796778994505</v>
      </c>
    </row>
    <row r="25" spans="2:19" x14ac:dyDescent="0.35">
      <c r="C25" s="3" t="s">
        <v>165</v>
      </c>
      <c r="D25" s="37"/>
      <c r="E25" s="30">
        <f>E$23*D10</f>
        <v>109.18171407446475</v>
      </c>
      <c r="F25" s="30">
        <f t="shared" ref="F25:R25" si="7">F$23*E10</f>
        <v>94.062326229444224</v>
      </c>
      <c r="G25" s="30">
        <f t="shared" si="7"/>
        <v>77.457416444329667</v>
      </c>
      <c r="H25" s="30">
        <f t="shared" si="7"/>
        <v>95.67942920210713</v>
      </c>
      <c r="I25" s="30">
        <f t="shared" si="7"/>
        <v>87.748146399040763</v>
      </c>
      <c r="J25" s="30">
        <f t="shared" si="7"/>
        <v>90.260406994198632</v>
      </c>
      <c r="K25" s="30">
        <f t="shared" si="7"/>
        <v>79.727128919230239</v>
      </c>
      <c r="L25" s="30">
        <f t="shared" si="7"/>
        <v>47.290507342256269</v>
      </c>
      <c r="M25" s="30">
        <f t="shared" si="7"/>
        <v>68.875831444261877</v>
      </c>
      <c r="N25" s="30">
        <f t="shared" si="7"/>
        <v>43.007249061183735</v>
      </c>
      <c r="O25" s="30">
        <f t="shared" si="7"/>
        <v>56.655569973634343</v>
      </c>
      <c r="P25" s="31">
        <f t="shared" si="7"/>
        <v>69.769295140318306</v>
      </c>
      <c r="Q25" s="31">
        <f t="shared" si="7"/>
        <v>68.239913996995895</v>
      </c>
      <c r="R25" s="31">
        <f t="shared" si="7"/>
        <v>66.401876014089368</v>
      </c>
    </row>
    <row r="26" spans="2:19" x14ac:dyDescent="0.35">
      <c r="D26" s="33"/>
      <c r="E26" s="34"/>
      <c r="F26" s="34"/>
      <c r="G26" s="34"/>
      <c r="H26" s="34"/>
      <c r="I26" s="34"/>
      <c r="J26" s="34"/>
      <c r="K26" s="34"/>
      <c r="L26" s="34"/>
      <c r="M26" s="34"/>
      <c r="N26" s="34"/>
      <c r="O26" s="34"/>
      <c r="P26" s="34"/>
      <c r="Q26" s="34"/>
      <c r="R26" s="34"/>
    </row>
    <row r="27" spans="2:19" x14ac:dyDescent="0.35">
      <c r="B27" s="23" t="s">
        <v>180</v>
      </c>
      <c r="D27" s="33"/>
      <c r="E27" s="34"/>
      <c r="F27" s="34"/>
      <c r="G27" s="34"/>
      <c r="H27" s="34"/>
      <c r="I27" s="34"/>
      <c r="J27" s="34"/>
      <c r="K27" s="34"/>
      <c r="L27" s="34"/>
      <c r="M27" s="34"/>
      <c r="N27" s="34"/>
      <c r="O27" s="34"/>
      <c r="P27" s="34"/>
      <c r="Q27" s="34"/>
      <c r="R27" s="34"/>
    </row>
    <row r="28" spans="2:19" x14ac:dyDescent="0.35">
      <c r="D28" s="33"/>
      <c r="E28" s="34"/>
      <c r="F28" s="34"/>
      <c r="G28" s="34"/>
      <c r="H28" s="34"/>
      <c r="I28" s="34"/>
      <c r="J28" s="34"/>
      <c r="K28" s="34"/>
      <c r="L28" s="34"/>
      <c r="M28" s="34"/>
      <c r="N28" s="34"/>
      <c r="O28" s="34"/>
      <c r="P28" s="34"/>
      <c r="Q28" s="34"/>
      <c r="R28" s="34"/>
    </row>
    <row r="29" spans="2:19" x14ac:dyDescent="0.35">
      <c r="C29" s="27"/>
      <c r="D29" s="36" t="s">
        <v>79</v>
      </c>
      <c r="E29" s="36" t="s">
        <v>80</v>
      </c>
      <c r="F29" s="36" t="s">
        <v>81</v>
      </c>
      <c r="G29" s="36" t="s">
        <v>82</v>
      </c>
      <c r="H29" s="36" t="s">
        <v>83</v>
      </c>
      <c r="I29" s="36" t="s">
        <v>84</v>
      </c>
      <c r="J29" s="36" t="s">
        <v>85</v>
      </c>
      <c r="K29" s="36" t="s">
        <v>86</v>
      </c>
      <c r="L29" s="36" t="s">
        <v>87</v>
      </c>
      <c r="M29" s="36" t="s">
        <v>88</v>
      </c>
      <c r="N29" s="36" t="s">
        <v>89</v>
      </c>
      <c r="O29" s="36" t="s">
        <v>90</v>
      </c>
      <c r="P29" s="36" t="s">
        <v>91</v>
      </c>
      <c r="Q29" s="36" t="s">
        <v>92</v>
      </c>
      <c r="R29" s="36" t="s">
        <v>93</v>
      </c>
    </row>
    <row r="30" spans="2:19" x14ac:dyDescent="0.35">
      <c r="C30" s="3" t="s">
        <v>112</v>
      </c>
      <c r="D30" s="53"/>
      <c r="E30" s="30">
        <f>'Input Data'!C309</f>
        <v>460.77697117032528</v>
      </c>
      <c r="F30" s="30">
        <f>'Input Data'!D309</f>
        <v>537.3697975636353</v>
      </c>
      <c r="G30" s="30">
        <f>'Input Data'!E309</f>
        <v>448.09178761921731</v>
      </c>
      <c r="H30" s="30">
        <f>'Input Data'!F309</f>
        <v>529.88428379226661</v>
      </c>
      <c r="I30" s="30">
        <f>'Input Data'!G309</f>
        <v>453.87942501994797</v>
      </c>
      <c r="J30" s="30">
        <f>'Input Data'!H309</f>
        <v>458.74190026236619</v>
      </c>
      <c r="K30" s="30">
        <f>'Input Data'!I309</f>
        <v>438.54646988057709</v>
      </c>
      <c r="L30" s="30">
        <f>'Input Data'!J309</f>
        <v>389.63303950888019</v>
      </c>
      <c r="M30" s="30">
        <f>'Input Data'!K309</f>
        <v>419.83860365612509</v>
      </c>
      <c r="N30" s="30">
        <f>'Input Data'!L309</f>
        <v>434.22775044223897</v>
      </c>
      <c r="O30" s="30">
        <f>'Input Data'!M309</f>
        <v>495.12750525101831</v>
      </c>
      <c r="P30" s="31">
        <f>P9*($D$6+1)-O9+P17</f>
        <v>586.67523548550378</v>
      </c>
      <c r="Q30" s="31">
        <f>Q9*($D$6+1)-P9+Q17</f>
        <v>560.45255948517524</v>
      </c>
      <c r="R30" s="31">
        <f>R9*($D$6+1)-Q9+R17</f>
        <v>526.97967471943514</v>
      </c>
    </row>
    <row r="31" spans="2:19" x14ac:dyDescent="0.35">
      <c r="C31" s="3" t="s">
        <v>116</v>
      </c>
      <c r="D31" s="53"/>
      <c r="E31" s="30">
        <f>E30</f>
        <v>460.77697117032528</v>
      </c>
      <c r="F31" s="30">
        <f t="shared" ref="F31:O31" si="8">F30</f>
        <v>537.3697975636353</v>
      </c>
      <c r="G31" s="30">
        <f t="shared" si="8"/>
        <v>448.09178761921731</v>
      </c>
      <c r="H31" s="30">
        <f t="shared" si="8"/>
        <v>529.88428379226661</v>
      </c>
      <c r="I31" s="30">
        <f t="shared" si="8"/>
        <v>453.87942501994797</v>
      </c>
      <c r="J31" s="30">
        <f t="shared" si="8"/>
        <v>458.74190026236619</v>
      </c>
      <c r="K31" s="30">
        <f t="shared" si="8"/>
        <v>438.54646988057709</v>
      </c>
      <c r="L31" s="30">
        <f t="shared" si="8"/>
        <v>389.63303950888019</v>
      </c>
      <c r="M31" s="30">
        <f t="shared" si="8"/>
        <v>419.83860365612509</v>
      </c>
      <c r="N31" s="30">
        <f t="shared" si="8"/>
        <v>434.22775044223897</v>
      </c>
      <c r="O31" s="30">
        <f t="shared" si="8"/>
        <v>495.12750525101831</v>
      </c>
      <c r="P31" s="31">
        <f>P9*($D$6+1)-O10+P18</f>
        <v>586.67523548550378</v>
      </c>
      <c r="Q31" s="31">
        <f>Q9*($D$6+1)-P10+Q18</f>
        <v>646.09818090609792</v>
      </c>
      <c r="R31" s="31">
        <f>R9*($D$6+1)-Q10+R18</f>
        <v>717.26877899756175</v>
      </c>
      <c r="S31" s="34"/>
    </row>
    <row r="33" spans="2:19" x14ac:dyDescent="0.35">
      <c r="B33" s="23" t="s">
        <v>166</v>
      </c>
    </row>
    <row r="35" spans="2:19" x14ac:dyDescent="0.35">
      <c r="C35" s="37"/>
      <c r="D35" s="29" t="s">
        <v>79</v>
      </c>
      <c r="E35" s="30" t="s">
        <v>80</v>
      </c>
      <c r="F35" s="30" t="s">
        <v>81</v>
      </c>
      <c r="G35" s="30" t="s">
        <v>82</v>
      </c>
      <c r="H35" s="30" t="s">
        <v>83</v>
      </c>
      <c r="I35" s="30" t="s">
        <v>84</v>
      </c>
      <c r="J35" s="30" t="s">
        <v>85</v>
      </c>
      <c r="K35" s="30" t="s">
        <v>86</v>
      </c>
      <c r="L35" s="30" t="s">
        <v>87</v>
      </c>
      <c r="M35" s="30" t="s">
        <v>88</v>
      </c>
      <c r="N35" s="30" t="s">
        <v>89</v>
      </c>
      <c r="O35" s="30" t="s">
        <v>90</v>
      </c>
      <c r="P35" s="30" t="s">
        <v>91</v>
      </c>
      <c r="Q35" s="30" t="s">
        <v>92</v>
      </c>
      <c r="R35" s="30" t="s">
        <v>93</v>
      </c>
    </row>
    <row r="36" spans="2:19" x14ac:dyDescent="0.35">
      <c r="C36" s="3" t="s">
        <v>112</v>
      </c>
      <c r="D36" s="38"/>
      <c r="E36" s="30">
        <f t="shared" ref="E36:R37" si="9">E30</f>
        <v>460.77697117032528</v>
      </c>
      <c r="F36" s="30">
        <f t="shared" si="9"/>
        <v>537.3697975636353</v>
      </c>
      <c r="G36" s="30">
        <f t="shared" si="9"/>
        <v>448.09178761921731</v>
      </c>
      <c r="H36" s="30">
        <f t="shared" si="9"/>
        <v>529.88428379226661</v>
      </c>
      <c r="I36" s="30">
        <f t="shared" si="9"/>
        <v>453.87942501994797</v>
      </c>
      <c r="J36" s="30">
        <f t="shared" si="9"/>
        <v>458.74190026236619</v>
      </c>
      <c r="K36" s="30">
        <f t="shared" si="9"/>
        <v>438.54646988057709</v>
      </c>
      <c r="L36" s="30">
        <f t="shared" si="9"/>
        <v>389.63303950888019</v>
      </c>
      <c r="M36" s="30">
        <f t="shared" si="9"/>
        <v>419.83860365612509</v>
      </c>
      <c r="N36" s="30">
        <f t="shared" si="9"/>
        <v>434.22775044223897</v>
      </c>
      <c r="O36" s="30">
        <f t="shared" si="9"/>
        <v>495.12750525101831</v>
      </c>
      <c r="P36" s="31">
        <f t="shared" si="9"/>
        <v>586.67523548550378</v>
      </c>
      <c r="Q36" s="31">
        <f t="shared" si="9"/>
        <v>560.45255948517524</v>
      </c>
      <c r="R36" s="31">
        <f t="shared" si="9"/>
        <v>526.97967471943514</v>
      </c>
      <c r="S36" s="34"/>
    </row>
    <row r="37" spans="2:19" x14ac:dyDescent="0.35">
      <c r="C37" s="3" t="s">
        <v>116</v>
      </c>
      <c r="D37" s="38"/>
      <c r="E37" s="30">
        <f>E31</f>
        <v>460.77697117032528</v>
      </c>
      <c r="F37" s="30">
        <f t="shared" si="9"/>
        <v>537.3697975636353</v>
      </c>
      <c r="G37" s="30">
        <f t="shared" si="9"/>
        <v>448.09178761921731</v>
      </c>
      <c r="H37" s="30">
        <f t="shared" si="9"/>
        <v>529.88428379226661</v>
      </c>
      <c r="I37" s="30">
        <f t="shared" si="9"/>
        <v>453.87942501994797</v>
      </c>
      <c r="J37" s="30">
        <f t="shared" si="9"/>
        <v>458.74190026236619</v>
      </c>
      <c r="K37" s="30">
        <f t="shared" si="9"/>
        <v>438.54646988057709</v>
      </c>
      <c r="L37" s="30">
        <f t="shared" si="9"/>
        <v>389.63303950888019</v>
      </c>
      <c r="M37" s="30">
        <f t="shared" si="9"/>
        <v>419.83860365612509</v>
      </c>
      <c r="N37" s="30">
        <f t="shared" si="9"/>
        <v>434.22775044223897</v>
      </c>
      <c r="O37" s="30">
        <f t="shared" si="9"/>
        <v>495.12750525101831</v>
      </c>
      <c r="P37" s="31">
        <f>P31</f>
        <v>586.67523548550378</v>
      </c>
      <c r="Q37" s="31">
        <f>Q31</f>
        <v>646.09818090609792</v>
      </c>
      <c r="R37" s="31">
        <f>R31</f>
        <v>717.26877899756175</v>
      </c>
      <c r="S37" s="34"/>
    </row>
    <row r="38" spans="2:19" x14ac:dyDescent="0.35">
      <c r="C38" s="3" t="s">
        <v>25</v>
      </c>
      <c r="D38" s="37"/>
      <c r="E38" s="30">
        <f>'Input Data'!C107</f>
        <v>127.89900046240416</v>
      </c>
      <c r="F38" s="30">
        <f>'Input Data'!D107</f>
        <v>174.59152146045378</v>
      </c>
      <c r="G38" s="30">
        <f>'Input Data'!E107</f>
        <v>144.21078959156125</v>
      </c>
      <c r="H38" s="30">
        <f>'Input Data'!F107</f>
        <v>186.02224128870847</v>
      </c>
      <c r="I38" s="30">
        <f>'Input Data'!G107</f>
        <v>164.03512349545397</v>
      </c>
      <c r="J38" s="30">
        <f>'Input Data'!H107</f>
        <v>183.79236434264578</v>
      </c>
      <c r="K38" s="30">
        <f>'Input Data'!I107</f>
        <v>159.17623449221043</v>
      </c>
      <c r="L38" s="30">
        <f>'Input Data'!J107</f>
        <v>158.87126750530666</v>
      </c>
      <c r="M38" s="30">
        <f>'Input Data'!K107</f>
        <v>187.48847685463238</v>
      </c>
      <c r="N38" s="30">
        <f>'Input Data'!L107</f>
        <v>183.08334195680789</v>
      </c>
      <c r="O38" s="30">
        <f>'Input Data'!M107</f>
        <v>149.05398261920442</v>
      </c>
      <c r="P38" s="31">
        <f>'Input Data'!N107</f>
        <v>167.9314177561813</v>
      </c>
      <c r="Q38" s="31">
        <f>'Input Data'!O107</f>
        <v>167.9314177561813</v>
      </c>
      <c r="R38" s="31">
        <f>'Input Data'!P107</f>
        <v>167.9314177561813</v>
      </c>
      <c r="S38" s="34"/>
    </row>
    <row r="39" spans="2:19" x14ac:dyDescent="0.35">
      <c r="C39" s="3" t="s">
        <v>30</v>
      </c>
      <c r="D39" s="37"/>
      <c r="E39" s="30">
        <f>'Input Data'!C133</f>
        <v>100.14681387773751</v>
      </c>
      <c r="F39" s="30">
        <f>'Input Data'!D133</f>
        <v>136.60838431244889</v>
      </c>
      <c r="G39" s="30">
        <f>'Input Data'!E133</f>
        <v>97.188900124312894</v>
      </c>
      <c r="H39" s="30">
        <f>'Input Data'!F133</f>
        <v>87.835362145412148</v>
      </c>
      <c r="I39" s="30">
        <f>'Input Data'!G133</f>
        <v>72.291547912602056</v>
      </c>
      <c r="J39" s="30">
        <f>'Input Data'!H133</f>
        <v>70.451347285198977</v>
      </c>
      <c r="K39" s="30">
        <f>'Input Data'!I133</f>
        <v>89.442015548550188</v>
      </c>
      <c r="L39" s="30">
        <f>'Input Data'!J133</f>
        <v>67.475930996385813</v>
      </c>
      <c r="M39" s="30">
        <f>'Input Data'!K133</f>
        <v>52.654908917447443</v>
      </c>
      <c r="N39" s="30">
        <f>'Input Data'!L133</f>
        <v>63.27313231408543</v>
      </c>
      <c r="O39" s="30">
        <f>'Input Data'!M133</f>
        <v>62.994885636643957</v>
      </c>
      <c r="P39" s="31">
        <f>'Input Data'!N133</f>
        <v>61.906327601491029</v>
      </c>
      <c r="Q39" s="31">
        <f>'Input Data'!O133</f>
        <v>48.852194287764092</v>
      </c>
      <c r="R39" s="31">
        <f>'Input Data'!P133</f>
        <v>47.844530623596242</v>
      </c>
      <c r="S39" s="34"/>
    </row>
    <row r="40" spans="2:19" x14ac:dyDescent="0.35">
      <c r="C40" s="3" t="s">
        <v>113</v>
      </c>
      <c r="D40" s="37"/>
      <c r="E40" s="30">
        <f>E36-E$38-E$39</f>
        <v>232.73115683018361</v>
      </c>
      <c r="F40" s="30">
        <f t="shared" ref="F40:R41" si="10">F36-F$38-F$39</f>
        <v>226.16989179073261</v>
      </c>
      <c r="G40" s="30">
        <f t="shared" si="10"/>
        <v>206.69209790334315</v>
      </c>
      <c r="H40" s="30">
        <f t="shared" si="10"/>
        <v>256.026680358146</v>
      </c>
      <c r="I40" s="30">
        <f t="shared" si="10"/>
        <v>217.55275361189192</v>
      </c>
      <c r="J40" s="30">
        <f t="shared" si="10"/>
        <v>204.49818863452143</v>
      </c>
      <c r="K40" s="30">
        <f t="shared" si="10"/>
        <v>189.92821983981648</v>
      </c>
      <c r="L40" s="30">
        <f t="shared" si="10"/>
        <v>163.28584100718771</v>
      </c>
      <c r="M40" s="30">
        <f t="shared" si="10"/>
        <v>179.69521788404526</v>
      </c>
      <c r="N40" s="30">
        <f t="shared" si="10"/>
        <v>187.87127617134564</v>
      </c>
      <c r="O40" s="30">
        <f t="shared" si="10"/>
        <v>283.07863699516992</v>
      </c>
      <c r="P40" s="31">
        <f t="shared" si="10"/>
        <v>356.83749012783142</v>
      </c>
      <c r="Q40" s="31">
        <f t="shared" si="10"/>
        <v>343.66894744122988</v>
      </c>
      <c r="R40" s="31">
        <f t="shared" si="10"/>
        <v>311.20372633965758</v>
      </c>
      <c r="S40" s="34"/>
    </row>
    <row r="41" spans="2:19" x14ac:dyDescent="0.35">
      <c r="C41" s="3" t="s">
        <v>117</v>
      </c>
      <c r="D41" s="37"/>
      <c r="E41" s="30">
        <f>E37-E$38-E$39</f>
        <v>232.73115683018361</v>
      </c>
      <c r="F41" s="30">
        <f t="shared" si="10"/>
        <v>226.16989179073261</v>
      </c>
      <c r="G41" s="30">
        <f t="shared" si="10"/>
        <v>206.69209790334315</v>
      </c>
      <c r="H41" s="30">
        <f t="shared" si="10"/>
        <v>256.026680358146</v>
      </c>
      <c r="I41" s="30">
        <f t="shared" si="10"/>
        <v>217.55275361189192</v>
      </c>
      <c r="J41" s="30">
        <f t="shared" si="10"/>
        <v>204.49818863452143</v>
      </c>
      <c r="K41" s="30">
        <f t="shared" si="10"/>
        <v>189.92821983981648</v>
      </c>
      <c r="L41" s="30">
        <f t="shared" si="10"/>
        <v>163.28584100718771</v>
      </c>
      <c r="M41" s="30">
        <f t="shared" si="10"/>
        <v>179.69521788404526</v>
      </c>
      <c r="N41" s="30">
        <f t="shared" si="10"/>
        <v>187.87127617134564</v>
      </c>
      <c r="O41" s="30">
        <f t="shared" si="10"/>
        <v>283.07863699516992</v>
      </c>
      <c r="P41" s="31">
        <f t="shared" si="10"/>
        <v>356.83749012783142</v>
      </c>
      <c r="Q41" s="31">
        <f t="shared" si="10"/>
        <v>429.31456886215256</v>
      </c>
      <c r="R41" s="31">
        <f t="shared" si="10"/>
        <v>501.49283061778419</v>
      </c>
      <c r="S41" s="34"/>
    </row>
    <row r="42" spans="2:19" x14ac:dyDescent="0.35">
      <c r="C42" s="23"/>
      <c r="D42" s="33"/>
      <c r="E42" s="54"/>
      <c r="F42" s="54"/>
      <c r="G42" s="54"/>
      <c r="H42" s="54"/>
      <c r="I42" s="54"/>
      <c r="J42" s="54"/>
      <c r="K42" s="54"/>
      <c r="L42" s="54"/>
      <c r="M42" s="54"/>
      <c r="N42" s="54"/>
      <c r="O42" s="54"/>
      <c r="P42" s="41"/>
      <c r="Q42" s="41"/>
      <c r="R42" s="41"/>
      <c r="S42" s="34"/>
    </row>
    <row r="43" spans="2:19" x14ac:dyDescent="0.35">
      <c r="B43" s="23" t="s">
        <v>174</v>
      </c>
      <c r="C43" s="23"/>
      <c r="D43" s="33"/>
      <c r="E43" s="54"/>
      <c r="F43" s="54"/>
      <c r="G43" s="54"/>
      <c r="H43" s="54"/>
      <c r="I43" s="54"/>
      <c r="J43" s="54"/>
      <c r="K43" s="54"/>
      <c r="L43" s="54"/>
      <c r="M43" s="54"/>
      <c r="N43" s="54"/>
      <c r="O43" s="54"/>
      <c r="P43" s="41"/>
      <c r="Q43" s="41"/>
      <c r="R43" s="41"/>
      <c r="S43" s="34"/>
    </row>
    <row r="44" spans="2:19" x14ac:dyDescent="0.35">
      <c r="C44" s="23"/>
      <c r="D44" s="33"/>
      <c r="E44" s="54"/>
      <c r="F44" s="54"/>
      <c r="G44" s="54"/>
      <c r="H44" s="54"/>
      <c r="I44" s="54"/>
      <c r="J44" s="54"/>
      <c r="K44" s="54"/>
      <c r="L44" s="54"/>
      <c r="M44" s="54"/>
      <c r="N44" s="54"/>
      <c r="O44" s="54"/>
      <c r="P44" s="41"/>
      <c r="Q44" s="41"/>
      <c r="R44" s="41"/>
      <c r="S44" s="34"/>
    </row>
    <row r="45" spans="2:19" x14ac:dyDescent="0.35">
      <c r="C45" s="3" t="s">
        <v>103</v>
      </c>
      <c r="D45" s="28">
        <f>'Input Data'!C230</f>
        <v>14.453734809786349</v>
      </c>
      <c r="E45" s="54"/>
      <c r="F45" s="54"/>
      <c r="G45" s="54"/>
      <c r="H45" s="54"/>
      <c r="I45" s="54"/>
      <c r="J45" s="54"/>
      <c r="K45" s="54"/>
      <c r="L45" s="54"/>
      <c r="M45" s="54"/>
      <c r="N45" s="54"/>
      <c r="O45" s="54"/>
      <c r="P45" s="41"/>
      <c r="Q45" s="41"/>
      <c r="R45" s="41"/>
      <c r="S45" s="34"/>
    </row>
    <row r="46" spans="2:19" x14ac:dyDescent="0.35">
      <c r="C46" s="23"/>
      <c r="D46" s="33"/>
      <c r="E46" s="54"/>
      <c r="F46" s="54"/>
      <c r="G46" s="54"/>
      <c r="H46" s="54"/>
      <c r="I46" s="54"/>
      <c r="J46" s="54"/>
      <c r="K46" s="54"/>
      <c r="L46" s="54"/>
      <c r="M46" s="54"/>
      <c r="N46" s="54"/>
      <c r="O46" s="54"/>
      <c r="P46" s="41"/>
      <c r="Q46" s="41"/>
      <c r="R46" s="41"/>
      <c r="S46" s="34"/>
    </row>
    <row r="47" spans="2:19" x14ac:dyDescent="0.35">
      <c r="C47" s="23"/>
      <c r="D47" s="30" t="s">
        <v>91</v>
      </c>
      <c r="E47" s="30" t="s">
        <v>92</v>
      </c>
      <c r="F47" s="30" t="s">
        <v>93</v>
      </c>
      <c r="G47" s="54"/>
      <c r="H47" s="54"/>
      <c r="I47" s="54"/>
      <c r="J47" s="54"/>
      <c r="K47" s="54"/>
      <c r="L47" s="54"/>
      <c r="M47" s="54"/>
      <c r="N47" s="54"/>
      <c r="O47" s="54"/>
      <c r="P47" s="41"/>
      <c r="Q47" s="41"/>
      <c r="R47" s="41"/>
      <c r="S47" s="34"/>
    </row>
    <row r="48" spans="2:19" x14ac:dyDescent="0.35">
      <c r="C48" s="3" t="s">
        <v>113</v>
      </c>
      <c r="D48" s="31">
        <f>P40</f>
        <v>356.83749012783142</v>
      </c>
      <c r="E48" s="30">
        <f t="shared" ref="E48:F49" si="11">Q40</f>
        <v>343.66894744122988</v>
      </c>
      <c r="F48" s="30">
        <f t="shared" si="11"/>
        <v>311.20372633965758</v>
      </c>
      <c r="G48" s="54"/>
      <c r="H48" s="54"/>
      <c r="I48" s="54"/>
      <c r="J48" s="54"/>
      <c r="K48" s="54"/>
      <c r="L48" s="54"/>
      <c r="M48" s="54"/>
      <c r="N48" s="54"/>
      <c r="O48" s="54"/>
      <c r="P48" s="41"/>
      <c r="Q48" s="41"/>
      <c r="R48" s="41"/>
      <c r="S48" s="34"/>
    </row>
    <row r="49" spans="2:19" x14ac:dyDescent="0.35">
      <c r="C49" s="3" t="s">
        <v>117</v>
      </c>
      <c r="D49" s="31">
        <f>P41</f>
        <v>356.83749012783142</v>
      </c>
      <c r="E49" s="30">
        <f t="shared" si="11"/>
        <v>429.31456886215256</v>
      </c>
      <c r="F49" s="30">
        <f t="shared" si="11"/>
        <v>501.49283061778419</v>
      </c>
      <c r="G49" s="54"/>
      <c r="H49" s="54"/>
      <c r="I49" s="54"/>
      <c r="J49" s="54"/>
      <c r="K49" s="54"/>
      <c r="L49" s="54"/>
      <c r="M49" s="54"/>
      <c r="N49" s="54"/>
      <c r="O49" s="54"/>
      <c r="P49" s="41"/>
      <c r="Q49" s="41"/>
      <c r="R49" s="41"/>
      <c r="S49" s="34"/>
    </row>
    <row r="50" spans="2:19" x14ac:dyDescent="0.35">
      <c r="C50" s="3" t="s">
        <v>175</v>
      </c>
      <c r="D50" s="31">
        <f>'Input Data'!C158</f>
        <v>27.995245027840088</v>
      </c>
      <c r="E50" s="30">
        <f>'Input Data'!D158</f>
        <v>50.216362649404807</v>
      </c>
      <c r="F50" s="30">
        <f>'Input Data'!E158</f>
        <v>40.29492729970498</v>
      </c>
      <c r="G50" s="54"/>
      <c r="H50" s="54"/>
      <c r="I50" s="54"/>
      <c r="J50" s="54"/>
      <c r="K50" s="54"/>
      <c r="L50" s="54"/>
      <c r="M50" s="54"/>
      <c r="N50" s="54"/>
      <c r="O50" s="54"/>
      <c r="P50" s="41"/>
      <c r="Q50" s="41"/>
      <c r="R50" s="41"/>
      <c r="S50" s="34"/>
    </row>
    <row r="51" spans="2:19" x14ac:dyDescent="0.35">
      <c r="C51" s="3" t="s">
        <v>135</v>
      </c>
      <c r="D51" s="31">
        <f>D48-D$50-$D$45</f>
        <v>314.38851029020498</v>
      </c>
      <c r="E51" s="30">
        <f t="shared" ref="E51:F52" si="12">E48-E$50-$D$45</f>
        <v>278.99884998203873</v>
      </c>
      <c r="F51" s="30">
        <f t="shared" si="12"/>
        <v>256.45506423016627</v>
      </c>
      <c r="G51" s="54"/>
      <c r="H51" s="54"/>
      <c r="I51" s="54"/>
      <c r="J51" s="54"/>
      <c r="K51" s="54"/>
      <c r="L51" s="54"/>
      <c r="M51" s="54"/>
      <c r="N51" s="54"/>
      <c r="O51" s="54"/>
      <c r="P51" s="41"/>
      <c r="Q51" s="41"/>
      <c r="R51" s="41"/>
      <c r="S51" s="34"/>
    </row>
    <row r="52" spans="2:19" x14ac:dyDescent="0.35">
      <c r="C52" s="3" t="s">
        <v>136</v>
      </c>
      <c r="D52" s="31">
        <f>D49-D$50-$D$45</f>
        <v>314.38851029020498</v>
      </c>
      <c r="E52" s="30">
        <f t="shared" si="12"/>
        <v>364.64447140296141</v>
      </c>
      <c r="F52" s="30">
        <f>F49-F$50-$D$45</f>
        <v>446.74416850829289</v>
      </c>
      <c r="G52" s="54"/>
      <c r="H52" s="54"/>
      <c r="I52" s="54"/>
      <c r="J52" s="54"/>
      <c r="K52" s="54"/>
      <c r="L52" s="54"/>
      <c r="M52" s="54"/>
      <c r="N52" s="54"/>
      <c r="O52" s="54"/>
      <c r="P52" s="41"/>
      <c r="Q52" s="41"/>
      <c r="R52" s="41"/>
      <c r="S52" s="34"/>
    </row>
    <row r="53" spans="2:19" x14ac:dyDescent="0.35">
      <c r="C53" s="23"/>
      <c r="D53" s="33"/>
      <c r="E53" s="54"/>
      <c r="F53" s="54"/>
      <c r="G53" s="54"/>
      <c r="H53" s="54"/>
      <c r="I53" s="54"/>
      <c r="J53" s="54"/>
      <c r="K53" s="54"/>
      <c r="L53" s="54"/>
      <c r="M53" s="54"/>
      <c r="N53" s="54"/>
      <c r="O53" s="54"/>
      <c r="P53" s="41"/>
      <c r="Q53" s="41"/>
      <c r="R53" s="41"/>
      <c r="S53" s="34"/>
    </row>
    <row r="54" spans="2:19" x14ac:dyDescent="0.35">
      <c r="B54" s="23" t="s">
        <v>123</v>
      </c>
      <c r="C54" s="23"/>
      <c r="D54" s="33"/>
      <c r="E54" s="54"/>
      <c r="F54" s="54"/>
      <c r="G54" s="54"/>
      <c r="H54" s="54"/>
      <c r="I54" s="54"/>
      <c r="J54" s="54"/>
      <c r="K54" s="54"/>
      <c r="L54" s="54"/>
      <c r="M54" s="54"/>
      <c r="N54" s="54"/>
      <c r="O54" s="54"/>
      <c r="P54" s="41"/>
      <c r="Q54" s="41"/>
      <c r="R54" s="41"/>
      <c r="S54" s="34"/>
    </row>
    <row r="55" spans="2:19" x14ac:dyDescent="0.35">
      <c r="C55" s="23"/>
      <c r="D55" s="33"/>
      <c r="E55" s="54"/>
      <c r="F55" s="54"/>
      <c r="G55" s="54"/>
      <c r="H55" s="54"/>
      <c r="I55" s="54"/>
      <c r="J55" s="54"/>
      <c r="K55" s="54"/>
      <c r="L55" s="54"/>
      <c r="M55" s="54"/>
      <c r="N55" s="54"/>
      <c r="O55" s="54"/>
      <c r="P55" s="41"/>
      <c r="Q55" s="41"/>
      <c r="R55" s="41"/>
      <c r="S55" s="34"/>
    </row>
    <row r="56" spans="2:19" x14ac:dyDescent="0.35">
      <c r="C56" s="3" t="s">
        <v>104</v>
      </c>
      <c r="D56" s="43">
        <f>'Input Data'!C85</f>
        <v>0.98429447237721857</v>
      </c>
      <c r="E56" s="54"/>
      <c r="F56" s="54"/>
      <c r="G56" s="54"/>
      <c r="H56" s="54"/>
      <c r="I56" s="54"/>
      <c r="J56" s="54"/>
      <c r="K56" s="54"/>
      <c r="L56" s="54"/>
      <c r="M56" s="54"/>
      <c r="N56" s="54"/>
      <c r="O56" s="54"/>
      <c r="P56" s="41"/>
      <c r="Q56" s="41"/>
      <c r="R56" s="41"/>
      <c r="S56" s="34"/>
    </row>
    <row r="57" spans="2:19" x14ac:dyDescent="0.35">
      <c r="C57" s="3" t="s">
        <v>137</v>
      </c>
      <c r="D57" s="44">
        <f>'Input Data'!C183</f>
        <v>0.9102862911744154</v>
      </c>
      <c r="E57" s="54"/>
      <c r="F57" s="54"/>
      <c r="G57" s="54"/>
      <c r="H57" s="54"/>
      <c r="I57" s="54"/>
      <c r="J57" s="54"/>
      <c r="K57" s="54"/>
      <c r="L57" s="54"/>
      <c r="M57" s="54"/>
      <c r="N57" s="54"/>
      <c r="O57" s="54"/>
      <c r="P57" s="41"/>
      <c r="Q57" s="41"/>
      <c r="R57" s="41"/>
      <c r="S57" s="34"/>
    </row>
    <row r="58" spans="2:19" x14ac:dyDescent="0.35">
      <c r="C58" s="3" t="s">
        <v>138</v>
      </c>
      <c r="D58" s="44">
        <f>'Input Data'!C207</f>
        <v>0.65657563025210086</v>
      </c>
      <c r="E58" s="54"/>
      <c r="F58" s="54"/>
      <c r="G58" s="54"/>
      <c r="H58" s="54"/>
      <c r="I58" s="54"/>
      <c r="J58" s="54"/>
      <c r="K58" s="54"/>
      <c r="L58" s="54"/>
      <c r="M58" s="54"/>
      <c r="N58" s="54"/>
      <c r="O58" s="54"/>
      <c r="P58" s="41"/>
      <c r="Q58" s="41"/>
      <c r="R58" s="41"/>
      <c r="S58" s="34"/>
    </row>
    <row r="59" spans="2:19" x14ac:dyDescent="0.35">
      <c r="C59" s="23"/>
      <c r="D59" s="33"/>
      <c r="E59" s="54"/>
      <c r="F59" s="54"/>
      <c r="G59" s="54"/>
      <c r="H59" s="54"/>
      <c r="I59" s="54"/>
      <c r="J59" s="54"/>
      <c r="K59" s="54"/>
      <c r="L59" s="54"/>
      <c r="M59" s="54"/>
      <c r="N59" s="54"/>
      <c r="O59" s="54"/>
      <c r="P59" s="41"/>
      <c r="Q59" s="41"/>
      <c r="R59" s="41"/>
      <c r="S59" s="34"/>
    </row>
    <row r="60" spans="2:19" x14ac:dyDescent="0.35">
      <c r="C60" s="3" t="s">
        <v>105</v>
      </c>
      <c r="D60" s="30" t="s">
        <v>93</v>
      </c>
      <c r="E60" s="54"/>
      <c r="F60" s="54"/>
      <c r="G60" s="54"/>
      <c r="H60" s="54"/>
      <c r="I60" s="54"/>
      <c r="J60" s="54"/>
      <c r="K60" s="54"/>
      <c r="L60" s="54"/>
      <c r="M60" s="54"/>
      <c r="N60" s="54"/>
      <c r="O60" s="54"/>
      <c r="P60" s="41"/>
      <c r="Q60" s="41"/>
      <c r="R60" s="41"/>
      <c r="S60" s="34"/>
    </row>
    <row r="61" spans="2:19" x14ac:dyDescent="0.35">
      <c r="C61" s="3" t="s">
        <v>124</v>
      </c>
      <c r="D61" s="30" t="s">
        <v>92</v>
      </c>
      <c r="E61" s="54"/>
      <c r="F61" s="54"/>
      <c r="G61" s="54"/>
      <c r="H61" s="54"/>
      <c r="I61" s="54"/>
      <c r="J61" s="54"/>
      <c r="K61" s="54"/>
      <c r="L61" s="54"/>
      <c r="M61" s="54"/>
      <c r="N61" s="54"/>
      <c r="O61" s="54"/>
      <c r="P61" s="41"/>
      <c r="Q61" s="41"/>
      <c r="R61" s="41"/>
      <c r="S61" s="34"/>
    </row>
    <row r="62" spans="2:19" x14ac:dyDescent="0.35">
      <c r="C62" s="3" t="s">
        <v>139</v>
      </c>
      <c r="D62" s="31">
        <f>F51/D$56/D$57/D$58</f>
        <v>435.93673959770535</v>
      </c>
      <c r="E62" s="54"/>
      <c r="F62" s="54"/>
      <c r="G62" s="54"/>
      <c r="H62" s="54"/>
      <c r="I62" s="54"/>
      <c r="J62" s="54"/>
      <c r="K62" s="54"/>
      <c r="L62" s="54"/>
      <c r="M62" s="54"/>
      <c r="N62" s="54"/>
      <c r="O62" s="54"/>
      <c r="P62" s="41"/>
      <c r="Q62" s="41"/>
      <c r="R62" s="41"/>
      <c r="S62" s="34"/>
    </row>
    <row r="63" spans="2:19" x14ac:dyDescent="0.35">
      <c r="C63" s="3" t="s">
        <v>140</v>
      </c>
      <c r="D63" s="31">
        <f>F52/D$56/D$57/D$58</f>
        <v>759.40085971164365</v>
      </c>
      <c r="E63" s="54"/>
      <c r="F63" s="54"/>
      <c r="G63" s="54"/>
      <c r="H63" s="54"/>
      <c r="I63" s="54"/>
      <c r="J63" s="54"/>
      <c r="K63" s="54"/>
      <c r="L63" s="54"/>
      <c r="M63" s="54"/>
      <c r="N63" s="54"/>
      <c r="O63" s="54"/>
      <c r="P63" s="41"/>
      <c r="Q63" s="41"/>
      <c r="R63" s="41"/>
      <c r="S63" s="34"/>
    </row>
    <row r="64" spans="2:19" ht="13.9" x14ac:dyDescent="0.4">
      <c r="C64" s="3" t="s">
        <v>31</v>
      </c>
      <c r="D64" s="31">
        <f>D63-D62</f>
        <v>323.46412011393829</v>
      </c>
      <c r="E64" s="64" t="s">
        <v>167</v>
      </c>
      <c r="F64" s="54"/>
      <c r="G64" s="54"/>
      <c r="H64" s="54"/>
      <c r="I64" s="54"/>
      <c r="J64" s="54"/>
      <c r="K64" s="54"/>
      <c r="L64" s="54"/>
      <c r="M64" s="54"/>
      <c r="N64" s="54"/>
      <c r="O64" s="54"/>
      <c r="P64" s="41"/>
      <c r="Q64" s="41"/>
      <c r="R64" s="41"/>
      <c r="S64" s="34"/>
    </row>
    <row r="65" spans="2:19" x14ac:dyDescent="0.35">
      <c r="C65" s="23"/>
      <c r="D65" s="33"/>
      <c r="E65" s="54"/>
      <c r="F65" s="54"/>
      <c r="G65" s="54"/>
      <c r="H65" s="54"/>
      <c r="I65" s="54"/>
      <c r="J65" s="54"/>
      <c r="K65" s="54"/>
      <c r="L65" s="54"/>
      <c r="M65" s="54"/>
      <c r="N65" s="54"/>
      <c r="O65" s="54"/>
      <c r="P65" s="41"/>
      <c r="Q65" s="41"/>
      <c r="R65" s="41"/>
      <c r="S65" s="34"/>
    </row>
    <row r="66" spans="2:19" x14ac:dyDescent="0.35">
      <c r="B66" s="23" t="s">
        <v>125</v>
      </c>
      <c r="C66" s="23"/>
      <c r="D66" s="33"/>
      <c r="E66" s="54"/>
      <c r="F66" s="54"/>
      <c r="G66" s="54"/>
      <c r="H66" s="54"/>
      <c r="I66" s="54"/>
      <c r="J66" s="54"/>
      <c r="K66" s="54"/>
      <c r="L66" s="54"/>
      <c r="M66" s="54"/>
      <c r="N66" s="54"/>
      <c r="O66" s="54"/>
      <c r="P66" s="41"/>
      <c r="Q66" s="41"/>
      <c r="R66" s="41"/>
      <c r="S66" s="34"/>
    </row>
    <row r="67" spans="2:19" x14ac:dyDescent="0.35">
      <c r="B67" s="23" t="s">
        <v>168</v>
      </c>
      <c r="C67" s="23"/>
      <c r="D67" s="33"/>
      <c r="E67" s="54"/>
      <c r="F67" s="54"/>
      <c r="G67" s="54"/>
      <c r="H67" s="54"/>
      <c r="I67" s="54"/>
      <c r="J67" s="54"/>
      <c r="K67" s="54"/>
      <c r="L67" s="54"/>
      <c r="M67" s="54"/>
      <c r="N67" s="54"/>
      <c r="O67" s="54"/>
      <c r="P67" s="41"/>
      <c r="Q67" s="41"/>
      <c r="R67" s="41"/>
      <c r="S67" s="34"/>
    </row>
    <row r="68" spans="2:19" x14ac:dyDescent="0.35">
      <c r="B68" s="23"/>
      <c r="C68" s="23"/>
      <c r="D68" s="33"/>
      <c r="E68" s="54"/>
      <c r="F68" s="54"/>
      <c r="G68" s="54"/>
      <c r="H68" s="54"/>
      <c r="I68" s="54"/>
      <c r="J68" s="54"/>
      <c r="K68" s="54"/>
      <c r="L68" s="54"/>
      <c r="M68" s="54"/>
      <c r="N68" s="54"/>
      <c r="O68" s="54"/>
      <c r="P68" s="41"/>
      <c r="Q68" s="41"/>
      <c r="R68" s="41"/>
      <c r="S68" s="34"/>
    </row>
    <row r="69" spans="2:19" x14ac:dyDescent="0.35">
      <c r="C69" s="36"/>
      <c r="D69" s="29" t="str">
        <f>D61</f>
        <v>2023/24</v>
      </c>
      <c r="E69" s="54"/>
      <c r="F69" s="54"/>
      <c r="G69" s="54"/>
      <c r="H69" s="54"/>
      <c r="I69" s="54"/>
      <c r="J69" s="54"/>
      <c r="K69" s="54"/>
      <c r="L69" s="54"/>
      <c r="M69" s="54"/>
      <c r="N69" s="54"/>
      <c r="O69" s="54"/>
      <c r="P69" s="41"/>
      <c r="Q69" s="41"/>
      <c r="R69" s="41"/>
      <c r="S69" s="34"/>
    </row>
    <row r="70" spans="2:19" x14ac:dyDescent="0.35">
      <c r="C70" s="25" t="s">
        <v>141</v>
      </c>
      <c r="D70" s="31">
        <f>MAX(D62:D63)</f>
        <v>759.40085971164365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523F8-9E27-4EE3-98C2-A3E719B87B37}">
  <dimension ref="B2:Q312"/>
  <sheetViews>
    <sheetView zoomScale="80" zoomScaleNormal="80" workbookViewId="0"/>
  </sheetViews>
  <sheetFormatPr defaultRowHeight="15" x14ac:dyDescent="0.4"/>
  <cols>
    <col min="1" max="1" width="9.06640625" style="4"/>
    <col min="2" max="2" width="60.33203125" style="4" customWidth="1"/>
    <col min="3" max="17" width="10.9296875" style="12" customWidth="1"/>
    <col min="18" max="16384" width="9.06640625" style="4"/>
  </cols>
  <sheetData>
    <row r="2" spans="2:17" x14ac:dyDescent="0.4">
      <c r="B2" s="4" t="s">
        <v>121</v>
      </c>
    </row>
    <row r="4" spans="2:17" x14ac:dyDescent="0.4">
      <c r="B4" s="5" t="s">
        <v>68</v>
      </c>
    </row>
    <row r="5" spans="2:17" x14ac:dyDescent="0.4">
      <c r="B5" s="4" t="s">
        <v>107</v>
      </c>
    </row>
    <row r="6" spans="2:17" x14ac:dyDescent="0.4">
      <c r="B6" s="4" t="s">
        <v>0</v>
      </c>
    </row>
    <row r="7" spans="2:17" x14ac:dyDescent="0.4">
      <c r="B7" s="4" t="s">
        <v>149</v>
      </c>
    </row>
    <row r="9" spans="2:17" x14ac:dyDescent="0.4">
      <c r="B9" s="8"/>
      <c r="C9" s="13" t="s">
        <v>79</v>
      </c>
      <c r="D9" s="13" t="s">
        <v>80</v>
      </c>
      <c r="E9" s="13" t="s">
        <v>81</v>
      </c>
      <c r="F9" s="13" t="s">
        <v>82</v>
      </c>
      <c r="G9" s="13" t="s">
        <v>83</v>
      </c>
      <c r="H9" s="13" t="s">
        <v>84</v>
      </c>
      <c r="I9" s="13" t="s">
        <v>85</v>
      </c>
      <c r="J9" s="13" t="s">
        <v>86</v>
      </c>
      <c r="K9" s="13" t="s">
        <v>87</v>
      </c>
      <c r="L9" s="13" t="s">
        <v>88</v>
      </c>
      <c r="M9" s="13" t="s">
        <v>89</v>
      </c>
      <c r="N9" s="13" t="s">
        <v>90</v>
      </c>
      <c r="O9" s="13" t="s">
        <v>91</v>
      </c>
      <c r="P9" s="13" t="s">
        <v>92</v>
      </c>
      <c r="Q9" s="13" t="s">
        <v>93</v>
      </c>
    </row>
    <row r="10" spans="2:17" x14ac:dyDescent="0.4">
      <c r="B10" s="8" t="s">
        <v>1</v>
      </c>
      <c r="C10" s="14">
        <v>192965.51461798968</v>
      </c>
      <c r="D10" s="14">
        <v>195617.80696462851</v>
      </c>
      <c r="E10" s="14">
        <v>201005.59797219478</v>
      </c>
      <c r="F10" s="14">
        <v>206232.35645612507</v>
      </c>
      <c r="G10" s="14">
        <v>211577.18254546201</v>
      </c>
      <c r="H10" s="14">
        <v>215293.65888279962</v>
      </c>
      <c r="I10" s="14">
        <v>217270.19950419074</v>
      </c>
      <c r="J10" s="14">
        <v>216259.32122481172</v>
      </c>
      <c r="K10" s="14">
        <v>216993.09181650708</v>
      </c>
      <c r="L10" s="14">
        <v>216031.13910684481</v>
      </c>
      <c r="M10" s="14">
        <v>217690.19883886172</v>
      </c>
      <c r="N10" s="14">
        <v>218224.60911021999</v>
      </c>
      <c r="O10" s="15">
        <v>217456.73843928208</v>
      </c>
      <c r="P10" s="15">
        <v>216494.64411663637</v>
      </c>
      <c r="Q10" s="15">
        <v>215485.18147379512</v>
      </c>
    </row>
    <row r="11" spans="2:17" x14ac:dyDescent="0.4">
      <c r="B11" s="8" t="s">
        <v>2</v>
      </c>
      <c r="C11" s="14">
        <v>25954.487681412076</v>
      </c>
      <c r="D11" s="14">
        <v>25816.212146331705</v>
      </c>
      <c r="E11" s="14">
        <v>26524.088337846137</v>
      </c>
      <c r="F11" s="14">
        <v>26819.912046802801</v>
      </c>
      <c r="G11" s="14">
        <v>27357.883136360473</v>
      </c>
      <c r="H11" s="14">
        <v>27863.866840613373</v>
      </c>
      <c r="I11" s="14">
        <v>27985.075632116408</v>
      </c>
      <c r="J11" s="14">
        <v>28046.093430111825</v>
      </c>
      <c r="K11" s="14">
        <v>28261.263265450045</v>
      </c>
      <c r="L11" s="14">
        <v>28436.138110423755</v>
      </c>
      <c r="M11" s="14">
        <v>29039.531625951066</v>
      </c>
      <c r="N11" s="14">
        <v>29567.2080222695</v>
      </c>
      <c r="O11" s="15">
        <v>29830.961828996635</v>
      </c>
      <c r="P11" s="15">
        <v>30010.013315489141</v>
      </c>
      <c r="Q11" s="15">
        <v>30055.76956658189</v>
      </c>
    </row>
    <row r="12" spans="2:17" x14ac:dyDescent="0.4">
      <c r="B12" s="8" t="s">
        <v>3</v>
      </c>
      <c r="C12" s="14">
        <v>12299.24412541247</v>
      </c>
      <c r="D12" s="14">
        <v>12016.803386804309</v>
      </c>
      <c r="E12" s="14">
        <v>12026.153426842682</v>
      </c>
      <c r="F12" s="14">
        <v>11900.235076854889</v>
      </c>
      <c r="G12" s="14">
        <v>11863.686449753264</v>
      </c>
      <c r="H12" s="14">
        <v>11655.916019052316</v>
      </c>
      <c r="I12" s="14">
        <v>11457.200966864717</v>
      </c>
      <c r="J12" s="14">
        <v>11372.083222607907</v>
      </c>
      <c r="K12" s="14">
        <v>11256.781750325119</v>
      </c>
      <c r="L12" s="14">
        <v>11470.952168282533</v>
      </c>
      <c r="M12" s="14">
        <v>11798.237344251229</v>
      </c>
      <c r="N12" s="14">
        <v>12113.0512831058</v>
      </c>
      <c r="O12" s="15">
        <v>12221.10556353004</v>
      </c>
      <c r="P12" s="15">
        <v>12294.459119150391</v>
      </c>
      <c r="Q12" s="15">
        <v>12313.204474328726</v>
      </c>
    </row>
    <row r="13" spans="2:17" x14ac:dyDescent="0.4">
      <c r="B13" s="8" t="s">
        <v>4</v>
      </c>
      <c r="C13" s="14">
        <v>9911.9921471493035</v>
      </c>
      <c r="D13" s="14">
        <v>9875.391992349314</v>
      </c>
      <c r="E13" s="14">
        <v>10126.331766603545</v>
      </c>
      <c r="F13" s="14">
        <v>10147.316416770869</v>
      </c>
      <c r="G13" s="14">
        <v>10144.242617292344</v>
      </c>
      <c r="H13" s="14">
        <v>10063.451786245401</v>
      </c>
      <c r="I13" s="14">
        <v>10088.268041589774</v>
      </c>
      <c r="J13" s="14">
        <v>10188.161330515553</v>
      </c>
      <c r="K13" s="14">
        <v>10271.476483022907</v>
      </c>
      <c r="L13" s="14">
        <v>10384.993319809057</v>
      </c>
      <c r="M13" s="14">
        <v>10676.904634538932</v>
      </c>
      <c r="N13" s="14">
        <v>10913.7944802648</v>
      </c>
      <c r="O13" s="15">
        <v>11011.150809541456</v>
      </c>
      <c r="P13" s="15">
        <v>11077.241971192338</v>
      </c>
      <c r="Q13" s="15">
        <v>11094.13143604264</v>
      </c>
    </row>
    <row r="14" spans="2:17" x14ac:dyDescent="0.4">
      <c r="B14" s="8" t="s">
        <v>5</v>
      </c>
      <c r="C14" s="14">
        <v>8455.795393174003</v>
      </c>
      <c r="D14" s="14">
        <v>8398.1284952118076</v>
      </c>
      <c r="E14" s="14">
        <v>8609.4719270566566</v>
      </c>
      <c r="F14" s="14">
        <v>8697.5676613478081</v>
      </c>
      <c r="G14" s="14">
        <v>8767.4771363639466</v>
      </c>
      <c r="H14" s="14">
        <v>8766.52998549515</v>
      </c>
      <c r="I14" s="14">
        <v>8923.1275604710681</v>
      </c>
      <c r="J14" s="14">
        <v>8924.7880555530628</v>
      </c>
      <c r="K14" s="14">
        <v>9078.3015981846384</v>
      </c>
      <c r="L14" s="14">
        <v>9063.103889995351</v>
      </c>
      <c r="M14" s="14">
        <v>9335.1310607996038</v>
      </c>
      <c r="N14" s="14">
        <v>9377.6434309587294</v>
      </c>
      <c r="O14" s="15">
        <v>9461.2965493452248</v>
      </c>
      <c r="P14" s="15">
        <v>9518.0851712146014</v>
      </c>
      <c r="Q14" s="15">
        <v>9532.597390534127</v>
      </c>
    </row>
    <row r="15" spans="2:17" x14ac:dyDescent="0.4">
      <c r="B15" s="8" t="s">
        <v>6</v>
      </c>
      <c r="C15" s="14">
        <v>10645.816507582846</v>
      </c>
      <c r="D15" s="14">
        <v>10148.017803475623</v>
      </c>
      <c r="E15" s="14">
        <v>9588.3976961171957</v>
      </c>
      <c r="F15" s="14">
        <v>9017.1603350239839</v>
      </c>
      <c r="G15" s="14">
        <v>8309.3242075436428</v>
      </c>
      <c r="H15" s="14">
        <v>7767.3969444425693</v>
      </c>
      <c r="I15" s="14">
        <v>7195.5876628036476</v>
      </c>
      <c r="J15" s="14">
        <v>6586.1061972452753</v>
      </c>
      <c r="K15" s="14">
        <v>6253.8985893752915</v>
      </c>
      <c r="L15" s="14">
        <v>6055.7084869555829</v>
      </c>
      <c r="M15" s="14">
        <v>6117.1604279293351</v>
      </c>
      <c r="N15" s="14">
        <v>6226.7812902167498</v>
      </c>
      <c r="O15" s="15">
        <v>6282.3271932223697</v>
      </c>
      <c r="P15" s="15">
        <v>6320.0349959082805</v>
      </c>
      <c r="Q15" s="15">
        <v>6329.6711498528866</v>
      </c>
    </row>
    <row r="16" spans="2:17" x14ac:dyDescent="0.4">
      <c r="B16" s="8" t="s">
        <v>7</v>
      </c>
      <c r="C16" s="14">
        <v>26797.720545070439</v>
      </c>
      <c r="D16" s="14">
        <v>26579.699110812435</v>
      </c>
      <c r="E16" s="14">
        <v>27418.644431425077</v>
      </c>
      <c r="F16" s="14">
        <v>27704.417919058196</v>
      </c>
      <c r="G16" s="14">
        <v>28142.467757452174</v>
      </c>
      <c r="H16" s="14">
        <v>28274.523054361878</v>
      </c>
      <c r="I16" s="14">
        <v>28435.024145213749</v>
      </c>
      <c r="J16" s="14">
        <v>28394.87582313751</v>
      </c>
      <c r="K16" s="14">
        <v>28667.023501693038</v>
      </c>
      <c r="L16" s="14">
        <v>28994.25233032391</v>
      </c>
      <c r="M16" s="14">
        <v>29992.572517388719</v>
      </c>
      <c r="N16" s="14">
        <v>30508.471697089099</v>
      </c>
      <c r="O16" s="15">
        <v>30780.622031387611</v>
      </c>
      <c r="P16" s="15">
        <v>30965.373571129345</v>
      </c>
      <c r="Q16" s="15">
        <v>31012.586459487844</v>
      </c>
    </row>
    <row r="17" spans="2:17" x14ac:dyDescent="0.4">
      <c r="B17" s="8" t="s">
        <v>8</v>
      </c>
      <c r="C17" s="14">
        <v>266.32470190064885</v>
      </c>
      <c r="D17" s="14">
        <v>280.2533555494042</v>
      </c>
      <c r="E17" s="14">
        <v>299.8602560995468</v>
      </c>
      <c r="F17" s="14">
        <v>312.20972581184577</v>
      </c>
      <c r="G17" s="14">
        <v>307.33649214042026</v>
      </c>
      <c r="H17" s="14">
        <v>325.81113303212936</v>
      </c>
      <c r="I17" s="14">
        <v>295.02442374622518</v>
      </c>
      <c r="J17" s="14">
        <v>269.43113106107995</v>
      </c>
      <c r="K17" s="14">
        <v>267.22432380360385</v>
      </c>
      <c r="L17" s="14">
        <v>258.71971482043836</v>
      </c>
      <c r="M17" s="14">
        <v>259.26292681495062</v>
      </c>
      <c r="N17" s="14">
        <v>276.38604964811901</v>
      </c>
      <c r="O17" s="15">
        <v>278.85154698780906</v>
      </c>
      <c r="P17" s="15">
        <v>280.52527056015356</v>
      </c>
      <c r="Q17" s="15">
        <v>280.95298728865589</v>
      </c>
    </row>
    <row r="18" spans="2:17" x14ac:dyDescent="0.4">
      <c r="B18" s="8" t="s">
        <v>9</v>
      </c>
      <c r="C18" s="14">
        <v>14577.322802041685</v>
      </c>
      <c r="D18" s="14">
        <v>14650.729439751642</v>
      </c>
      <c r="E18" s="14">
        <v>14833.45521828627</v>
      </c>
      <c r="F18" s="14">
        <v>14752.813342092963</v>
      </c>
      <c r="G18" s="14">
        <v>14434.63368748295</v>
      </c>
      <c r="H18" s="14">
        <v>14068.842784118637</v>
      </c>
      <c r="I18" s="14">
        <v>13795.930286813287</v>
      </c>
      <c r="J18" s="14">
        <v>13484.385068387652</v>
      </c>
      <c r="K18" s="14">
        <v>13340.388816560255</v>
      </c>
      <c r="L18" s="14">
        <v>13241.308348527995</v>
      </c>
      <c r="M18" s="14">
        <v>13638.234412875772</v>
      </c>
      <c r="N18" s="14">
        <v>13865.874317385</v>
      </c>
      <c r="O18" s="15">
        <v>13989.564627679289</v>
      </c>
      <c r="P18" s="15">
        <v>14073.532833475931</v>
      </c>
      <c r="Q18" s="15">
        <v>14094.990741385562</v>
      </c>
    </row>
    <row r="19" spans="2:17" x14ac:dyDescent="0.4">
      <c r="B19" s="8" t="s">
        <v>10</v>
      </c>
      <c r="C19" s="14">
        <v>9150.9863398288253</v>
      </c>
      <c r="D19" s="14">
        <v>9397.994764109184</v>
      </c>
      <c r="E19" s="14">
        <v>9584.2829367518352</v>
      </c>
      <c r="F19" s="14">
        <v>9749.6441251401411</v>
      </c>
      <c r="G19" s="14">
        <v>9916.6666465468388</v>
      </c>
      <c r="H19" s="14">
        <v>10113.402711442786</v>
      </c>
      <c r="I19" s="14">
        <v>10260.998818890239</v>
      </c>
      <c r="J19" s="14">
        <v>10179.259700607032</v>
      </c>
      <c r="K19" s="14">
        <v>10374.442574802149</v>
      </c>
      <c r="L19" s="14">
        <v>10552.523536613271</v>
      </c>
      <c r="M19" s="14">
        <v>11096.259382952976</v>
      </c>
      <c r="N19" s="14">
        <v>11398.817491743301</v>
      </c>
      <c r="O19" s="15">
        <v>11500.500461043977</v>
      </c>
      <c r="P19" s="15">
        <v>11569.528798606865</v>
      </c>
      <c r="Q19" s="15">
        <v>11587.168852917024</v>
      </c>
    </row>
    <row r="20" spans="2:17" x14ac:dyDescent="0.4">
      <c r="B20" s="8" t="s">
        <v>11</v>
      </c>
      <c r="C20" s="14">
        <v>10138.833315879461</v>
      </c>
      <c r="D20" s="14">
        <v>10326.592673789815</v>
      </c>
      <c r="E20" s="14">
        <v>10661.940213432521</v>
      </c>
      <c r="F20" s="14">
        <v>10758.912979184777</v>
      </c>
      <c r="G20" s="14">
        <v>10927.15766488893</v>
      </c>
      <c r="H20" s="14">
        <v>10991.6709807154</v>
      </c>
      <c r="I20" s="14">
        <v>11024.03046046387</v>
      </c>
      <c r="J20" s="14">
        <v>11106.402980291203</v>
      </c>
      <c r="K20" s="14">
        <v>11376.914904368334</v>
      </c>
      <c r="L20" s="14">
        <v>11414.981613048354</v>
      </c>
      <c r="M20" s="14">
        <v>11766.091215727707</v>
      </c>
      <c r="N20" s="14">
        <v>12115.7982799253</v>
      </c>
      <c r="O20" s="15">
        <v>12223.877064890778</v>
      </c>
      <c r="P20" s="15">
        <v>12297.247255624718</v>
      </c>
      <c r="Q20" s="15">
        <v>12315.996861873227</v>
      </c>
    </row>
    <row r="21" spans="2:17" x14ac:dyDescent="0.4">
      <c r="B21" s="8" t="s">
        <v>12</v>
      </c>
      <c r="C21" s="14">
        <v>8703.6862422683189</v>
      </c>
      <c r="D21" s="14">
        <v>8642.5302362805414</v>
      </c>
      <c r="E21" s="14">
        <v>8611.881605830944</v>
      </c>
      <c r="F21" s="14">
        <v>8452.8389595666122</v>
      </c>
      <c r="G21" s="14">
        <v>8281.8571135711663</v>
      </c>
      <c r="H21" s="14">
        <v>7989.9429405760275</v>
      </c>
      <c r="I21" s="14">
        <v>7733.583581345888</v>
      </c>
      <c r="J21" s="14">
        <v>7569.4162242075836</v>
      </c>
      <c r="K21" s="14">
        <v>7605.7904005830078</v>
      </c>
      <c r="L21" s="14">
        <v>7702.9436769978911</v>
      </c>
      <c r="M21" s="14">
        <v>7807.170706559692</v>
      </c>
      <c r="N21" s="14">
        <v>7808.1744041100001</v>
      </c>
      <c r="O21" s="15">
        <v>7877.8270991200352</v>
      </c>
      <c r="P21" s="15">
        <v>7925.1114160158222</v>
      </c>
      <c r="Q21" s="15">
        <v>7937.1948291112112</v>
      </c>
    </row>
    <row r="22" spans="2:17" x14ac:dyDescent="0.4">
      <c r="B22" s="8" t="s">
        <v>13</v>
      </c>
      <c r="C22" s="14">
        <v>5886.9918173815695</v>
      </c>
      <c r="D22" s="14">
        <v>5707.3658800073335</v>
      </c>
      <c r="E22" s="14">
        <v>5637.9612470462744</v>
      </c>
      <c r="F22" s="14">
        <v>5637.5504185375257</v>
      </c>
      <c r="G22" s="14">
        <v>5543.049522473244</v>
      </c>
      <c r="H22" s="14">
        <v>5336.5598862971183</v>
      </c>
      <c r="I22" s="14">
        <v>5243.045124673974</v>
      </c>
      <c r="J22" s="14">
        <v>5068.8491324003717</v>
      </c>
      <c r="K22" s="14">
        <v>5062.1827411255836</v>
      </c>
      <c r="L22" s="14">
        <v>5115.6497726654397</v>
      </c>
      <c r="M22" s="14">
        <v>5172.0160458268892</v>
      </c>
      <c r="N22" s="14">
        <v>5374.2036355974897</v>
      </c>
      <c r="O22" s="15">
        <v>5422.1441332578743</v>
      </c>
      <c r="P22" s="15">
        <v>5454.6889426609932</v>
      </c>
      <c r="Q22" s="15">
        <v>5463.0057039456142</v>
      </c>
    </row>
    <row r="23" spans="2:17" x14ac:dyDescent="0.4">
      <c r="B23" s="8" t="s">
        <v>14</v>
      </c>
      <c r="C23" s="14">
        <v>15619.034246402043</v>
      </c>
      <c r="D23" s="14">
        <v>14832.8426975821</v>
      </c>
      <c r="E23" s="14">
        <v>14524.390717286984</v>
      </c>
      <c r="F23" s="14">
        <v>13974.458940791928</v>
      </c>
      <c r="G23" s="14">
        <v>13447.130681618313</v>
      </c>
      <c r="H23" s="14">
        <v>12779.829986948862</v>
      </c>
      <c r="I23" s="14">
        <v>12142.649183514561</v>
      </c>
      <c r="J23" s="14">
        <v>11435.043710117276</v>
      </c>
      <c r="K23" s="14">
        <v>10915.530082982197</v>
      </c>
      <c r="L23" s="14">
        <v>10533.569243572123</v>
      </c>
      <c r="M23" s="14">
        <v>10475.797110676087</v>
      </c>
      <c r="N23" s="14">
        <v>10620.223358015999</v>
      </c>
      <c r="O23" s="15">
        <v>10714.960890787419</v>
      </c>
      <c r="P23" s="15">
        <v>10779.274260440141</v>
      </c>
      <c r="Q23" s="15">
        <v>10795.709414082799</v>
      </c>
    </row>
    <row r="24" spans="2:17" x14ac:dyDescent="0.4">
      <c r="B24" s="8" t="s">
        <v>15</v>
      </c>
      <c r="C24" s="14">
        <v>5244.8535364186455</v>
      </c>
      <c r="D24" s="14">
        <v>5281.7046857889964</v>
      </c>
      <c r="E24" s="14">
        <v>5247.4203555680169</v>
      </c>
      <c r="F24" s="14">
        <v>5140.196312988277</v>
      </c>
      <c r="G24" s="14">
        <v>4959.9898310581029</v>
      </c>
      <c r="H24" s="14">
        <v>4860.4909507398916</v>
      </c>
      <c r="I24" s="14">
        <v>4696.8019448718615</v>
      </c>
      <c r="J24" s="14">
        <v>4556.9169573872223</v>
      </c>
      <c r="K24" s="14">
        <v>4549.7340715970149</v>
      </c>
      <c r="L24" s="14">
        <v>4567.8676520841827</v>
      </c>
      <c r="M24" s="14">
        <v>4690.1520363130003</v>
      </c>
      <c r="N24" s="14">
        <v>4744.6953511093297</v>
      </c>
      <c r="O24" s="15">
        <v>4787.0203301764459</v>
      </c>
      <c r="P24" s="15">
        <v>4815.7529976278447</v>
      </c>
      <c r="Q24" s="15">
        <v>4823.0955736221849</v>
      </c>
    </row>
    <row r="25" spans="2:17" x14ac:dyDescent="0.4">
      <c r="B25" s="8" t="s">
        <v>16</v>
      </c>
      <c r="C25" s="14">
        <v>5125.3896704708222</v>
      </c>
      <c r="D25" s="14">
        <v>5125.739518207467</v>
      </c>
      <c r="E25" s="14">
        <v>5211.5677838012689</v>
      </c>
      <c r="F25" s="14">
        <v>5109.5731062378345</v>
      </c>
      <c r="G25" s="14">
        <v>5116.6617329961109</v>
      </c>
      <c r="H25" s="14">
        <v>4932.9949025963451</v>
      </c>
      <c r="I25" s="14">
        <v>4740.5684432998423</v>
      </c>
      <c r="J25" s="14">
        <v>4575.5352135230505</v>
      </c>
      <c r="K25" s="14">
        <v>4522.4269645325649</v>
      </c>
      <c r="L25" s="14">
        <v>4492.9630627993556</v>
      </c>
      <c r="M25" s="14">
        <v>4655.9636886075496</v>
      </c>
      <c r="N25" s="14">
        <v>4801.2522876551002</v>
      </c>
      <c r="O25" s="15">
        <v>4844.0817819709864</v>
      </c>
      <c r="P25" s="15">
        <v>4873.1569438355327</v>
      </c>
      <c r="Q25" s="15">
        <v>4880.5870435956494</v>
      </c>
    </row>
    <row r="26" spans="2:17" x14ac:dyDescent="0.4">
      <c r="B26" s="8" t="s">
        <v>17</v>
      </c>
      <c r="C26" s="14">
        <v>14829.211572023945</v>
      </c>
      <c r="D26" s="14">
        <v>13695.047382450031</v>
      </c>
      <c r="E26" s="14">
        <v>13350.465510402588</v>
      </c>
      <c r="F26" s="14">
        <v>13015.028111328818</v>
      </c>
      <c r="G26" s="14">
        <v>12575.761615168049</v>
      </c>
      <c r="H26" s="14">
        <v>11685.467720777238</v>
      </c>
      <c r="I26" s="14">
        <v>11042.555040055015</v>
      </c>
      <c r="J26" s="14">
        <v>10678.217694381798</v>
      </c>
      <c r="K26" s="14">
        <v>10465.951264560992</v>
      </c>
      <c r="L26" s="14">
        <v>10729.118474089999</v>
      </c>
      <c r="M26" s="14">
        <v>11380.722704494012</v>
      </c>
      <c r="N26" s="14">
        <v>11801.995209455599</v>
      </c>
      <c r="O26" s="15">
        <v>11907.274719145009</v>
      </c>
      <c r="P26" s="15">
        <v>11978.74459835169</v>
      </c>
      <c r="Q26" s="15">
        <v>11997.00858377069</v>
      </c>
    </row>
    <row r="27" spans="2:17" x14ac:dyDescent="0.4">
      <c r="B27" s="8" t="s">
        <v>18</v>
      </c>
      <c r="C27" s="14">
        <v>19317.403494510712</v>
      </c>
      <c r="D27" s="14">
        <v>18743.170435869772</v>
      </c>
      <c r="E27" s="14">
        <v>18800.396082138574</v>
      </c>
      <c r="F27" s="14">
        <v>18618.483917736816</v>
      </c>
      <c r="G27" s="14">
        <v>18569.736552258306</v>
      </c>
      <c r="H27" s="14">
        <v>17932.269700179833</v>
      </c>
      <c r="I27" s="14">
        <v>17681.414610355583</v>
      </c>
      <c r="J27" s="14">
        <v>17284.497117972609</v>
      </c>
      <c r="K27" s="14">
        <v>17293.345381991134</v>
      </c>
      <c r="L27" s="14">
        <v>17288.22517079104</v>
      </c>
      <c r="M27" s="14">
        <v>17473.659634110747</v>
      </c>
      <c r="N27" s="14">
        <v>17778.548828512499</v>
      </c>
      <c r="O27" s="15">
        <v>17937.142089265173</v>
      </c>
      <c r="P27" s="15">
        <v>18044.804456067857</v>
      </c>
      <c r="Q27" s="15">
        <v>18072.317359675442</v>
      </c>
    </row>
    <row r="28" spans="2:17" x14ac:dyDescent="0.4">
      <c r="B28" s="8" t="s">
        <v>19</v>
      </c>
      <c r="C28" s="14">
        <v>7226.3153054917893</v>
      </c>
      <c r="D28" s="14">
        <v>7241.1310111494331</v>
      </c>
      <c r="E28" s="14">
        <v>7342.4448809037522</v>
      </c>
      <c r="F28" s="14">
        <v>7315.4958595206936</v>
      </c>
      <c r="G28" s="14">
        <v>7354.7620640479272</v>
      </c>
      <c r="H28" s="14">
        <v>7350.9959334152272</v>
      </c>
      <c r="I28" s="14">
        <v>7295.6522007547392</v>
      </c>
      <c r="J28" s="14">
        <v>7042.618260039264</v>
      </c>
      <c r="K28" s="14">
        <v>6998.6781128121847</v>
      </c>
      <c r="L28" s="14">
        <v>7049.7716446786017</v>
      </c>
      <c r="M28" s="14">
        <v>7226.9195701416838</v>
      </c>
      <c r="N28" s="14">
        <v>7469.1603529041504</v>
      </c>
      <c r="O28" s="15">
        <v>7535.7888784872912</v>
      </c>
      <c r="P28" s="15">
        <v>7581.0202125730484</v>
      </c>
      <c r="Q28" s="15">
        <v>7592.5789899964038</v>
      </c>
    </row>
    <row r="29" spans="2:17" x14ac:dyDescent="0.4">
      <c r="B29" s="8" t="s">
        <v>20</v>
      </c>
      <c r="C29" s="14">
        <v>210151.40944441961</v>
      </c>
      <c r="D29" s="14">
        <v>206759.35501552091</v>
      </c>
      <c r="E29" s="14">
        <v>208399.15439343988</v>
      </c>
      <c r="F29" s="14">
        <v>207123.81525479676</v>
      </c>
      <c r="G29" s="14">
        <v>206019.8249090162</v>
      </c>
      <c r="H29" s="14">
        <v>202759.96426105019</v>
      </c>
      <c r="I29" s="14">
        <v>200036.53812784445</v>
      </c>
      <c r="J29" s="14">
        <v>196762.68124954728</v>
      </c>
      <c r="K29" s="14">
        <v>196561.35482777006</v>
      </c>
      <c r="L29" s="14">
        <v>197352.7902164789</v>
      </c>
      <c r="M29" s="14">
        <v>202601.78704595999</v>
      </c>
      <c r="N29" s="14">
        <v>206762.07976996654</v>
      </c>
      <c r="O29" s="15">
        <v>208606.49759883541</v>
      </c>
      <c r="P29" s="15">
        <v>209858.59612992464</v>
      </c>
      <c r="Q29" s="15">
        <v>210178.5674180926</v>
      </c>
    </row>
    <row r="31" spans="2:17" x14ac:dyDescent="0.4">
      <c r="B31" s="5" t="s">
        <v>69</v>
      </c>
    </row>
    <row r="32" spans="2:17" x14ac:dyDescent="0.4">
      <c r="B32" s="4" t="s">
        <v>21</v>
      </c>
    </row>
    <row r="33" spans="2:16" x14ac:dyDescent="0.4">
      <c r="B33" s="4" t="s">
        <v>150</v>
      </c>
    </row>
    <row r="35" spans="2:16" x14ac:dyDescent="0.4">
      <c r="B35" s="8"/>
      <c r="C35" s="13" t="s">
        <v>80</v>
      </c>
      <c r="D35" s="13" t="s">
        <v>81</v>
      </c>
      <c r="E35" s="13" t="s">
        <v>82</v>
      </c>
      <c r="F35" s="13" t="s">
        <v>83</v>
      </c>
      <c r="G35" s="13" t="s">
        <v>84</v>
      </c>
      <c r="H35" s="13" t="s">
        <v>85</v>
      </c>
      <c r="I35" s="13" t="s">
        <v>86</v>
      </c>
      <c r="J35" s="13" t="s">
        <v>87</v>
      </c>
      <c r="K35" s="13" t="s">
        <v>88</v>
      </c>
      <c r="L35" s="13" t="s">
        <v>89</v>
      </c>
      <c r="M35" s="13" t="s">
        <v>90</v>
      </c>
      <c r="N35" s="13" t="s">
        <v>91</v>
      </c>
      <c r="O35" s="13" t="s">
        <v>92</v>
      </c>
      <c r="P35" s="13" t="s">
        <v>93</v>
      </c>
    </row>
    <row r="36" spans="2:16" x14ac:dyDescent="0.4">
      <c r="B36" s="8" t="s">
        <v>1</v>
      </c>
      <c r="C36" s="16">
        <v>5.6797232438754577E-2</v>
      </c>
      <c r="D36" s="16">
        <v>5.7815262788771783E-2</v>
      </c>
      <c r="E36" s="16">
        <v>6.446506927580882E-2</v>
      </c>
      <c r="F36" s="16">
        <v>7.1412735994115698E-2</v>
      </c>
      <c r="G36" s="16">
        <v>7.7068051778419425E-2</v>
      </c>
      <c r="H36" s="16">
        <v>7.7585917422946682E-2</v>
      </c>
      <c r="I36" s="16">
        <v>8.1514714050633291E-2</v>
      </c>
      <c r="J36" s="16">
        <v>7.8476504291390206E-2</v>
      </c>
      <c r="K36" s="16">
        <v>7.6769633264991852E-2</v>
      </c>
      <c r="L36" s="16">
        <v>5.9099063520338127E-2</v>
      </c>
      <c r="M36" s="16">
        <v>6.7163073762315492E-2</v>
      </c>
      <c r="N36" s="17">
        <v>7.7228014014774249E-2</v>
      </c>
      <c r="O36" s="17">
        <v>7.3614256490670188E-2</v>
      </c>
      <c r="P36" s="17">
        <v>7.094315926145478E-2</v>
      </c>
    </row>
    <row r="37" spans="2:16" x14ac:dyDescent="0.4">
      <c r="B37" s="8" t="s">
        <v>2</v>
      </c>
      <c r="C37" s="16">
        <v>7.8265275539689913E-2</v>
      </c>
      <c r="D37" s="16">
        <v>7.0028610635716887E-2</v>
      </c>
      <c r="E37" s="16">
        <v>7.6419665730026232E-2</v>
      </c>
      <c r="F37" s="16">
        <v>8.3687669763182024E-2</v>
      </c>
      <c r="G37" s="16">
        <v>9.0160992042475199E-2</v>
      </c>
      <c r="H37" s="16">
        <v>9.5000487720140941E-2</v>
      </c>
      <c r="I37" s="16">
        <v>9.3758914061183446E-2</v>
      </c>
      <c r="J37" s="16">
        <v>9.0740506842165641E-2</v>
      </c>
      <c r="K37" s="16">
        <v>8.3849063894196274E-2</v>
      </c>
      <c r="L37" s="16">
        <v>6.8852941750726399E-2</v>
      </c>
      <c r="M37" s="16">
        <v>6.3526563732203042E-2</v>
      </c>
      <c r="N37" s="17">
        <v>7.9441016155977179E-2</v>
      </c>
      <c r="O37" s="17">
        <v>7.9410983770743487E-2</v>
      </c>
      <c r="P37" s="17">
        <v>7.7567399330065082E-2</v>
      </c>
    </row>
    <row r="38" spans="2:16" x14ac:dyDescent="0.4">
      <c r="B38" s="8" t="s">
        <v>3</v>
      </c>
      <c r="C38" s="16">
        <v>7.6190266746075874E-2</v>
      </c>
      <c r="D38" s="16">
        <v>7.5614536438368934E-2</v>
      </c>
      <c r="E38" s="16">
        <v>7.8272579365332565E-2</v>
      </c>
      <c r="F38" s="16">
        <v>8.269871110701256E-2</v>
      </c>
      <c r="G38" s="16">
        <v>9.2269485143452512E-2</v>
      </c>
      <c r="H38" s="16">
        <v>9.3664395524112209E-2</v>
      </c>
      <c r="I38" s="16">
        <v>9.6324314740513783E-2</v>
      </c>
      <c r="J38" s="16">
        <v>9.126871149294119E-2</v>
      </c>
      <c r="K38" s="16">
        <v>7.5375677598691015E-2</v>
      </c>
      <c r="L38" s="16">
        <v>6.8677986717266465E-2</v>
      </c>
      <c r="M38" s="16">
        <v>7.0691966559001687E-2</v>
      </c>
      <c r="N38" s="17">
        <v>8.1054415002607891E-2</v>
      </c>
      <c r="O38" s="17">
        <v>7.7591056258972016E-2</v>
      </c>
      <c r="P38" s="17">
        <v>7.4726622601980985E-2</v>
      </c>
    </row>
    <row r="39" spans="2:16" x14ac:dyDescent="0.4">
      <c r="B39" s="8" t="s">
        <v>4</v>
      </c>
      <c r="C39" s="16">
        <v>8.0462321471553258E-2</v>
      </c>
      <c r="D39" s="16">
        <v>6.9291404016389335E-2</v>
      </c>
      <c r="E39" s="16">
        <v>8.1363932305838965E-2</v>
      </c>
      <c r="F39" s="16">
        <v>9.0409170283648921E-2</v>
      </c>
      <c r="G39" s="16">
        <v>0.10254211017294404</v>
      </c>
      <c r="H39" s="16">
        <v>9.6252741117659801E-2</v>
      </c>
      <c r="I39" s="16">
        <v>9.7892002864358424E-2</v>
      </c>
      <c r="J39" s="16">
        <v>9.2236548593737741E-2</v>
      </c>
      <c r="K39" s="16">
        <v>8.1164739767260824E-2</v>
      </c>
      <c r="L39" s="16">
        <v>6.192686379883354E-2</v>
      </c>
      <c r="M39" s="16">
        <v>6.6339153589888372E-2</v>
      </c>
      <c r="N39" s="17">
        <v>8.0463587022356356E-2</v>
      </c>
      <c r="O39" s="17">
        <v>7.8161158141139567E-2</v>
      </c>
      <c r="P39" s="17">
        <v>7.5869284753130067E-2</v>
      </c>
    </row>
    <row r="40" spans="2:16" x14ac:dyDescent="0.4">
      <c r="B40" s="8" t="s">
        <v>5</v>
      </c>
      <c r="C40" s="16">
        <v>8.5853072091831517E-2</v>
      </c>
      <c r="D40" s="16">
        <v>8.507182931751292E-2</v>
      </c>
      <c r="E40" s="16">
        <v>9.7801212916901151E-2</v>
      </c>
      <c r="F40" s="16">
        <v>0.10940633616961074</v>
      </c>
      <c r="G40" s="16">
        <v>0.11284012203702551</v>
      </c>
      <c r="H40" s="16">
        <v>0.11400367270319031</v>
      </c>
      <c r="I40" s="16">
        <v>0.11135829928390291</v>
      </c>
      <c r="J40" s="16">
        <v>0.10132369587251391</v>
      </c>
      <c r="K40" s="16">
        <v>0.10664023731304181</v>
      </c>
      <c r="L40" s="16">
        <v>7.3480154655716376E-2</v>
      </c>
      <c r="M40" s="16">
        <v>7.4219049154966257E-2</v>
      </c>
      <c r="N40" s="17">
        <v>0.10742376709367188</v>
      </c>
      <c r="O40" s="17">
        <v>0.10438206629801552</v>
      </c>
      <c r="P40" s="17">
        <v>0.10125052535186833</v>
      </c>
    </row>
    <row r="41" spans="2:16" x14ac:dyDescent="0.4">
      <c r="B41" s="8" t="s">
        <v>6</v>
      </c>
      <c r="C41" s="16">
        <v>8.00784769773972E-2</v>
      </c>
      <c r="D41" s="16">
        <v>7.6634654471049474E-2</v>
      </c>
      <c r="E41" s="16">
        <v>8.5805891418863189E-2</v>
      </c>
      <c r="F41" s="16">
        <v>9.7843875661691657E-2</v>
      </c>
      <c r="G41" s="16">
        <v>0.10126472208853056</v>
      </c>
      <c r="H41" s="16">
        <v>0.10088079156805854</v>
      </c>
      <c r="I41" s="16">
        <v>0.10568122340712875</v>
      </c>
      <c r="J41" s="16">
        <v>9.3093444553110041E-2</v>
      </c>
      <c r="K41" s="16">
        <v>9.1991450506365521E-2</v>
      </c>
      <c r="L41" s="16">
        <v>7.0766428593351985E-2</v>
      </c>
      <c r="M41" s="16">
        <v>6.504031034471984E-2</v>
      </c>
      <c r="N41" s="17">
        <v>8.9230434442722703E-2</v>
      </c>
      <c r="O41" s="17">
        <v>8.6314007993517614E-2</v>
      </c>
      <c r="P41" s="17">
        <v>8.3712996379729801E-2</v>
      </c>
    </row>
    <row r="42" spans="2:16" x14ac:dyDescent="0.4">
      <c r="B42" s="8" t="s">
        <v>7</v>
      </c>
      <c r="C42" s="16">
        <v>7.3393121910588222E-2</v>
      </c>
      <c r="D42" s="16">
        <v>6.8830641299121129E-2</v>
      </c>
      <c r="E42" s="16">
        <v>7.9202835452193684E-2</v>
      </c>
      <c r="F42" s="16">
        <v>8.7044905384318416E-2</v>
      </c>
      <c r="G42" s="16">
        <v>9.0549246760765215E-2</v>
      </c>
      <c r="H42" s="16">
        <v>9.47461326500951E-2</v>
      </c>
      <c r="I42" s="16">
        <v>9.3013785225516454E-2</v>
      </c>
      <c r="J42" s="16">
        <v>8.6426675491080754E-2</v>
      </c>
      <c r="K42" s="16">
        <v>8.4927709473705704E-2</v>
      </c>
      <c r="L42" s="16">
        <v>6.4015346923956412E-2</v>
      </c>
      <c r="M42" s="16">
        <v>7.0570393693111869E-2</v>
      </c>
      <c r="N42" s="17">
        <v>8.8070426002786653E-2</v>
      </c>
      <c r="O42" s="17">
        <v>8.4440682769943515E-2</v>
      </c>
      <c r="P42" s="17">
        <v>8.136815215335233E-2</v>
      </c>
    </row>
    <row r="43" spans="2:16" x14ac:dyDescent="0.4">
      <c r="B43" s="8" t="s">
        <v>8</v>
      </c>
      <c r="C43" s="16">
        <v>3.3390133591755022E-2</v>
      </c>
      <c r="D43" s="16">
        <v>5.2188263372041965E-2</v>
      </c>
      <c r="E43" s="16">
        <v>8.5273559349016231E-2</v>
      </c>
      <c r="F43" s="16">
        <v>8.3588007430240197E-2</v>
      </c>
      <c r="G43" s="16">
        <v>6.579909913248258E-2</v>
      </c>
      <c r="H43" s="16">
        <v>9.8589261543884699E-2</v>
      </c>
      <c r="I43" s="16">
        <v>7.4581009654609925E-2</v>
      </c>
      <c r="J43" s="16">
        <v>8.3781060066783292E-2</v>
      </c>
      <c r="K43" s="16">
        <v>8.7754682524203736E-2</v>
      </c>
      <c r="L43" s="16">
        <v>6.0873417053015216E-2</v>
      </c>
      <c r="M43" s="16">
        <v>7.399938701429154E-2</v>
      </c>
      <c r="N43" s="17">
        <v>9.0968007172277696E-2</v>
      </c>
      <c r="O43" s="17">
        <v>8.7396784483040585E-2</v>
      </c>
      <c r="P43" s="17">
        <v>8.4501536206976716E-2</v>
      </c>
    </row>
    <row r="44" spans="2:16" x14ac:dyDescent="0.4">
      <c r="B44" s="8" t="s">
        <v>9</v>
      </c>
      <c r="C44" s="16">
        <v>7.911547832739918E-2</v>
      </c>
      <c r="D44" s="16">
        <v>7.6528367002874353E-2</v>
      </c>
      <c r="E44" s="16">
        <v>8.2901617759698926E-2</v>
      </c>
      <c r="F44" s="16">
        <v>8.3963504495041835E-2</v>
      </c>
      <c r="G44" s="16">
        <v>9.6530305088613599E-2</v>
      </c>
      <c r="H44" s="16">
        <v>9.7840141797568642E-2</v>
      </c>
      <c r="I44" s="16">
        <v>0.10263410156665909</v>
      </c>
      <c r="J44" s="16">
        <v>0.10574163985174831</v>
      </c>
      <c r="K44" s="16">
        <v>9.3316896195281246E-2</v>
      </c>
      <c r="L44" s="16">
        <v>6.7875897602656832E-2</v>
      </c>
      <c r="M44" s="16">
        <v>7.3916133902136055E-2</v>
      </c>
      <c r="N44" s="17">
        <v>9.4798043303798818E-2</v>
      </c>
      <c r="O44" s="17">
        <v>9.2391798096456784E-2</v>
      </c>
      <c r="P44" s="17">
        <v>8.9642075951758438E-2</v>
      </c>
    </row>
    <row r="45" spans="2:16" x14ac:dyDescent="0.4">
      <c r="B45" s="8" t="s">
        <v>10</v>
      </c>
      <c r="C45" s="16">
        <v>6.1566022096591483E-2</v>
      </c>
      <c r="D45" s="16">
        <v>5.4150644387866147E-2</v>
      </c>
      <c r="E45" s="16">
        <v>6.4906353562317692E-2</v>
      </c>
      <c r="F45" s="16">
        <v>7.1575820960294564E-2</v>
      </c>
      <c r="G45" s="16">
        <v>7.6471350454939788E-2</v>
      </c>
      <c r="H45" s="16">
        <v>9.0179270851035373E-2</v>
      </c>
      <c r="I45" s="16">
        <v>8.6226246013854313E-2</v>
      </c>
      <c r="J45" s="16">
        <v>7.9801721000176309E-2</v>
      </c>
      <c r="K45" s="16">
        <v>7.2999762089705142E-2</v>
      </c>
      <c r="L45" s="16">
        <v>5.8329411764327509E-2</v>
      </c>
      <c r="M45" s="16">
        <v>6.5111806147334056E-2</v>
      </c>
      <c r="N45" s="17">
        <v>7.8103110685206312E-2</v>
      </c>
      <c r="O45" s="17">
        <v>7.4581565689947601E-2</v>
      </c>
      <c r="P45" s="17">
        <v>7.1598696607856449E-2</v>
      </c>
    </row>
    <row r="46" spans="2:16" x14ac:dyDescent="0.4">
      <c r="B46" s="8" t="s">
        <v>11</v>
      </c>
      <c r="C46" s="16">
        <v>5.6849129095565332E-2</v>
      </c>
      <c r="D46" s="16">
        <v>5.4152161273594873E-2</v>
      </c>
      <c r="E46" s="16">
        <v>6.1009805241755935E-2</v>
      </c>
      <c r="F46" s="16">
        <v>6.7491761551916815E-2</v>
      </c>
      <c r="G46" s="16">
        <v>7.4224597955564631E-2</v>
      </c>
      <c r="H46" s="16">
        <v>8.0170351465874271E-2</v>
      </c>
      <c r="I46" s="16">
        <v>8.0678610956280705E-2</v>
      </c>
      <c r="J46" s="16">
        <v>7.4083647684046655E-2</v>
      </c>
      <c r="K46" s="16">
        <v>6.7679163950806115E-2</v>
      </c>
      <c r="L46" s="16">
        <v>5.0799684566615377E-2</v>
      </c>
      <c r="M46" s="16">
        <v>5.9311993430427243E-2</v>
      </c>
      <c r="N46" s="17">
        <v>7.0321252629546763E-2</v>
      </c>
      <c r="O46" s="17">
        <v>6.7118104243454477E-2</v>
      </c>
      <c r="P46" s="17">
        <v>6.4394357277930511E-2</v>
      </c>
    </row>
    <row r="47" spans="2:16" x14ac:dyDescent="0.4">
      <c r="B47" s="8" t="s">
        <v>12</v>
      </c>
      <c r="C47" s="16">
        <v>6.643983309923393E-2</v>
      </c>
      <c r="D47" s="16">
        <v>6.028913332836186E-2</v>
      </c>
      <c r="E47" s="16">
        <v>6.3492750727869612E-2</v>
      </c>
      <c r="F47" s="16">
        <v>6.7136681769133733E-2</v>
      </c>
      <c r="G47" s="16">
        <v>8.2521364810156081E-2</v>
      </c>
      <c r="H47" s="16">
        <v>8.7623844636814219E-2</v>
      </c>
      <c r="I47" s="16">
        <v>7.8677659729074034E-2</v>
      </c>
      <c r="J47" s="16">
        <v>7.4420608776410838E-2</v>
      </c>
      <c r="K47" s="16">
        <v>6.889889677694544E-2</v>
      </c>
      <c r="L47" s="16">
        <v>5.9459988164253685E-2</v>
      </c>
      <c r="M47" s="16">
        <v>5.9320831529881726E-2</v>
      </c>
      <c r="N47" s="17">
        <v>7.1702610310841242E-2</v>
      </c>
      <c r="O47" s="17">
        <v>6.8707097199212669E-2</v>
      </c>
      <c r="P47" s="17">
        <v>6.6084362538728417E-2</v>
      </c>
    </row>
    <row r="48" spans="2:16" x14ac:dyDescent="0.4">
      <c r="B48" s="8" t="s">
        <v>13</v>
      </c>
      <c r="C48" s="16">
        <v>8.1894794100913909E-2</v>
      </c>
      <c r="D48" s="16">
        <v>6.3868680252253771E-2</v>
      </c>
      <c r="E48" s="16">
        <v>8.2228570244698984E-2</v>
      </c>
      <c r="F48" s="16">
        <v>9.0177130755311391E-2</v>
      </c>
      <c r="G48" s="16">
        <v>9.4719769238701929E-2</v>
      </c>
      <c r="H48" s="16">
        <v>9.5866263079151845E-2</v>
      </c>
      <c r="I48" s="16">
        <v>0.10065401459612355</v>
      </c>
      <c r="J48" s="16">
        <v>9.7591479037610576E-2</v>
      </c>
      <c r="K48" s="16">
        <v>8.6397261095975578E-2</v>
      </c>
      <c r="L48" s="16">
        <v>6.5757890523201287E-2</v>
      </c>
      <c r="M48" s="16">
        <v>7.0044358743168403E-2</v>
      </c>
      <c r="N48" s="17">
        <v>8.9618104439021906E-2</v>
      </c>
      <c r="O48" s="17">
        <v>8.6422417760757222E-2</v>
      </c>
      <c r="P48" s="17">
        <v>8.3622401800125687E-2</v>
      </c>
    </row>
    <row r="49" spans="2:16" x14ac:dyDescent="0.4">
      <c r="B49" s="8" t="s">
        <v>14</v>
      </c>
      <c r="C49" s="16">
        <v>6.5328405780817778E-2</v>
      </c>
      <c r="D49" s="16">
        <v>6.0970946113174634E-2</v>
      </c>
      <c r="E49" s="16">
        <v>6.9517325363480376E-2</v>
      </c>
      <c r="F49" s="16">
        <v>7.5358068263697592E-2</v>
      </c>
      <c r="G49" s="16">
        <v>8.4868785156368171E-2</v>
      </c>
      <c r="H49" s="16">
        <v>8.7534165722740337E-2</v>
      </c>
      <c r="I49" s="16">
        <v>9.0545367491513137E-2</v>
      </c>
      <c r="J49" s="16">
        <v>8.3610138827614214E-2</v>
      </c>
      <c r="K49" s="16">
        <v>7.7708958774518985E-2</v>
      </c>
      <c r="L49" s="16">
        <v>5.6558419842506182E-2</v>
      </c>
      <c r="M49" s="16">
        <v>5.8946285825919972E-2</v>
      </c>
      <c r="N49" s="17">
        <v>8.0177663778620331E-2</v>
      </c>
      <c r="O49" s="17">
        <v>7.7216780803142343E-2</v>
      </c>
      <c r="P49" s="17">
        <v>7.4614438465598759E-2</v>
      </c>
    </row>
    <row r="50" spans="2:16" x14ac:dyDescent="0.4">
      <c r="B50" s="8" t="s">
        <v>15</v>
      </c>
      <c r="C50" s="16">
        <v>7.2796463087378388E-2</v>
      </c>
      <c r="D50" s="16">
        <v>6.9433949594761735E-2</v>
      </c>
      <c r="E50" s="16">
        <v>7.4639574399823744E-2</v>
      </c>
      <c r="F50" s="16">
        <v>8.1337267798316917E-2</v>
      </c>
      <c r="G50" s="16">
        <v>8.4014666579729835E-2</v>
      </c>
      <c r="H50" s="16">
        <v>9.6250510889168556E-2</v>
      </c>
      <c r="I50" s="16">
        <v>9.0902011704668356E-2</v>
      </c>
      <c r="J50" s="16">
        <v>8.3684377363359722E-2</v>
      </c>
      <c r="K50" s="16">
        <v>7.6734556783907823E-2</v>
      </c>
      <c r="L50" s="16">
        <v>6.4633715358489593E-2</v>
      </c>
      <c r="M50" s="16">
        <v>6.0849357147434384E-2</v>
      </c>
      <c r="N50" s="17">
        <v>8.1308487721382106E-2</v>
      </c>
      <c r="O50" s="17">
        <v>7.8114029063137941E-2</v>
      </c>
      <c r="P50" s="17">
        <v>7.5368930355936531E-2</v>
      </c>
    </row>
    <row r="51" spans="2:16" x14ac:dyDescent="0.4">
      <c r="B51" s="8" t="s">
        <v>16</v>
      </c>
      <c r="C51" s="16">
        <v>8.4856706215659203E-2</v>
      </c>
      <c r="D51" s="16">
        <v>7.7120572287710881E-2</v>
      </c>
      <c r="E51" s="16">
        <v>8.9966150567399247E-2</v>
      </c>
      <c r="F51" s="16">
        <v>8.6416102153565738E-2</v>
      </c>
      <c r="G51" s="16">
        <v>9.0621847963518534E-2</v>
      </c>
      <c r="H51" s="16">
        <v>0.10063320300355939</v>
      </c>
      <c r="I51" s="16">
        <v>9.9208044064963946E-2</v>
      </c>
      <c r="J51" s="16">
        <v>9.2400108346578469E-2</v>
      </c>
      <c r="K51" s="16">
        <v>8.7876988868344774E-2</v>
      </c>
      <c r="L51" s="16">
        <v>5.9655411059862877E-2</v>
      </c>
      <c r="M51" s="16">
        <v>6.5044075494657128E-2</v>
      </c>
      <c r="N51" s="17">
        <v>9.3590694942296548E-2</v>
      </c>
      <c r="O51" s="17">
        <v>9.0190599048842884E-2</v>
      </c>
      <c r="P51" s="17">
        <v>8.7257717028932286E-2</v>
      </c>
    </row>
    <row r="52" spans="2:16" x14ac:dyDescent="0.4">
      <c r="B52" s="8" t="s">
        <v>17</v>
      </c>
      <c r="C52" s="16">
        <v>7.1197922041026582E-2</v>
      </c>
      <c r="D52" s="16">
        <v>6.8534638068191475E-2</v>
      </c>
      <c r="E52" s="16">
        <v>7.1831442855811695E-2</v>
      </c>
      <c r="F52" s="16">
        <v>7.8721149075556301E-2</v>
      </c>
      <c r="G52" s="16">
        <v>9.0997238336120348E-2</v>
      </c>
      <c r="H52" s="16">
        <v>9.1564257282701081E-2</v>
      </c>
      <c r="I52" s="16">
        <v>9.3686083772911516E-2</v>
      </c>
      <c r="J52" s="16">
        <v>8.6437830908414226E-2</v>
      </c>
      <c r="K52" s="16">
        <v>8.1413796858825507E-2</v>
      </c>
      <c r="L52" s="16">
        <v>6.1532658014125649E-2</v>
      </c>
      <c r="M52" s="16">
        <v>6.7424001662411706E-2</v>
      </c>
      <c r="N52" s="17">
        <v>8.488442052205325E-2</v>
      </c>
      <c r="O52" s="17">
        <v>8.1538637368849337E-2</v>
      </c>
      <c r="P52" s="17">
        <v>7.863524154337409E-2</v>
      </c>
    </row>
    <row r="53" spans="2:16" x14ac:dyDescent="0.4">
      <c r="B53" s="8" t="s">
        <v>18</v>
      </c>
      <c r="C53" s="16">
        <v>5.688358350649686E-2</v>
      </c>
      <c r="D53" s="16">
        <v>4.5754818943317677E-2</v>
      </c>
      <c r="E53" s="16">
        <v>5.4258349127056862E-2</v>
      </c>
      <c r="F53" s="16">
        <v>5.6700013595470659E-2</v>
      </c>
      <c r="G53" s="16">
        <v>6.2287508536117808E-2</v>
      </c>
      <c r="H53" s="16">
        <v>6.3820440713036594E-2</v>
      </c>
      <c r="I53" s="16">
        <v>6.092461268482513E-2</v>
      </c>
      <c r="J53" s="16">
        <v>6.1636640206435528E-2</v>
      </c>
      <c r="K53" s="16">
        <v>5.7203918094843334E-2</v>
      </c>
      <c r="L53" s="16">
        <v>4.2464333734912971E-2</v>
      </c>
      <c r="M53" s="16">
        <v>4.9292633107327427E-2</v>
      </c>
      <c r="N53" s="17">
        <v>5.9497970894867379E-2</v>
      </c>
      <c r="O53" s="17">
        <v>5.6747064782483411E-2</v>
      </c>
      <c r="P53" s="17">
        <v>5.4361522407425943E-2</v>
      </c>
    </row>
    <row r="54" spans="2:16" x14ac:dyDescent="0.4">
      <c r="B54" s="8" t="s">
        <v>19</v>
      </c>
      <c r="C54" s="16">
        <v>6.8111523212914291E-2</v>
      </c>
      <c r="D54" s="16">
        <v>6.4430793549872467E-2</v>
      </c>
      <c r="E54" s="16">
        <v>6.4967423697486149E-2</v>
      </c>
      <c r="F54" s="16">
        <v>7.2594110483380755E-2</v>
      </c>
      <c r="G54" s="16">
        <v>8.3946581828643091E-2</v>
      </c>
      <c r="H54" s="16">
        <v>8.3253909600091658E-2</v>
      </c>
      <c r="I54" s="16">
        <v>8.2697637032504712E-2</v>
      </c>
      <c r="J54" s="16">
        <v>7.7544646432896255E-2</v>
      </c>
      <c r="K54" s="16">
        <v>6.9869892249122739E-2</v>
      </c>
      <c r="L54" s="16">
        <v>5.8324012963072158E-2</v>
      </c>
      <c r="M54" s="16">
        <v>6.4068581027904747E-2</v>
      </c>
      <c r="N54" s="17">
        <v>7.3473714017966721E-2</v>
      </c>
      <c r="O54" s="17">
        <v>7.0278930341126228E-2</v>
      </c>
      <c r="P54" s="17">
        <v>6.7526439492760201E-2</v>
      </c>
    </row>
    <row r="56" spans="2:16" x14ac:dyDescent="0.4">
      <c r="B56" s="5" t="s">
        <v>70</v>
      </c>
    </row>
    <row r="57" spans="2:16" x14ac:dyDescent="0.4">
      <c r="B57" s="4" t="s">
        <v>22</v>
      </c>
    </row>
    <row r="58" spans="2:16" x14ac:dyDescent="0.4">
      <c r="B58" s="4" t="s">
        <v>151</v>
      </c>
    </row>
    <row r="60" spans="2:16" x14ac:dyDescent="0.4">
      <c r="B60" s="8"/>
      <c r="C60" s="13" t="s">
        <v>80</v>
      </c>
      <c r="D60" s="13" t="s">
        <v>81</v>
      </c>
      <c r="E60" s="13" t="s">
        <v>82</v>
      </c>
      <c r="F60" s="13" t="s">
        <v>83</v>
      </c>
      <c r="G60" s="13" t="s">
        <v>84</v>
      </c>
      <c r="H60" s="13" t="s">
        <v>85</v>
      </c>
      <c r="I60" s="13" t="s">
        <v>86</v>
      </c>
      <c r="J60" s="13" t="s">
        <v>87</v>
      </c>
      <c r="K60" s="13" t="s">
        <v>88</v>
      </c>
      <c r="L60" s="13" t="s">
        <v>89</v>
      </c>
      <c r="M60" s="13" t="s">
        <v>90</v>
      </c>
      <c r="N60" s="13" t="s">
        <v>91</v>
      </c>
      <c r="O60" s="13" t="s">
        <v>92</v>
      </c>
      <c r="P60" s="13" t="s">
        <v>93</v>
      </c>
    </row>
    <row r="61" spans="2:16" x14ac:dyDescent="0.4">
      <c r="B61" s="8" t="s">
        <v>1</v>
      </c>
      <c r="C61" s="16">
        <v>3.189198826021819E-2</v>
      </c>
      <c r="D61" s="16">
        <v>3.1569767616161502E-2</v>
      </c>
      <c r="E61" s="16">
        <v>3.005623631212476E-2</v>
      </c>
      <c r="F61" s="16">
        <v>2.9332875681612691E-2</v>
      </c>
      <c r="G61" s="16">
        <v>2.5136455021187998E-2</v>
      </c>
      <c r="H61" s="16">
        <v>2.2122014759872861E-2</v>
      </c>
      <c r="I61" s="16">
        <v>2.0355007962148435E-2</v>
      </c>
      <c r="J61" s="16">
        <v>1.7880408412109885E-2</v>
      </c>
      <c r="K61" s="16">
        <v>1.6551990586520206E-2</v>
      </c>
      <c r="L61" s="16">
        <v>1.4036219000628682E-2</v>
      </c>
      <c r="M61" s="16">
        <v>1.601109790901091E-2</v>
      </c>
      <c r="N61" s="17">
        <v>1.8081678186287413E-2</v>
      </c>
      <c r="O61" s="17">
        <v>1.7882032606437955E-2</v>
      </c>
      <c r="P61" s="17">
        <v>1.772538229302317E-2</v>
      </c>
    </row>
    <row r="62" spans="2:16" x14ac:dyDescent="0.4">
      <c r="B62" s="8" t="s">
        <v>2</v>
      </c>
      <c r="C62" s="16">
        <v>3.6753596593612339E-2</v>
      </c>
      <c r="D62" s="16">
        <v>2.9044772709352053E-2</v>
      </c>
      <c r="E62" s="16">
        <v>2.8779038802427832E-2</v>
      </c>
      <c r="F62" s="16">
        <v>2.6401599880600066E-2</v>
      </c>
      <c r="G62" s="16">
        <v>2.5473126894115201E-2</v>
      </c>
      <c r="H62" s="16">
        <v>2.3929285376776462E-2</v>
      </c>
      <c r="I62" s="16">
        <v>2.3231237732196392E-2</v>
      </c>
      <c r="J62" s="16">
        <v>1.9506013732904295E-2</v>
      </c>
      <c r="K62" s="16">
        <v>1.9158806777286867E-2</v>
      </c>
      <c r="L62" s="16">
        <v>1.5752882239632133E-2</v>
      </c>
      <c r="M62" s="16">
        <v>1.719329410824073E-2</v>
      </c>
      <c r="N62" s="17">
        <v>2.0335902595218575E-2</v>
      </c>
      <c r="O62" s="17">
        <v>2.0111367404206083E-2</v>
      </c>
      <c r="P62" s="17">
        <v>1.993518765571739E-2</v>
      </c>
    </row>
    <row r="63" spans="2:16" x14ac:dyDescent="0.4">
      <c r="B63" s="8" t="s">
        <v>3</v>
      </c>
      <c r="C63" s="16">
        <v>2.2661057698612822E-2</v>
      </c>
      <c r="D63" s="16">
        <v>1.9788152552511689E-2</v>
      </c>
      <c r="E63" s="16">
        <v>2.2495413970543162E-2</v>
      </c>
      <c r="F63" s="16">
        <v>2.3205381642034239E-2</v>
      </c>
      <c r="G63" s="16">
        <v>1.8810790095407277E-2</v>
      </c>
      <c r="H63" s="16">
        <v>1.7293251413345839E-2</v>
      </c>
      <c r="I63" s="16">
        <v>1.8513008450700245E-2</v>
      </c>
      <c r="J63" s="16">
        <v>1.3955642614828068E-2</v>
      </c>
      <c r="K63" s="16">
        <v>1.6389811853203748E-2</v>
      </c>
      <c r="L63" s="16">
        <v>1.0779048624658496E-2</v>
      </c>
      <c r="M63" s="16">
        <v>1.5783212366373724E-2</v>
      </c>
      <c r="N63" s="17">
        <v>1.4993515873788861E-2</v>
      </c>
      <c r="O63" s="17">
        <v>1.4827967679657482E-2</v>
      </c>
      <c r="P63" s="17">
        <v>1.4698071608251907E-2</v>
      </c>
    </row>
    <row r="64" spans="2:16" x14ac:dyDescent="0.4">
      <c r="B64" s="8" t="s">
        <v>4</v>
      </c>
      <c r="C64" s="16">
        <v>2.7546092528066501E-2</v>
      </c>
      <c r="D64" s="16">
        <v>2.2744454927581943E-2</v>
      </c>
      <c r="E64" s="16">
        <v>2.3882049481722532E-2</v>
      </c>
      <c r="F64" s="16">
        <v>2.2194478904259067E-2</v>
      </c>
      <c r="G64" s="16">
        <v>2.0886184881324404E-2</v>
      </c>
      <c r="H64" s="16">
        <v>2.318621699447293E-2</v>
      </c>
      <c r="I64" s="16">
        <v>1.7806895683917905E-2</v>
      </c>
      <c r="J64" s="16">
        <v>1.5163580255758992E-2</v>
      </c>
      <c r="K64" s="16">
        <v>1.7342642940970397E-2</v>
      </c>
      <c r="L64" s="16">
        <v>1.4996373747191687E-2</v>
      </c>
      <c r="M64" s="16">
        <v>1.5253180883999941E-2</v>
      </c>
      <c r="N64" s="17">
        <v>1.8672181681587813E-2</v>
      </c>
      <c r="O64" s="17">
        <v>1.846601616418014E-2</v>
      </c>
      <c r="P64" s="17">
        <v>1.8304250033712405E-2</v>
      </c>
    </row>
    <row r="65" spans="2:16" x14ac:dyDescent="0.4">
      <c r="B65" s="8" t="s">
        <v>5</v>
      </c>
      <c r="C65" s="16">
        <v>3.1995558926202004E-2</v>
      </c>
      <c r="D65" s="16">
        <v>3.05104257156831E-2</v>
      </c>
      <c r="E65" s="16">
        <v>2.4846685384707853E-2</v>
      </c>
      <c r="F65" s="16">
        <v>2.3373392163754361E-2</v>
      </c>
      <c r="G65" s="16">
        <v>2.7724860836271962E-2</v>
      </c>
      <c r="H65" s="16">
        <v>2.2104601983605809E-2</v>
      </c>
      <c r="I65" s="16">
        <v>1.654966358745856E-2</v>
      </c>
      <c r="J65" s="16">
        <v>1.8585331229537205E-2</v>
      </c>
      <c r="K65" s="16">
        <v>1.6682003910100277E-2</v>
      </c>
      <c r="L65" s="16">
        <v>1.5676231446066145E-2</v>
      </c>
      <c r="M65" s="16">
        <v>1.2656163791722793E-2</v>
      </c>
      <c r="N65" s="17">
        <v>2.0786254384400731E-2</v>
      </c>
      <c r="O65" s="17">
        <v>2.0556746715548448E-2</v>
      </c>
      <c r="P65" s="17">
        <v>2.0376665351944417E-2</v>
      </c>
    </row>
    <row r="66" spans="2:16" x14ac:dyDescent="0.4">
      <c r="B66" s="8" t="s">
        <v>6</v>
      </c>
      <c r="C66" s="16">
        <v>2.5772270798551943E-2</v>
      </c>
      <c r="D66" s="16">
        <v>2.2931101246544447E-2</v>
      </c>
      <c r="E66" s="16">
        <v>2.1795705625828908E-2</v>
      </c>
      <c r="F66" s="16">
        <v>2.3727039252382939E-2</v>
      </c>
      <c r="G66" s="16">
        <v>2.4311634995313986E-2</v>
      </c>
      <c r="H66" s="16">
        <v>2.1472777222320903E-2</v>
      </c>
      <c r="I66" s="16">
        <v>2.2400711187742939E-2</v>
      </c>
      <c r="J66" s="16">
        <v>1.543333787997736E-2</v>
      </c>
      <c r="K66" s="16">
        <v>1.6793247495390056E-2</v>
      </c>
      <c r="L66" s="16">
        <v>1.5809451749649751E-2</v>
      </c>
      <c r="M66" s="16">
        <v>1.9984931467175851E-2</v>
      </c>
      <c r="N66" s="17">
        <v>2.0951817286296512E-2</v>
      </c>
      <c r="O66" s="17">
        <v>2.0720481584602917E-2</v>
      </c>
      <c r="P66" s="17">
        <v>2.0538965869596068E-2</v>
      </c>
    </row>
    <row r="67" spans="2:16" x14ac:dyDescent="0.4">
      <c r="B67" s="8" t="s">
        <v>7</v>
      </c>
      <c r="C67" s="16">
        <v>2.9346639560375247E-2</v>
      </c>
      <c r="D67" s="16">
        <v>2.8336410875819024E-2</v>
      </c>
      <c r="E67" s="16">
        <v>2.7994083202632181E-2</v>
      </c>
      <c r="F67" s="16">
        <v>2.6264671768236339E-2</v>
      </c>
      <c r="G67" s="16">
        <v>2.453657216402735E-2</v>
      </c>
      <c r="H67" s="16">
        <v>2.0742036929935325E-2</v>
      </c>
      <c r="I67" s="16">
        <v>2.1481231192761335E-2</v>
      </c>
      <c r="J67" s="16">
        <v>1.6925991761741834E-2</v>
      </c>
      <c r="K67" s="16">
        <v>1.5735010306800114E-2</v>
      </c>
      <c r="L67" s="16">
        <v>1.3770143925053675E-2</v>
      </c>
      <c r="M67" s="16">
        <v>1.3819163691176943E-2</v>
      </c>
      <c r="N67" s="17">
        <v>1.5823461540952818E-2</v>
      </c>
      <c r="O67" s="17">
        <v>1.56487496518227E-2</v>
      </c>
      <c r="P67" s="17">
        <v>1.5511663360154434E-2</v>
      </c>
    </row>
    <row r="68" spans="2:16" x14ac:dyDescent="0.4">
      <c r="B68" s="8" t="s">
        <v>8</v>
      </c>
      <c r="C68" s="16">
        <v>5.0548146683683667E-2</v>
      </c>
      <c r="D68" s="16">
        <v>6.2894393432141357E-2</v>
      </c>
      <c r="E68" s="16">
        <v>6.0321925169381431E-2</v>
      </c>
      <c r="F68" s="16">
        <v>4.4167597866328324E-2</v>
      </c>
      <c r="G68" s="16">
        <v>5.2465354409452665E-2</v>
      </c>
      <c r="H68" s="16">
        <v>2.5801411283881422E-2</v>
      </c>
      <c r="I68" s="16">
        <v>4.8661688547413526E-2</v>
      </c>
      <c r="J68" s="16">
        <v>3.3161292171658016E-2</v>
      </c>
      <c r="K68" s="16">
        <v>2.3009160918084411E-2</v>
      </c>
      <c r="L68" s="16">
        <v>5.9356138753721577E-3</v>
      </c>
      <c r="M68" s="16">
        <v>2.4773601753780367E-2</v>
      </c>
      <c r="N68" s="17">
        <v>2.0624609331144541E-2</v>
      </c>
      <c r="O68" s="17">
        <v>2.0396886436916308E-2</v>
      </c>
      <c r="P68" s="17">
        <v>2.0218205482499616E-2</v>
      </c>
    </row>
    <row r="69" spans="2:16" x14ac:dyDescent="0.4">
      <c r="B69" s="8" t="s">
        <v>9</v>
      </c>
      <c r="C69" s="16">
        <v>2.6014963904428964E-2</v>
      </c>
      <c r="D69" s="16">
        <v>2.7772264300817882E-2</v>
      </c>
      <c r="E69" s="16">
        <v>2.7248559458550391E-2</v>
      </c>
      <c r="F69" s="16">
        <v>2.6940743732874417E-2</v>
      </c>
      <c r="G69" s="16">
        <v>2.5746943770429739E-2</v>
      </c>
      <c r="H69" s="16">
        <v>2.3773588223212218E-2</v>
      </c>
      <c r="I69" s="16">
        <v>2.3220715379839243E-2</v>
      </c>
      <c r="J69" s="16">
        <v>2.0373941279397657E-2</v>
      </c>
      <c r="K69" s="16">
        <v>1.7520040224345512E-2</v>
      </c>
      <c r="L69" s="16">
        <v>1.5832507378097337E-2</v>
      </c>
      <c r="M69" s="16">
        <v>1.4930650911371112E-2</v>
      </c>
      <c r="N69" s="17">
        <v>1.96632244955251E-2</v>
      </c>
      <c r="O69" s="17">
        <v>1.9446116558104985E-2</v>
      </c>
      <c r="P69" s="17">
        <v>1.9275764544965778E-2</v>
      </c>
    </row>
    <row r="70" spans="2:16" x14ac:dyDescent="0.4">
      <c r="B70" s="8" t="s">
        <v>10</v>
      </c>
      <c r="C70" s="16">
        <v>3.6276080988382017E-2</v>
      </c>
      <c r="D70" s="16">
        <v>2.9304010949773106E-2</v>
      </c>
      <c r="E70" s="16">
        <v>2.8644598286493725E-2</v>
      </c>
      <c r="F70" s="16">
        <v>2.5461878968335062E-2</v>
      </c>
      <c r="G70" s="16">
        <v>2.4467803302030144E-2</v>
      </c>
      <c r="H70" s="16">
        <v>2.4235133390140735E-2</v>
      </c>
      <c r="I70" s="16">
        <v>1.7937569350158479E-2</v>
      </c>
      <c r="J70" s="16">
        <v>1.5902559368041223E-2</v>
      </c>
      <c r="K70" s="16">
        <v>1.4242357533468383E-2</v>
      </c>
      <c r="L70" s="16">
        <v>9.8170653146935818E-3</v>
      </c>
      <c r="M70" s="16">
        <v>1.1270787962179916E-2</v>
      </c>
      <c r="N70" s="17">
        <v>1.2011333965122894E-2</v>
      </c>
      <c r="O70" s="17">
        <v>1.1878712993245902E-2</v>
      </c>
      <c r="P70" s="17">
        <v>1.1774653004411838E-2</v>
      </c>
    </row>
    <row r="71" spans="2:16" x14ac:dyDescent="0.4">
      <c r="B71" s="8" t="s">
        <v>11</v>
      </c>
      <c r="C71" s="16">
        <v>2.7722672811531124E-2</v>
      </c>
      <c r="D71" s="16">
        <v>2.9366685775002285E-2</v>
      </c>
      <c r="E71" s="16">
        <v>2.5592962305263017E-2</v>
      </c>
      <c r="F71" s="16">
        <v>2.2437742910214192E-2</v>
      </c>
      <c r="G71" s="16">
        <v>2.1539467782933731E-2</v>
      </c>
      <c r="H71" s="16">
        <v>2.1682795984838521E-2</v>
      </c>
      <c r="I71" s="16">
        <v>1.5189501529195924E-2</v>
      </c>
      <c r="J71" s="16">
        <v>1.3006047912734818E-2</v>
      </c>
      <c r="K71" s="16">
        <v>1.2573926979391265E-2</v>
      </c>
      <c r="L71" s="16">
        <v>8.3538564466803106E-3</v>
      </c>
      <c r="M71" s="16">
        <v>1.0602537191618631E-2</v>
      </c>
      <c r="N71" s="17">
        <v>1.2704198094254439E-2</v>
      </c>
      <c r="O71" s="17">
        <v>1.2563926988391419E-2</v>
      </c>
      <c r="P71" s="17">
        <v>1.2453864382882946E-2</v>
      </c>
    </row>
    <row r="72" spans="2:16" x14ac:dyDescent="0.4">
      <c r="B72" s="8" t="s">
        <v>12</v>
      </c>
      <c r="C72" s="16">
        <v>3.0660972689312498E-2</v>
      </c>
      <c r="D72" s="16">
        <v>2.4713814251551822E-2</v>
      </c>
      <c r="E72" s="16">
        <v>3.0654567714407856E-2</v>
      </c>
      <c r="F72" s="16">
        <v>2.3575238343929765E-2</v>
      </c>
      <c r="G72" s="16">
        <v>2.620941753508739E-2</v>
      </c>
      <c r="H72" s="16">
        <v>2.0818279226331567E-2</v>
      </c>
      <c r="I72" s="16">
        <v>1.8934751540600991E-2</v>
      </c>
      <c r="J72" s="16">
        <v>1.5677199344992811E-2</v>
      </c>
      <c r="K72" s="16">
        <v>1.6549131574697999E-2</v>
      </c>
      <c r="L72" s="16">
        <v>1.5100151587423182E-2</v>
      </c>
      <c r="M72" s="16">
        <v>2.0415185755982806E-2</v>
      </c>
      <c r="N72" s="17">
        <v>1.9285803256088922E-2</v>
      </c>
      <c r="O72" s="17">
        <v>1.9072862547032148E-2</v>
      </c>
      <c r="P72" s="17">
        <v>1.8905780316422968E-2</v>
      </c>
    </row>
    <row r="73" spans="2:16" x14ac:dyDescent="0.4">
      <c r="B73" s="8" t="s">
        <v>13</v>
      </c>
      <c r="C73" s="16">
        <v>2.6576073449084841E-2</v>
      </c>
      <c r="D73" s="16">
        <v>2.5510786227953716E-2</v>
      </c>
      <c r="E73" s="16">
        <v>2.1581323760586586E-2</v>
      </c>
      <c r="F73" s="16">
        <v>2.3981654318872052E-2</v>
      </c>
      <c r="G73" s="16">
        <v>2.3246216030644855E-2</v>
      </c>
      <c r="H73" s="16">
        <v>2.4213945781196747E-2</v>
      </c>
      <c r="I73" s="16">
        <v>2.0571635148173343E-2</v>
      </c>
      <c r="J73" s="16">
        <v>1.9333005180052616E-2</v>
      </c>
      <c r="K73" s="16">
        <v>1.8969238501782403E-2</v>
      </c>
      <c r="L73" s="16">
        <v>1.7971557714022961E-2</v>
      </c>
      <c r="M73" s="16">
        <v>1.6591763431687317E-2</v>
      </c>
      <c r="N73" s="17">
        <v>2.3461261674339092E-2</v>
      </c>
      <c r="O73" s="17">
        <v>2.3202218396236429E-2</v>
      </c>
      <c r="P73" s="17">
        <v>2.2998962152179465E-2</v>
      </c>
    </row>
    <row r="74" spans="2:16" x14ac:dyDescent="0.4">
      <c r="B74" s="8" t="s">
        <v>14</v>
      </c>
      <c r="C74" s="16">
        <v>4.1089020789575777E-2</v>
      </c>
      <c r="D74" s="16">
        <v>4.1150745068159106E-2</v>
      </c>
      <c r="E74" s="16">
        <v>3.8352966696193778E-2</v>
      </c>
      <c r="F74" s="16">
        <v>4.4248804535551634E-2</v>
      </c>
      <c r="G74" s="16">
        <v>4.10149973730509E-2</v>
      </c>
      <c r="H74" s="16">
        <v>4.0088161877247695E-2</v>
      </c>
      <c r="I74" s="16">
        <v>3.4213533815867295E-2</v>
      </c>
      <c r="J74" s="16">
        <v>3.1849565945551148E-2</v>
      </c>
      <c r="K74" s="16">
        <v>3.1112326876010985E-2</v>
      </c>
      <c r="L74" s="16">
        <v>2.47945421072387E-2</v>
      </c>
      <c r="M74" s="16">
        <v>3.0061766953212356E-2</v>
      </c>
      <c r="N74" s="17">
        <v>3.3088770823787222E-2</v>
      </c>
      <c r="O74" s="17">
        <v>3.2723427144425062E-2</v>
      </c>
      <c r="P74" s="17">
        <v>3.2436763137541715E-2</v>
      </c>
    </row>
    <row r="75" spans="2:16" x14ac:dyDescent="0.4">
      <c r="B75" s="8" t="s">
        <v>15</v>
      </c>
      <c r="C75" s="16">
        <v>2.1413676256159125E-2</v>
      </c>
      <c r="D75" s="16">
        <v>1.9636521905513783E-2</v>
      </c>
      <c r="E75" s="16">
        <v>2.2029355283339536E-2</v>
      </c>
      <c r="F75" s="16">
        <v>1.652313688784356E-2</v>
      </c>
      <c r="G75" s="16">
        <v>2.1691828571144701E-2</v>
      </c>
      <c r="H75" s="16">
        <v>1.7783706585413499E-2</v>
      </c>
      <c r="I75" s="16">
        <v>1.8650456871339545E-2</v>
      </c>
      <c r="J75" s="16">
        <v>1.310770756435839E-2</v>
      </c>
      <c r="K75" s="16">
        <v>1.2156818155650768E-2</v>
      </c>
      <c r="L75" s="16">
        <v>1.1193392913674532E-2</v>
      </c>
      <c r="M75" s="16">
        <v>9.8096850795692195E-3</v>
      </c>
      <c r="N75" s="17">
        <v>1.2238895333358651E-2</v>
      </c>
      <c r="O75" s="17">
        <v>1.21037617837859E-2</v>
      </c>
      <c r="P75" s="17">
        <v>1.1997730320883559E-2</v>
      </c>
    </row>
    <row r="76" spans="2:16" x14ac:dyDescent="0.4">
      <c r="B76" s="8" t="s">
        <v>16</v>
      </c>
      <c r="C76" s="16">
        <v>2.1302129417300527E-2</v>
      </c>
      <c r="D76" s="16">
        <v>1.8350976653284744E-2</v>
      </c>
      <c r="E76" s="16">
        <v>1.4862594071036518E-2</v>
      </c>
      <c r="F76" s="16">
        <v>1.8725523094150549E-2</v>
      </c>
      <c r="G76" s="16">
        <v>1.7149491402406816E-2</v>
      </c>
      <c r="H76" s="16">
        <v>1.8297283653525075E-2</v>
      </c>
      <c r="I76" s="16">
        <v>1.6818052491555911E-2</v>
      </c>
      <c r="J76" s="16">
        <v>1.0335513800109896E-2</v>
      </c>
      <c r="K76" s="16">
        <v>1.5229838311248623E-2</v>
      </c>
      <c r="L76" s="16">
        <v>9.572135016482403E-3</v>
      </c>
      <c r="M76" s="16">
        <v>1.2168387419399788E-2</v>
      </c>
      <c r="N76" s="17">
        <v>1.4531478656038956E-2</v>
      </c>
      <c r="O76" s="17">
        <v>1.4371031962293735E-2</v>
      </c>
      <c r="P76" s="17">
        <v>1.4245138742516429E-2</v>
      </c>
    </row>
    <row r="77" spans="2:16" x14ac:dyDescent="0.4">
      <c r="B77" s="8" t="s">
        <v>17</v>
      </c>
      <c r="C77" s="16">
        <v>3.655126071243521E-2</v>
      </c>
      <c r="D77" s="16">
        <v>3.1945280429807849E-2</v>
      </c>
      <c r="E77" s="16">
        <v>2.9171918878644842E-2</v>
      </c>
      <c r="F77" s="16">
        <v>3.0367528210533699E-2</v>
      </c>
      <c r="G77" s="16">
        <v>2.4924883787486269E-2</v>
      </c>
      <c r="H77" s="16">
        <v>2.59851837096753E-2</v>
      </c>
      <c r="I77" s="16">
        <v>2.370704220051963E-2</v>
      </c>
      <c r="J77" s="16">
        <v>1.8986796160927404E-2</v>
      </c>
      <c r="K77" s="16">
        <v>1.697654618241945E-2</v>
      </c>
      <c r="L77" s="16">
        <v>1.5275967638645844E-2</v>
      </c>
      <c r="M77" s="16">
        <v>1.6811170427728121E-2</v>
      </c>
      <c r="N77" s="17">
        <v>1.7345056636679127E-2</v>
      </c>
      <c r="O77" s="17">
        <v>1.7153544330460912E-2</v>
      </c>
      <c r="P77" s="17">
        <v>1.7003275725393403E-2</v>
      </c>
    </row>
    <row r="78" spans="2:16" x14ac:dyDescent="0.4">
      <c r="B78" s="8" t="s">
        <v>18</v>
      </c>
      <c r="C78" s="16">
        <v>1.4798155286300355E-2</v>
      </c>
      <c r="D78" s="16">
        <v>1.1202354951936055E-2</v>
      </c>
      <c r="E78" s="16">
        <v>1.1680741305975363E-2</v>
      </c>
      <c r="F78" s="16">
        <v>1.3244513007596263E-2</v>
      </c>
      <c r="G78" s="16">
        <v>1.3327547259401145E-2</v>
      </c>
      <c r="H78" s="16">
        <v>1.3343559339332118E-2</v>
      </c>
      <c r="I78" s="16">
        <v>1.2003861248715175E-2</v>
      </c>
      <c r="J78" s="16">
        <v>8.9423991163139378E-3</v>
      </c>
      <c r="K78" s="16">
        <v>8.0287676519471725E-3</v>
      </c>
      <c r="L78" s="16">
        <v>5.4715703888296831E-3</v>
      </c>
      <c r="M78" s="16">
        <v>7.1406796499615156E-3</v>
      </c>
      <c r="N78" s="17">
        <v>6.8290458269878356E-3</v>
      </c>
      <c r="O78" s="17">
        <v>6.7536441524363305E-3</v>
      </c>
      <c r="P78" s="17">
        <v>6.6944808293144271E-3</v>
      </c>
    </row>
    <row r="79" spans="2:16" x14ac:dyDescent="0.4">
      <c r="B79" s="8" t="s">
        <v>19</v>
      </c>
      <c r="C79" s="16">
        <v>3.2741792401735859E-2</v>
      </c>
      <c r="D79" s="16">
        <v>2.7295224654980556E-2</v>
      </c>
      <c r="E79" s="16">
        <v>2.5372201791711988E-2</v>
      </c>
      <c r="F79" s="16">
        <v>3.2190420904441353E-2</v>
      </c>
      <c r="G79" s="16">
        <v>2.8984800061538713E-2</v>
      </c>
      <c r="H79" s="16">
        <v>2.4716480587430232E-2</v>
      </c>
      <c r="I79" s="16">
        <v>2.4933753626609184E-2</v>
      </c>
      <c r="J79" s="16">
        <v>1.8021037707511803E-2</v>
      </c>
      <c r="K79" s="16">
        <v>1.6771261624795957E-2</v>
      </c>
      <c r="L79" s="16">
        <v>1.7703671168375911E-2</v>
      </c>
      <c r="M79" s="16">
        <v>1.7094033154944368E-2</v>
      </c>
      <c r="N79" s="17">
        <v>1.5004539781908579E-2</v>
      </c>
      <c r="O79" s="17">
        <v>1.4838869869289232E-2</v>
      </c>
      <c r="P79" s="17">
        <v>1.4708878292441949E-2</v>
      </c>
    </row>
    <row r="81" spans="2:16" x14ac:dyDescent="0.4">
      <c r="B81" s="5" t="s">
        <v>100</v>
      </c>
    </row>
    <row r="82" spans="2:16" x14ac:dyDescent="0.4">
      <c r="B82" s="4" t="s">
        <v>108</v>
      </c>
    </row>
    <row r="84" spans="2:16" x14ac:dyDescent="0.4">
      <c r="B84" s="8" t="s">
        <v>1</v>
      </c>
      <c r="C84" s="18">
        <v>0.98292149085438396</v>
      </c>
    </row>
    <row r="85" spans="2:16" x14ac:dyDescent="0.4">
      <c r="B85" s="8" t="s">
        <v>20</v>
      </c>
      <c r="C85" s="18">
        <v>0.98429447237721857</v>
      </c>
    </row>
    <row r="87" spans="2:16" x14ac:dyDescent="0.4">
      <c r="B87" s="5" t="s">
        <v>71</v>
      </c>
    </row>
    <row r="88" spans="2:16" x14ac:dyDescent="0.4">
      <c r="B88" s="4" t="s">
        <v>107</v>
      </c>
    </row>
    <row r="89" spans="2:16" x14ac:dyDescent="0.4">
      <c r="B89" s="4" t="s">
        <v>152</v>
      </c>
    </row>
    <row r="91" spans="2:16" x14ac:dyDescent="0.4">
      <c r="B91" s="8"/>
      <c r="C91" s="13" t="s">
        <v>80</v>
      </c>
      <c r="D91" s="13" t="s">
        <v>81</v>
      </c>
      <c r="E91" s="13" t="s">
        <v>82</v>
      </c>
      <c r="F91" s="13" t="s">
        <v>83</v>
      </c>
      <c r="G91" s="13" t="s">
        <v>84</v>
      </c>
      <c r="H91" s="13" t="s">
        <v>85</v>
      </c>
      <c r="I91" s="13" t="s">
        <v>86</v>
      </c>
      <c r="J91" s="13" t="s">
        <v>87</v>
      </c>
      <c r="K91" s="13" t="s">
        <v>88</v>
      </c>
      <c r="L91" s="13" t="s">
        <v>89</v>
      </c>
      <c r="M91" s="13" t="s">
        <v>90</v>
      </c>
      <c r="N91" s="13" t="s">
        <v>91</v>
      </c>
      <c r="O91" s="13" t="s">
        <v>92</v>
      </c>
      <c r="P91" s="13" t="s">
        <v>93</v>
      </c>
    </row>
    <row r="92" spans="2:16" x14ac:dyDescent="0.4">
      <c r="B92" s="8" t="s">
        <v>1</v>
      </c>
      <c r="C92" s="14">
        <v>7147.4846652697152</v>
      </c>
      <c r="D92" s="14">
        <v>7543.3551331637145</v>
      </c>
      <c r="E92" s="14">
        <v>7629.5600904451749</v>
      </c>
      <c r="F92" s="14">
        <v>8502.539040674943</v>
      </c>
      <c r="G92" s="14">
        <v>7998.9975456150632</v>
      </c>
      <c r="H92" s="14">
        <v>8316.0655812469759</v>
      </c>
      <c r="I92" s="14">
        <v>8337.080902331274</v>
      </c>
      <c r="J92" s="14">
        <v>8121.4307592243931</v>
      </c>
      <c r="K92" s="14">
        <v>7667.5353737064688</v>
      </c>
      <c r="L92" s="14">
        <v>7539.0022262446209</v>
      </c>
      <c r="M92" s="14">
        <v>7018.6408611976794</v>
      </c>
      <c r="N92" s="15">
        <v>7414.8071630161912</v>
      </c>
      <c r="O92" s="15">
        <v>7414.8071630161912</v>
      </c>
      <c r="P92" s="15">
        <v>7414.8071630161912</v>
      </c>
    </row>
    <row r="93" spans="2:16" x14ac:dyDescent="0.4">
      <c r="B93" s="8" t="s">
        <v>2</v>
      </c>
      <c r="C93" s="14">
        <v>737.52412641730621</v>
      </c>
      <c r="D93" s="14">
        <v>872.04884929679099</v>
      </c>
      <c r="E93" s="14">
        <v>854.84006352952019</v>
      </c>
      <c r="F93" s="14">
        <v>1073.8294452013511</v>
      </c>
      <c r="G93" s="14">
        <v>1101.8501823250276</v>
      </c>
      <c r="H93" s="14">
        <v>1117.181803460074</v>
      </c>
      <c r="I93" s="14">
        <v>1136.8182733638794</v>
      </c>
      <c r="J93" s="14">
        <v>1104.3125018800758</v>
      </c>
      <c r="K93" s="14">
        <v>1152.8781602543461</v>
      </c>
      <c r="L93" s="14">
        <v>1107.69419462768</v>
      </c>
      <c r="M93" s="14">
        <v>1030.3597439609402</v>
      </c>
      <c r="N93" s="15">
        <v>1085.4590382115568</v>
      </c>
      <c r="O93" s="15">
        <v>1085.4590382115568</v>
      </c>
      <c r="P93" s="15">
        <v>1085.4590382115568</v>
      </c>
    </row>
    <row r="94" spans="2:16" x14ac:dyDescent="0.4">
      <c r="B94" s="8" t="s">
        <v>3</v>
      </c>
      <c r="C94" s="14">
        <v>290.83536627514115</v>
      </c>
      <c r="D94" s="14">
        <v>369.51373706779498</v>
      </c>
      <c r="E94" s="14">
        <v>415.0356006895687</v>
      </c>
      <c r="F94" s="14">
        <v>477.78504708279172</v>
      </c>
      <c r="G94" s="14">
        <v>407.26334227749737</v>
      </c>
      <c r="H94" s="14">
        <v>449.35445802183074</v>
      </c>
      <c r="I94" s="14">
        <v>375.79508766315718</v>
      </c>
      <c r="J94" s="14">
        <v>438.59314461911055</v>
      </c>
      <c r="K94" s="14">
        <v>418.07877053641914</v>
      </c>
      <c r="L94" s="14">
        <v>420.43365658225684</v>
      </c>
      <c r="M94" s="14">
        <v>343.82779232854602</v>
      </c>
      <c r="N94" s="15">
        <v>391.13628247529033</v>
      </c>
      <c r="O94" s="15">
        <v>391.13628247529033</v>
      </c>
      <c r="P94" s="15">
        <v>391.13628247529033</v>
      </c>
    </row>
    <row r="95" spans="2:16" x14ac:dyDescent="0.4">
      <c r="B95" s="8" t="s">
        <v>4</v>
      </c>
      <c r="C95" s="14">
        <v>264.68519890969293</v>
      </c>
      <c r="D95" s="14">
        <v>325.26542525935918</v>
      </c>
      <c r="E95" s="14">
        <v>271.19815239079821</v>
      </c>
      <c r="F95" s="14">
        <v>397.87166113550325</v>
      </c>
      <c r="G95" s="14">
        <v>364.23266498534173</v>
      </c>
      <c r="H95" s="14">
        <v>406.26392902115487</v>
      </c>
      <c r="I95" s="14">
        <v>474.92404886280963</v>
      </c>
      <c r="J95" s="14">
        <v>438.18282534434195</v>
      </c>
      <c r="K95" s="14">
        <v>449.38237460533622</v>
      </c>
      <c r="L95" s="14">
        <v>322.08302107841496</v>
      </c>
      <c r="M95" s="14">
        <v>355.54932606152124</v>
      </c>
      <c r="N95" s="15">
        <v>372.5393942036344</v>
      </c>
      <c r="O95" s="15">
        <v>372.5393942036344</v>
      </c>
      <c r="P95" s="15">
        <v>372.5393942036344</v>
      </c>
    </row>
    <row r="96" spans="2:16" x14ac:dyDescent="0.4">
      <c r="B96" s="8" t="s">
        <v>5</v>
      </c>
      <c r="C96" s="14">
        <v>243.47259428268015</v>
      </c>
      <c r="D96" s="14">
        <v>273.6558329898881</v>
      </c>
      <c r="E96" s="14">
        <v>292.71321204052515</v>
      </c>
      <c r="F96" s="14">
        <v>347.9730876046047</v>
      </c>
      <c r="G96" s="14">
        <v>406.2984222202283</v>
      </c>
      <c r="H96" s="14">
        <v>387.11012657240997</v>
      </c>
      <c r="I96" s="14">
        <v>396.3369461967784</v>
      </c>
      <c r="J96" s="14">
        <v>414.35677808655106</v>
      </c>
      <c r="K96" s="14">
        <v>343.19948071708598</v>
      </c>
      <c r="L96" s="14">
        <v>382.46848538429919</v>
      </c>
      <c r="M96" s="14">
        <v>340.33182493988204</v>
      </c>
      <c r="N96" s="15">
        <v>360.94884954331491</v>
      </c>
      <c r="O96" s="15">
        <v>360.94884954331491</v>
      </c>
      <c r="P96" s="15">
        <v>360.94884954331491</v>
      </c>
    </row>
    <row r="97" spans="2:16" x14ac:dyDescent="0.4">
      <c r="B97" s="8" t="s">
        <v>6</v>
      </c>
      <c r="C97" s="14">
        <v>185.48239447920682</v>
      </c>
      <c r="D97" s="14">
        <v>248.25549813663287</v>
      </c>
      <c r="E97" s="14">
        <v>283.96533131384109</v>
      </c>
      <c r="F97" s="14">
        <v>367.46678133310439</v>
      </c>
      <c r="G97" s="14">
        <v>291.58734938150997</v>
      </c>
      <c r="H97" s="14">
        <v>306.92873798870988</v>
      </c>
      <c r="I97" s="14">
        <v>255.86012776520153</v>
      </c>
      <c r="J97" s="14">
        <v>265.85395200165709</v>
      </c>
      <c r="K97" s="14">
        <v>233.2765297647224</v>
      </c>
      <c r="L97" s="14">
        <v>249.96590596548913</v>
      </c>
      <c r="M97" s="14">
        <v>225.88345028865842</v>
      </c>
      <c r="N97" s="15">
        <v>238.58385305822031</v>
      </c>
      <c r="O97" s="15">
        <v>238.58385305822031</v>
      </c>
      <c r="P97" s="15">
        <v>238.58385305822031</v>
      </c>
    </row>
    <row r="98" spans="2:16" x14ac:dyDescent="0.4">
      <c r="B98" s="8" t="s">
        <v>7</v>
      </c>
      <c r="C98" s="14">
        <v>902.69299319674656</v>
      </c>
      <c r="D98" s="14">
        <v>1059.4329258566238</v>
      </c>
      <c r="E98" s="14">
        <v>1041.8427583820173</v>
      </c>
      <c r="F98" s="14">
        <v>1212.0640379083932</v>
      </c>
      <c r="G98" s="14">
        <v>1083.9356533089583</v>
      </c>
      <c r="H98" s="14">
        <v>1065.9566892883699</v>
      </c>
      <c r="I98" s="14">
        <v>1164.5523879327559</v>
      </c>
      <c r="J98" s="14">
        <v>1158.0823600561384</v>
      </c>
      <c r="K98" s="14">
        <v>1148.7289914586349</v>
      </c>
      <c r="L98" s="14">
        <v>1100.1403460935842</v>
      </c>
      <c r="M98" s="14">
        <v>984.99416119099453</v>
      </c>
      <c r="N98" s="15">
        <v>1069.5938026018139</v>
      </c>
      <c r="O98" s="15">
        <v>1069.5938026018139</v>
      </c>
      <c r="P98" s="15">
        <v>1069.5938026018139</v>
      </c>
    </row>
    <row r="99" spans="2:16" x14ac:dyDescent="0.4">
      <c r="B99" s="8" t="s">
        <v>8</v>
      </c>
      <c r="C99" s="14">
        <v>5.4140317707222732</v>
      </c>
      <c r="D99" s="14">
        <v>6.6504852983487854</v>
      </c>
      <c r="E99" s="14">
        <v>9.3750665641634114</v>
      </c>
      <c r="F99" s="14">
        <v>8.1066424381855704</v>
      </c>
      <c r="G99" s="14">
        <v>6.3637681731509401</v>
      </c>
      <c r="H99" s="14">
        <v>2.6024761620429042</v>
      </c>
      <c r="I99" s="14">
        <v>1.7354701643745574</v>
      </c>
      <c r="J99" s="14">
        <v>2.7807884806553318</v>
      </c>
      <c r="K99" s="14">
        <v>6.5250765570850398</v>
      </c>
      <c r="L99" s="14">
        <v>3.7331078390903505</v>
      </c>
      <c r="M99" s="14">
        <v>3.7281237987570393</v>
      </c>
      <c r="N99" s="15">
        <v>4.1942760307124622</v>
      </c>
      <c r="O99" s="15">
        <v>4.1942760307124622</v>
      </c>
      <c r="P99" s="15">
        <v>4.1942760307124622</v>
      </c>
    </row>
    <row r="100" spans="2:16" x14ac:dyDescent="0.4">
      <c r="B100" s="8" t="s">
        <v>9</v>
      </c>
      <c r="C100" s="14">
        <v>398.33105211604897</v>
      </c>
      <c r="D100" s="14">
        <v>503.66490005205674</v>
      </c>
      <c r="E100" s="14">
        <v>458.92143600235107</v>
      </c>
      <c r="F100" s="14">
        <v>467.1246038505131</v>
      </c>
      <c r="G100" s="14">
        <v>483.61491060976277</v>
      </c>
      <c r="H100" s="14">
        <v>496.98203436934045</v>
      </c>
      <c r="I100" s="14">
        <v>535.46631146525556</v>
      </c>
      <c r="J100" s="14">
        <v>461.25410809839303</v>
      </c>
      <c r="K100" s="14">
        <v>457.33797713080082</v>
      </c>
      <c r="L100" s="14">
        <v>480.55794288741652</v>
      </c>
      <c r="M100" s="14">
        <v>421.55132653806538</v>
      </c>
      <c r="N100" s="15">
        <v>450.38091971745064</v>
      </c>
      <c r="O100" s="15">
        <v>450.38091971745064</v>
      </c>
      <c r="P100" s="15">
        <v>450.38091971745064</v>
      </c>
    </row>
    <row r="101" spans="2:16" x14ac:dyDescent="0.4">
      <c r="B101" s="8" t="s">
        <v>10</v>
      </c>
      <c r="C101" s="14">
        <v>219.02410129033444</v>
      </c>
      <c r="D101" s="14">
        <v>278.21462461803543</v>
      </c>
      <c r="E101" s="14">
        <v>273.37402312963832</v>
      </c>
      <c r="F101" s="14">
        <v>348.88387219213985</v>
      </c>
      <c r="G101" s="14">
        <v>299.45054729406934</v>
      </c>
      <c r="H101" s="14">
        <v>361.49635929094677</v>
      </c>
      <c r="I101" s="14">
        <v>325.3245477970986</v>
      </c>
      <c r="J101" s="14">
        <v>340.92911084148761</v>
      </c>
      <c r="K101" s="14">
        <v>297.6701403805688</v>
      </c>
      <c r="L101" s="14">
        <v>323.19423139298073</v>
      </c>
      <c r="M101" s="14">
        <v>329.05558572343898</v>
      </c>
      <c r="N101" s="15">
        <v>322.20744286753234</v>
      </c>
      <c r="O101" s="15">
        <v>322.20744286753234</v>
      </c>
      <c r="P101" s="15">
        <v>322.20744286753234</v>
      </c>
    </row>
    <row r="102" spans="2:16" x14ac:dyDescent="0.4">
      <c r="B102" s="8" t="s">
        <v>11</v>
      </c>
      <c r="C102" s="14">
        <v>229.61477821381641</v>
      </c>
      <c r="D102" s="14">
        <v>284.62289502813337</v>
      </c>
      <c r="E102" s="14">
        <v>286.23620718437792</v>
      </c>
      <c r="F102" s="14">
        <v>327.14783410930295</v>
      </c>
      <c r="G102" s="14">
        <v>308.82247796001974</v>
      </c>
      <c r="H102" s="14">
        <v>333.23522452886334</v>
      </c>
      <c r="I102" s="14">
        <v>306.209953546897</v>
      </c>
      <c r="J102" s="14">
        <v>281.43862850529422</v>
      </c>
      <c r="K102" s="14">
        <v>287.54277123240774</v>
      </c>
      <c r="L102" s="14">
        <v>285.76634744427133</v>
      </c>
      <c r="M102" s="14">
        <v>322.09745635350811</v>
      </c>
      <c r="N102" s="15">
        <v>300.22130387169562</v>
      </c>
      <c r="O102" s="15">
        <v>300.22130387169562</v>
      </c>
      <c r="P102" s="15">
        <v>300.22130387169562</v>
      </c>
    </row>
    <row r="103" spans="2:16" x14ac:dyDescent="0.4">
      <c r="B103" s="8" t="s">
        <v>12</v>
      </c>
      <c r="C103" s="14">
        <v>204.82557140485477</v>
      </c>
      <c r="D103" s="14">
        <v>227.42292664010679</v>
      </c>
      <c r="E103" s="14">
        <v>228.04142735800343</v>
      </c>
      <c r="F103" s="14">
        <v>290.11708778292814</v>
      </c>
      <c r="G103" s="14">
        <v>248.2657345767322</v>
      </c>
      <c r="H103" s="14">
        <v>241.79721292907607</v>
      </c>
      <c r="I103" s="14">
        <v>217.87529425078452</v>
      </c>
      <c r="J103" s="14">
        <v>245.37413797911765</v>
      </c>
      <c r="K103" s="14">
        <v>249.89515212895986</v>
      </c>
      <c r="L103" s="14">
        <v>247.37286617104479</v>
      </c>
      <c r="M103" s="14">
        <v>223.72811371850295</v>
      </c>
      <c r="N103" s="15">
        <v>238.21954956241836</v>
      </c>
      <c r="O103" s="15">
        <v>238.21954956241836</v>
      </c>
      <c r="P103" s="15">
        <v>238.21954956241836</v>
      </c>
    </row>
    <row r="104" spans="2:16" x14ac:dyDescent="0.4">
      <c r="B104" s="8" t="s">
        <v>13</v>
      </c>
      <c r="C104" s="14">
        <v>131.75047063849937</v>
      </c>
      <c r="D104" s="14">
        <v>166.25683718617077</v>
      </c>
      <c r="E104" s="14">
        <v>165.88605563117355</v>
      </c>
      <c r="F104" s="14">
        <v>231.03597294845343</v>
      </c>
      <c r="G104" s="14">
        <v>204.72651522114217</v>
      </c>
      <c r="H104" s="14">
        <v>205.543305457446</v>
      </c>
      <c r="I104" s="14">
        <v>203.80989094098169</v>
      </c>
      <c r="J104" s="14">
        <v>211.32843150600652</v>
      </c>
      <c r="K104" s="14">
        <v>242.61572820464593</v>
      </c>
      <c r="L104" s="14">
        <v>210.20416913677869</v>
      </c>
      <c r="M104" s="14">
        <v>182.70336509988442</v>
      </c>
      <c r="N104" s="15">
        <v>205.7985855725172</v>
      </c>
      <c r="O104" s="15">
        <v>205.7985855725172</v>
      </c>
      <c r="P104" s="15">
        <v>205.7985855725172</v>
      </c>
    </row>
    <row r="105" spans="2:16" x14ac:dyDescent="0.4">
      <c r="B105" s="8" t="s">
        <v>14</v>
      </c>
      <c r="C105" s="14">
        <v>291.29339605119708</v>
      </c>
      <c r="D105" s="14">
        <v>366.12224018482664</v>
      </c>
      <c r="E105" s="14">
        <v>399.51205713498905</v>
      </c>
      <c r="F105" s="14">
        <v>435.17023614845755</v>
      </c>
      <c r="G105" s="14">
        <v>463.84630563083635</v>
      </c>
      <c r="H105" s="14">
        <v>467.80907463041365</v>
      </c>
      <c r="I105" s="14">
        <v>419.06909605525226</v>
      </c>
      <c r="J105" s="14">
        <v>513.88055798493474</v>
      </c>
      <c r="K105" s="14">
        <v>470.40402322199986</v>
      </c>
      <c r="L105" s="14">
        <v>401.05292301744191</v>
      </c>
      <c r="M105" s="14">
        <v>383.18137640710773</v>
      </c>
      <c r="N105" s="15">
        <v>419.05728791096914</v>
      </c>
      <c r="O105" s="15">
        <v>419.05728791096914</v>
      </c>
      <c r="P105" s="15">
        <v>419.05728791096914</v>
      </c>
    </row>
    <row r="106" spans="2:16" x14ac:dyDescent="0.4">
      <c r="B106" s="8" t="s">
        <v>15</v>
      </c>
      <c r="C106" s="14">
        <v>168.23780983810852</v>
      </c>
      <c r="D106" s="14">
        <v>163.128451092609</v>
      </c>
      <c r="E106" s="14">
        <v>182.704777543592</v>
      </c>
      <c r="F106" s="14">
        <v>176.53157480651547</v>
      </c>
      <c r="G106" s="14">
        <v>148.10918515789731</v>
      </c>
      <c r="H106" s="14">
        <v>133.42205027094136</v>
      </c>
      <c r="I106" s="14">
        <v>140.41351255337639</v>
      </c>
      <c r="J106" s="14">
        <v>138.86153516674176</v>
      </c>
      <c r="K106" s="14">
        <v>172.64788218627976</v>
      </c>
      <c r="L106" s="14">
        <v>143.35378115093732</v>
      </c>
      <c r="M106" s="14">
        <v>160.79850633293282</v>
      </c>
      <c r="N106" s="15">
        <v>155.74126683238447</v>
      </c>
      <c r="O106" s="15">
        <v>155.74126683238447</v>
      </c>
      <c r="P106" s="15">
        <v>155.74126683238447</v>
      </c>
    </row>
    <row r="107" spans="2:16" x14ac:dyDescent="0.4">
      <c r="B107" s="8" t="s">
        <v>16</v>
      </c>
      <c r="C107" s="14">
        <v>127.89900046240416</v>
      </c>
      <c r="D107" s="14">
        <v>174.59152146045378</v>
      </c>
      <c r="E107" s="14">
        <v>144.21078959156125</v>
      </c>
      <c r="F107" s="14">
        <v>186.02224128870847</v>
      </c>
      <c r="G107" s="14">
        <v>164.03512349545397</v>
      </c>
      <c r="H107" s="14">
        <v>183.79236434264578</v>
      </c>
      <c r="I107" s="14">
        <v>159.17623449221043</v>
      </c>
      <c r="J107" s="14">
        <v>158.87126750530666</v>
      </c>
      <c r="K107" s="14">
        <v>187.48847685463238</v>
      </c>
      <c r="L107" s="14">
        <v>183.08334195680789</v>
      </c>
      <c r="M107" s="14">
        <v>149.05398261920442</v>
      </c>
      <c r="N107" s="15">
        <v>167.9314177561813</v>
      </c>
      <c r="O107" s="15">
        <v>167.9314177561813</v>
      </c>
      <c r="P107" s="15">
        <v>167.9314177561813</v>
      </c>
    </row>
    <row r="108" spans="2:16" x14ac:dyDescent="0.4">
      <c r="B108" s="8" t="s">
        <v>17</v>
      </c>
      <c r="C108" s="14">
        <v>361.46286468504525</v>
      </c>
      <c r="D108" s="14">
        <v>401.76846531606776</v>
      </c>
      <c r="E108" s="14">
        <v>386.03383688540083</v>
      </c>
      <c r="F108" s="14">
        <v>399.40655530839035</v>
      </c>
      <c r="G108" s="14">
        <v>355.97494875934058</v>
      </c>
      <c r="H108" s="14">
        <v>369.87086483878284</v>
      </c>
      <c r="I108" s="14">
        <v>356.84305960463001</v>
      </c>
      <c r="J108" s="14">
        <v>341.92055725333631</v>
      </c>
      <c r="K108" s="14">
        <v>406.66193321671574</v>
      </c>
      <c r="L108" s="14">
        <v>406.98998160046943</v>
      </c>
      <c r="M108" s="14">
        <v>390.78425843099177</v>
      </c>
      <c r="N108" s="15">
        <v>393.93514022121434</v>
      </c>
      <c r="O108" s="15">
        <v>393.93514022121434</v>
      </c>
      <c r="P108" s="15">
        <v>393.93514022121434</v>
      </c>
    </row>
    <row r="109" spans="2:16" x14ac:dyDescent="0.4">
      <c r="B109" s="8" t="s">
        <v>18</v>
      </c>
      <c r="C109" s="14">
        <v>344.15088097047271</v>
      </c>
      <c r="D109" s="14">
        <v>408.82089680592651</v>
      </c>
      <c r="E109" s="14">
        <v>352.5981741385923</v>
      </c>
      <c r="F109" s="14">
        <v>380.14687255032135</v>
      </c>
      <c r="G109" s="14">
        <v>358.39783182056317</v>
      </c>
      <c r="H109" s="14">
        <v>394.58462179717066</v>
      </c>
      <c r="I109" s="14">
        <v>351.8713193574315</v>
      </c>
      <c r="J109" s="14">
        <v>388.8792014132498</v>
      </c>
      <c r="K109" s="14">
        <v>389.76771088892519</v>
      </c>
      <c r="L109" s="14">
        <v>383.07652455943833</v>
      </c>
      <c r="M109" s="14">
        <v>370.53742219281139</v>
      </c>
      <c r="N109" s="15">
        <v>379.97938856406608</v>
      </c>
      <c r="O109" s="15">
        <v>379.97938856406608</v>
      </c>
      <c r="P109" s="15">
        <v>379.97938856406608</v>
      </c>
    </row>
    <row r="110" spans="2:16" x14ac:dyDescent="0.4">
      <c r="B110" s="8" t="s">
        <v>19</v>
      </c>
      <c r="C110" s="14">
        <v>161.17498425263472</v>
      </c>
      <c r="D110" s="14">
        <v>209.69544120863696</v>
      </c>
      <c r="E110" s="14">
        <v>248.05757964026799</v>
      </c>
      <c r="F110" s="14">
        <v>268.14996322940482</v>
      </c>
      <c r="G110" s="14">
        <v>234.16534472803329</v>
      </c>
      <c r="H110" s="14">
        <v>258.00579009509892</v>
      </c>
      <c r="I110" s="14">
        <v>235.1585025212953</v>
      </c>
      <c r="J110" s="14">
        <v>240.53720027362749</v>
      </c>
      <c r="K110" s="14">
        <v>241.96050190683687</v>
      </c>
      <c r="L110" s="14">
        <v>249.95999715196137</v>
      </c>
      <c r="M110" s="14">
        <v>258.57976294369155</v>
      </c>
      <c r="N110" s="15">
        <v>250.86572473179513</v>
      </c>
      <c r="O110" s="15">
        <v>250.86572473179513</v>
      </c>
      <c r="P110" s="15">
        <v>250.86572473179513</v>
      </c>
    </row>
    <row r="111" spans="2:16" x14ac:dyDescent="0.4">
      <c r="B111" s="8" t="s">
        <v>20</v>
      </c>
      <c r="C111" s="14">
        <v>5267.8716152549123</v>
      </c>
      <c r="D111" s="14">
        <v>6339.1319534984614</v>
      </c>
      <c r="E111" s="14">
        <v>6294.5465491503819</v>
      </c>
      <c r="F111" s="14">
        <v>7394.8335169190696</v>
      </c>
      <c r="G111" s="14">
        <v>6930.9403079255662</v>
      </c>
      <c r="H111" s="14">
        <v>7181.937123065316</v>
      </c>
      <c r="I111" s="14">
        <v>7057.2400645341695</v>
      </c>
      <c r="J111" s="14">
        <v>7145.4370869960258</v>
      </c>
      <c r="K111" s="14">
        <v>7156.0616812464032</v>
      </c>
      <c r="L111" s="14">
        <v>6901.1308240403623</v>
      </c>
      <c r="M111" s="14">
        <v>6476.7455789294381</v>
      </c>
      <c r="N111" s="15">
        <v>6806.7935237327674</v>
      </c>
      <c r="O111" s="15">
        <v>6806.7935237327674</v>
      </c>
      <c r="P111" s="15">
        <v>6806.7935237327674</v>
      </c>
    </row>
    <row r="113" spans="2:16" x14ac:dyDescent="0.4">
      <c r="B113" s="5" t="s">
        <v>72</v>
      </c>
    </row>
    <row r="114" spans="2:16" x14ac:dyDescent="0.4">
      <c r="B114" s="4" t="s">
        <v>107</v>
      </c>
    </row>
    <row r="115" spans="2:16" x14ac:dyDescent="0.4">
      <c r="B115" s="4" t="s">
        <v>153</v>
      </c>
    </row>
    <row r="117" spans="2:16" x14ac:dyDescent="0.4">
      <c r="B117" s="8"/>
      <c r="C117" s="13" t="s">
        <v>80</v>
      </c>
      <c r="D117" s="13" t="s">
        <v>81</v>
      </c>
      <c r="E117" s="13" t="s">
        <v>82</v>
      </c>
      <c r="F117" s="13" t="s">
        <v>83</v>
      </c>
      <c r="G117" s="13" t="s">
        <v>84</v>
      </c>
      <c r="H117" s="13" t="s">
        <v>85</v>
      </c>
      <c r="I117" s="13" t="s">
        <v>86</v>
      </c>
      <c r="J117" s="13" t="s">
        <v>87</v>
      </c>
      <c r="K117" s="13" t="s">
        <v>88</v>
      </c>
      <c r="L117" s="13" t="s">
        <v>89</v>
      </c>
      <c r="M117" s="13" t="s">
        <v>90</v>
      </c>
      <c r="N117" s="13" t="s">
        <v>91</v>
      </c>
      <c r="O117" s="13" t="s">
        <v>92</v>
      </c>
      <c r="P117" s="13" t="s">
        <v>93</v>
      </c>
    </row>
    <row r="118" spans="2:16" x14ac:dyDescent="0.4">
      <c r="B118" s="8" t="s">
        <v>1</v>
      </c>
      <c r="C118" s="14">
        <v>4257.4048098643152</v>
      </c>
      <c r="D118" s="14">
        <v>4700.9086796760203</v>
      </c>
      <c r="E118" s="14">
        <v>4637.9921769981001</v>
      </c>
      <c r="F118" s="14">
        <v>4698.0807205749879</v>
      </c>
      <c r="G118" s="14">
        <v>3936.5465197955837</v>
      </c>
      <c r="H118" s="14">
        <v>3725.0541529355869</v>
      </c>
      <c r="I118" s="14">
        <v>3292.6131919621507</v>
      </c>
      <c r="J118" s="14">
        <v>2913.7668363241119</v>
      </c>
      <c r="K118" s="14">
        <v>2642.3901397432983</v>
      </c>
      <c r="L118" s="14">
        <v>2538.7886247722163</v>
      </c>
      <c r="M118" s="14">
        <v>3454.2845991861805</v>
      </c>
      <c r="N118" s="15">
        <v>3454.2845991861805</v>
      </c>
      <c r="O118" s="15">
        <v>2779.335629180996</v>
      </c>
      <c r="P118" s="15">
        <v>2706.3228867133635</v>
      </c>
    </row>
    <row r="119" spans="2:16" x14ac:dyDescent="0.4">
      <c r="B119" s="8" t="s">
        <v>2</v>
      </c>
      <c r="C119" s="14">
        <v>398.4951987811454</v>
      </c>
      <c r="D119" s="14">
        <v>457.87136470367091</v>
      </c>
      <c r="E119" s="14">
        <v>464.82001088751235</v>
      </c>
      <c r="F119" s="14">
        <v>535.66880031903656</v>
      </c>
      <c r="G119" s="14">
        <v>575.76405936479591</v>
      </c>
      <c r="H119" s="14">
        <v>517.38667124654626</v>
      </c>
      <c r="I119" s="14">
        <v>473.50221564540584</v>
      </c>
      <c r="J119" s="14">
        <v>501.03676743880317</v>
      </c>
      <c r="K119" s="14">
        <v>452.33531993345423</v>
      </c>
      <c r="L119" s="14">
        <v>438.74570247873112</v>
      </c>
      <c r="M119" s="14">
        <v>431.94028670324923</v>
      </c>
      <c r="N119" s="15">
        <v>423.98857107316906</v>
      </c>
      <c r="O119" s="15">
        <v>376.18670768226139</v>
      </c>
      <c r="P119" s="15">
        <v>368.8259105088689</v>
      </c>
    </row>
    <row r="120" spans="2:16" x14ac:dyDescent="0.4">
      <c r="B120" s="8" t="s">
        <v>3</v>
      </c>
      <c r="C120" s="14">
        <v>176.3245295780211</v>
      </c>
      <c r="D120" s="14">
        <v>210.22219221502917</v>
      </c>
      <c r="E120" s="14">
        <v>172.35863302467089</v>
      </c>
      <c r="F120" s="14">
        <v>222.85220277230331</v>
      </c>
      <c r="G120" s="14">
        <v>212.14118521214886</v>
      </c>
      <c r="H120" s="14">
        <v>168.87099389913681</v>
      </c>
      <c r="I120" s="14">
        <v>164.58216891200806</v>
      </c>
      <c r="J120" s="14">
        <v>186.61390516573567</v>
      </c>
      <c r="K120" s="14">
        <v>194.97654944353746</v>
      </c>
      <c r="L120" s="14">
        <v>150.97551782315674</v>
      </c>
      <c r="M120" s="14">
        <v>201.89099963732093</v>
      </c>
      <c r="N120" s="15">
        <v>198.45302375277106</v>
      </c>
      <c r="O120" s="15">
        <v>161.22132404856248</v>
      </c>
      <c r="P120" s="15">
        <v>158.03883559569874</v>
      </c>
    </row>
    <row r="121" spans="2:16" x14ac:dyDescent="0.4">
      <c r="B121" s="8" t="s">
        <v>4</v>
      </c>
      <c r="C121" s="14">
        <v>132.86715135001634</v>
      </c>
      <c r="D121" s="14">
        <v>160.27380761869694</v>
      </c>
      <c r="E121" s="14">
        <v>219.2096686726421</v>
      </c>
      <c r="F121" s="14">
        <v>170.84464741325351</v>
      </c>
      <c r="G121" s="14">
        <v>182.27749758767354</v>
      </c>
      <c r="H121" s="14">
        <v>182.34582473106272</v>
      </c>
      <c r="I121" s="14">
        <v>169.7258053184583</v>
      </c>
      <c r="J121" s="14">
        <v>149.86623831653029</v>
      </c>
      <c r="K121" s="14">
        <v>124.27688838858242</v>
      </c>
      <c r="L121" s="14">
        <v>135.90580413068474</v>
      </c>
      <c r="M121" s="14">
        <v>121.93909315338425</v>
      </c>
      <c r="N121" s="15">
        <v>119.13518014621519</v>
      </c>
      <c r="O121" s="15">
        <v>120.93543839043085</v>
      </c>
      <c r="P121" s="15">
        <v>118.33989349197725</v>
      </c>
    </row>
    <row r="122" spans="2:16" x14ac:dyDescent="0.4">
      <c r="B122" s="8" t="s">
        <v>5</v>
      </c>
      <c r="C122" s="14">
        <v>111.67596046201314</v>
      </c>
      <c r="D122" s="14">
        <v>213.04556323960844</v>
      </c>
      <c r="E122" s="14">
        <v>169.55031524908858</v>
      </c>
      <c r="F122" s="14">
        <v>231.44700658747269</v>
      </c>
      <c r="G122" s="14">
        <v>177.52634798506895</v>
      </c>
      <c r="H122" s="14">
        <v>177.69164103396579</v>
      </c>
      <c r="I122" s="14">
        <v>143.06630323006343</v>
      </c>
      <c r="J122" s="14">
        <v>153.31599342525362</v>
      </c>
      <c r="K122" s="14">
        <v>128.93753452773197</v>
      </c>
      <c r="L122" s="14">
        <v>102.02909265720993</v>
      </c>
      <c r="M122" s="14">
        <v>152.88000628411538</v>
      </c>
      <c r="N122" s="15">
        <v>149.95294681371081</v>
      </c>
      <c r="O122" s="15">
        <v>140.49667367725368</v>
      </c>
      <c r="P122" s="15">
        <v>137.78713373915502</v>
      </c>
    </row>
    <row r="123" spans="2:16" x14ac:dyDescent="0.4">
      <c r="B123" s="8" t="s">
        <v>6</v>
      </c>
      <c r="C123" s="14">
        <v>128.54123871351504</v>
      </c>
      <c r="D123" s="14">
        <v>193.65703156127887</v>
      </c>
      <c r="E123" s="14">
        <v>169.19810091651263</v>
      </c>
      <c r="F123" s="14">
        <v>169.22213375749237</v>
      </c>
      <c r="G123" s="14">
        <v>111.56969832454732</v>
      </c>
      <c r="H123" s="14">
        <v>113.8917802593643</v>
      </c>
      <c r="I123" s="14">
        <v>74.087116628423786</v>
      </c>
      <c r="J123" s="14">
        <v>91.313452937706415</v>
      </c>
      <c r="K123" s="14">
        <v>103.87596517282299</v>
      </c>
      <c r="L123" s="14">
        <v>78.806801439767668</v>
      </c>
      <c r="M123" s="14">
        <v>92.237640215640937</v>
      </c>
      <c r="N123" s="15">
        <v>90.44391605365287</v>
      </c>
      <c r="O123" s="15">
        <v>74.150207102680952</v>
      </c>
      <c r="P123" s="15">
        <v>72.489780553791078</v>
      </c>
    </row>
    <row r="124" spans="2:16" x14ac:dyDescent="0.4">
      <c r="B124" s="8" t="s">
        <v>7</v>
      </c>
      <c r="C124" s="14">
        <v>410.39494856700276</v>
      </c>
      <c r="D124" s="14">
        <v>481.88798804195909</v>
      </c>
      <c r="E124" s="14">
        <v>535.38296785244802</v>
      </c>
      <c r="F124" s="14">
        <v>607.42893332983192</v>
      </c>
      <c r="G124" s="14">
        <v>597.40228698351905</v>
      </c>
      <c r="H124" s="14">
        <v>558.94915754432498</v>
      </c>
      <c r="I124" s="14">
        <v>538.78862143692095</v>
      </c>
      <c r="J124" s="14">
        <v>498.7199282293077</v>
      </c>
      <c r="K124" s="14">
        <v>446.80238391414673</v>
      </c>
      <c r="L124" s="14">
        <v>431.11679112565338</v>
      </c>
      <c r="M124" s="14">
        <v>453.99018520579216</v>
      </c>
      <c r="N124" s="15">
        <v>445.7621273475508</v>
      </c>
      <c r="O124" s="15">
        <v>370.80274985271831</v>
      </c>
      <c r="P124" s="15">
        <v>363.18614636197674</v>
      </c>
    </row>
    <row r="125" spans="2:16" x14ac:dyDescent="0.4">
      <c r="B125" s="8" t="s">
        <v>8</v>
      </c>
      <c r="C125" s="14">
        <v>6.8362203735882394</v>
      </c>
      <c r="D125" s="14">
        <v>9.6826291373548248</v>
      </c>
      <c r="E125" s="14">
        <v>14.120701633100152</v>
      </c>
      <c r="F125" s="14">
        <v>7.0262911273189133</v>
      </c>
      <c r="G125" s="14">
        <v>8.1915915318892818</v>
      </c>
      <c r="H125" s="14">
        <v>9.6469276798711192</v>
      </c>
      <c r="I125" s="14">
        <v>14.427647929052767</v>
      </c>
      <c r="J125" s="14">
        <v>8.8733015201582521</v>
      </c>
      <c r="K125" s="14">
        <v>5.1947097559048743</v>
      </c>
      <c r="L125" s="14">
        <v>14.000135977303454</v>
      </c>
      <c r="M125" s="14">
        <v>11.535945760409247</v>
      </c>
      <c r="N125" s="15">
        <v>11.211209163769777</v>
      </c>
      <c r="O125" s="15">
        <v>10.041579948610003</v>
      </c>
      <c r="P125" s="15">
        <v>9.7409756093905919</v>
      </c>
    </row>
    <row r="126" spans="2:16" x14ac:dyDescent="0.4">
      <c r="B126" s="8" t="s">
        <v>9</v>
      </c>
      <c r="C126" s="14">
        <v>322.07995641033585</v>
      </c>
      <c r="D126" s="14">
        <v>341.11147801846164</v>
      </c>
      <c r="E126" s="14">
        <v>252.8565345700456</v>
      </c>
      <c r="F126" s="14">
        <v>321.17065568783858</v>
      </c>
      <c r="G126" s="14">
        <v>245.08656925617925</v>
      </c>
      <c r="H126" s="14">
        <v>245.35201827012739</v>
      </c>
      <c r="I126" s="14">
        <v>256.66659279099298</v>
      </c>
      <c r="J126" s="14">
        <v>268.9480103853893</v>
      </c>
      <c r="K126" s="14">
        <v>209.09452899632015</v>
      </c>
      <c r="L126" s="14">
        <v>226.14079765145095</v>
      </c>
      <c r="M126" s="14">
        <v>230.50566943791594</v>
      </c>
      <c r="N126" s="15">
        <v>226.75087979759491</v>
      </c>
      <c r="O126" s="15">
        <v>207.97811949092181</v>
      </c>
      <c r="P126" s="15">
        <v>204.50236076702993</v>
      </c>
    </row>
    <row r="127" spans="2:16" x14ac:dyDescent="0.4">
      <c r="B127" s="8" t="s">
        <v>10</v>
      </c>
      <c r="C127" s="14">
        <v>125.20328050795598</v>
      </c>
      <c r="D127" s="14">
        <v>161.84554973579839</v>
      </c>
      <c r="E127" s="14">
        <v>175.29087217652307</v>
      </c>
      <c r="F127" s="14">
        <v>163.49522708996764</v>
      </c>
      <c r="G127" s="14">
        <v>184.30589496658547</v>
      </c>
      <c r="H127" s="14">
        <v>164.22749889050908</v>
      </c>
      <c r="I127" s="14">
        <v>135.12232195036992</v>
      </c>
      <c r="J127" s="14">
        <v>109.54628104471513</v>
      </c>
      <c r="K127" s="14">
        <v>129.135514188108</v>
      </c>
      <c r="L127" s="14">
        <v>154.22057942662354</v>
      </c>
      <c r="M127" s="14">
        <v>183.45353163544215</v>
      </c>
      <c r="N127" s="15">
        <v>180.77843589310027</v>
      </c>
      <c r="O127" s="15">
        <v>132.70610017866258</v>
      </c>
      <c r="P127" s="15">
        <v>130.22979970530349</v>
      </c>
    </row>
    <row r="128" spans="2:16" x14ac:dyDescent="0.4">
      <c r="B128" s="8" t="s">
        <v>11</v>
      </c>
      <c r="C128" s="14">
        <v>157.30902241522961</v>
      </c>
      <c r="D128" s="14">
        <v>186.47782196755827</v>
      </c>
      <c r="E128" s="14">
        <v>158.5863860462448</v>
      </c>
      <c r="F128" s="14">
        <v>165.00444966349627</v>
      </c>
      <c r="G128" s="14">
        <v>154.52688787439837</v>
      </c>
      <c r="H128" s="14">
        <v>169.31947251528157</v>
      </c>
      <c r="I128" s="14">
        <v>140.61498584990403</v>
      </c>
      <c r="J128" s="14">
        <v>160.72104403668092</v>
      </c>
      <c r="K128" s="14">
        <v>153.21522464870668</v>
      </c>
      <c r="L128" s="14">
        <v>123.92210277200282</v>
      </c>
      <c r="M128" s="14">
        <v>197.96108921221958</v>
      </c>
      <c r="N128" s="15">
        <v>195.40315896754294</v>
      </c>
      <c r="O128" s="15">
        <v>139.44233575224732</v>
      </c>
      <c r="P128" s="15">
        <v>137.07449381842287</v>
      </c>
    </row>
    <row r="129" spans="2:16" x14ac:dyDescent="0.4">
      <c r="B129" s="8" t="s">
        <v>12</v>
      </c>
      <c r="C129" s="14">
        <v>150.17586954342227</v>
      </c>
      <c r="D129" s="14">
        <v>180.78834211893513</v>
      </c>
      <c r="E129" s="14">
        <v>177.80143472709744</v>
      </c>
      <c r="F129" s="14">
        <v>157.01635834722629</v>
      </c>
      <c r="G129" s="14">
        <v>120.65872675387511</v>
      </c>
      <c r="H129" s="14">
        <v>118.87485521398904</v>
      </c>
      <c r="I129" s="14">
        <v>110.2271452415068</v>
      </c>
      <c r="J129" s="14">
        <v>126.83505036124824</v>
      </c>
      <c r="K129" s="14">
        <v>102.50012641967382</v>
      </c>
      <c r="L129" s="14">
        <v>103.66079202502478</v>
      </c>
      <c r="M129" s="14">
        <v>85.785966553224597</v>
      </c>
      <c r="N129" s="15">
        <v>84.234633210266708</v>
      </c>
      <c r="O129" s="15">
        <v>77.084022057895055</v>
      </c>
      <c r="P129" s="15">
        <v>75.647973459447016</v>
      </c>
    </row>
    <row r="130" spans="2:16" x14ac:dyDescent="0.4">
      <c r="B130" s="8" t="s">
        <v>13</v>
      </c>
      <c r="C130" s="14">
        <v>103.40996784519717</v>
      </c>
      <c r="D130" s="14">
        <v>135.18737713152623</v>
      </c>
      <c r="E130" s="14">
        <v>125.2540309638199</v>
      </c>
      <c r="F130" s="14">
        <v>151.0180312034862</v>
      </c>
      <c r="G130" s="14">
        <v>155.25086214124963</v>
      </c>
      <c r="H130" s="14">
        <v>114.38702638458437</v>
      </c>
      <c r="I130" s="14">
        <v>90.149175605213628</v>
      </c>
      <c r="J130" s="14">
        <v>105.27328485994491</v>
      </c>
      <c r="K130" s="14">
        <v>97.785635489242736</v>
      </c>
      <c r="L130" s="14">
        <v>87.781786620666324</v>
      </c>
      <c r="M130" s="14">
        <v>63.462001941721809</v>
      </c>
      <c r="N130" s="15">
        <v>61.651520345538223</v>
      </c>
      <c r="O130" s="15">
        <v>57.402268746689067</v>
      </c>
      <c r="P130" s="15">
        <v>55.726330064317843</v>
      </c>
    </row>
    <row r="131" spans="2:16" x14ac:dyDescent="0.4">
      <c r="B131" s="8" t="s">
        <v>14</v>
      </c>
      <c r="C131" s="14">
        <v>204.43680417386173</v>
      </c>
      <c r="D131" s="14">
        <v>292.14928126724777</v>
      </c>
      <c r="E131" s="14">
        <v>274.39110256241219</v>
      </c>
      <c r="F131" s="14">
        <v>266.14591218797563</v>
      </c>
      <c r="G131" s="14">
        <v>222.52801602896832</v>
      </c>
      <c r="H131" s="14">
        <v>187.27101153272176</v>
      </c>
      <c r="I131" s="14">
        <v>150.80690015709195</v>
      </c>
      <c r="J131" s="14">
        <v>167.85150104547489</v>
      </c>
      <c r="K131" s="14">
        <v>124.32054675511412</v>
      </c>
      <c r="L131" s="14">
        <v>112.6978123528214</v>
      </c>
      <c r="M131" s="14">
        <v>127.8703902016449</v>
      </c>
      <c r="N131" s="15">
        <v>124.64762845470209</v>
      </c>
      <c r="O131" s="15">
        <v>114.02638035694619</v>
      </c>
      <c r="P131" s="15">
        <v>111.04311276275848</v>
      </c>
    </row>
    <row r="132" spans="2:16" x14ac:dyDescent="0.4">
      <c r="B132" s="8" t="s">
        <v>15</v>
      </c>
      <c r="C132" s="14">
        <v>105.17004126002293</v>
      </c>
      <c r="D132" s="14">
        <v>108.38354663485833</v>
      </c>
      <c r="E132" s="14">
        <v>102.87970602560195</v>
      </c>
      <c r="F132" s="14">
        <v>99.974922611432532</v>
      </c>
      <c r="G132" s="14">
        <v>90.935774573968246</v>
      </c>
      <c r="H132" s="14">
        <v>94.789339047805385</v>
      </c>
      <c r="I132" s="14">
        <v>99.043842802895668</v>
      </c>
      <c r="J132" s="14">
        <v>103.4996867739728</v>
      </c>
      <c r="K132" s="14">
        <v>90.349218796630254</v>
      </c>
      <c r="L132" s="14">
        <v>63.493807424587104</v>
      </c>
      <c r="M132" s="14">
        <v>75.847261007436913</v>
      </c>
      <c r="N132" s="15">
        <v>74.053640773358808</v>
      </c>
      <c r="O132" s="15">
        <v>79.646726425641191</v>
      </c>
      <c r="P132" s="15">
        <v>77.986396081432375</v>
      </c>
    </row>
    <row r="133" spans="2:16" x14ac:dyDescent="0.4">
      <c r="B133" s="8" t="s">
        <v>16</v>
      </c>
      <c r="C133" s="14">
        <v>100.14681387773751</v>
      </c>
      <c r="D133" s="14">
        <v>136.60838431244889</v>
      </c>
      <c r="E133" s="14">
        <v>97.188900124312894</v>
      </c>
      <c r="F133" s="14">
        <v>87.835362145412148</v>
      </c>
      <c r="G133" s="14">
        <v>72.291547912602056</v>
      </c>
      <c r="H133" s="14">
        <v>70.451347285198977</v>
      </c>
      <c r="I133" s="14">
        <v>89.442015548550188</v>
      </c>
      <c r="J133" s="14">
        <v>67.475930996385813</v>
      </c>
      <c r="K133" s="14">
        <v>52.654908917447443</v>
      </c>
      <c r="L133" s="14">
        <v>63.27313231408543</v>
      </c>
      <c r="M133" s="14">
        <v>62.994885636643957</v>
      </c>
      <c r="N133" s="15">
        <v>61.906327601491029</v>
      </c>
      <c r="O133" s="15">
        <v>48.852194287764092</v>
      </c>
      <c r="P133" s="15">
        <v>47.844530623596242</v>
      </c>
    </row>
    <row r="134" spans="2:16" x14ac:dyDescent="0.4">
      <c r="B134" s="8" t="s">
        <v>17</v>
      </c>
      <c r="C134" s="14">
        <v>270.72799765541316</v>
      </c>
      <c r="D134" s="14">
        <v>394.08922664308346</v>
      </c>
      <c r="E134" s="14">
        <v>380.73431801592341</v>
      </c>
      <c r="F134" s="14">
        <v>365.81873737489536</v>
      </c>
      <c r="G134" s="14">
        <v>369.0592724588156</v>
      </c>
      <c r="H134" s="14">
        <v>264.45610748940572</v>
      </c>
      <c r="I134" s="14">
        <v>221.38038020387899</v>
      </c>
      <c r="J134" s="14">
        <v>279.57724602457824</v>
      </c>
      <c r="K134" s="14">
        <v>192.01236912195077</v>
      </c>
      <c r="L134" s="14">
        <v>175.12406784903033</v>
      </c>
      <c r="M134" s="14">
        <v>205.83709513249215</v>
      </c>
      <c r="N134" s="15">
        <v>201.16077252725239</v>
      </c>
      <c r="O134" s="15">
        <v>164.79512093304925</v>
      </c>
      <c r="P134" s="15">
        <v>160.46631142629212</v>
      </c>
    </row>
    <row r="135" spans="2:16" x14ac:dyDescent="0.4">
      <c r="B135" s="8" t="s">
        <v>18</v>
      </c>
      <c r="C135" s="14">
        <v>291.82886103610286</v>
      </c>
      <c r="D135" s="14">
        <v>379.22381097168204</v>
      </c>
      <c r="E135" s="14">
        <v>352.06913002793397</v>
      </c>
      <c r="F135" s="14">
        <v>357.97045833520122</v>
      </c>
      <c r="G135" s="14">
        <v>276.19726357745316</v>
      </c>
      <c r="H135" s="14">
        <v>264.54508619667706</v>
      </c>
      <c r="I135" s="14">
        <v>257.78875815787359</v>
      </c>
      <c r="J135" s="14">
        <v>257.63868931860333</v>
      </c>
      <c r="K135" s="14">
        <v>221.36862602873299</v>
      </c>
      <c r="L135" s="14">
        <v>199.20610592139582</v>
      </c>
      <c r="M135" s="14">
        <v>300.62218030323447</v>
      </c>
      <c r="N135" s="15">
        <v>295.84039504945383</v>
      </c>
      <c r="O135" s="15">
        <v>223.31241504196242</v>
      </c>
      <c r="P135" s="15">
        <v>218.8859801671222</v>
      </c>
    </row>
    <row r="136" spans="2:16" x14ac:dyDescent="0.4">
      <c r="B136" s="8" t="s">
        <v>19</v>
      </c>
      <c r="C136" s="14">
        <v>116.00864713779431</v>
      </c>
      <c r="D136" s="14">
        <v>186.63562251455303</v>
      </c>
      <c r="E136" s="14">
        <v>128.73868545345977</v>
      </c>
      <c r="F136" s="14">
        <v>147.29784495025322</v>
      </c>
      <c r="G136" s="14">
        <v>130.36197260584237</v>
      </c>
      <c r="H136" s="14">
        <v>125.59731887405745</v>
      </c>
      <c r="I136" s="14">
        <v>98.214369987046439</v>
      </c>
      <c r="J136" s="14">
        <v>85.482626119246106</v>
      </c>
      <c r="K136" s="14">
        <v>102.25629377984373</v>
      </c>
      <c r="L136" s="14">
        <v>95.584938816559713</v>
      </c>
      <c r="M136" s="14">
        <v>124.93405861445206</v>
      </c>
      <c r="N136" s="15">
        <v>122.63760444057354</v>
      </c>
      <c r="O136" s="15">
        <v>87.501346655950371</v>
      </c>
      <c r="P136" s="15">
        <v>85.375549635749337</v>
      </c>
    </row>
    <row r="137" spans="2:16" x14ac:dyDescent="0.4">
      <c r="B137" s="8" t="s">
        <v>20</v>
      </c>
      <c r="C137" s="14">
        <v>3311.6325096883756</v>
      </c>
      <c r="D137" s="14">
        <v>4229.1410178337501</v>
      </c>
      <c r="E137" s="14">
        <v>3970.4314989293493</v>
      </c>
      <c r="F137" s="14">
        <v>4227.2379749038946</v>
      </c>
      <c r="G137" s="14">
        <v>3886.0754551395812</v>
      </c>
      <c r="H137" s="14">
        <v>3548.0540780946299</v>
      </c>
      <c r="I137" s="14">
        <v>3227.6363673956566</v>
      </c>
      <c r="J137" s="14">
        <v>3322.5889379997343</v>
      </c>
      <c r="K137" s="14">
        <v>2931.0923442779522</v>
      </c>
      <c r="L137" s="14">
        <v>2756.6857688067553</v>
      </c>
      <c r="M137" s="14">
        <v>3125.6882866363412</v>
      </c>
      <c r="N137" s="15">
        <v>3068.0119714117141</v>
      </c>
      <c r="O137" s="15">
        <v>2586.5817106302475</v>
      </c>
      <c r="P137" s="15">
        <v>2533.1915143723304</v>
      </c>
    </row>
    <row r="138" spans="2:16" x14ac:dyDescent="0.4">
      <c r="C138" s="19"/>
    </row>
    <row r="139" spans="2:16" x14ac:dyDescent="0.4">
      <c r="B139" s="5" t="s">
        <v>170</v>
      </c>
    </row>
    <row r="140" spans="2:16" x14ac:dyDescent="0.4">
      <c r="B140" s="4" t="s">
        <v>171</v>
      </c>
    </row>
    <row r="142" spans="2:16" x14ac:dyDescent="0.4">
      <c r="B142" s="8"/>
      <c r="C142" s="13" t="s">
        <v>91</v>
      </c>
      <c r="D142" s="13" t="s">
        <v>92</v>
      </c>
      <c r="E142" s="13" t="s">
        <v>93</v>
      </c>
    </row>
    <row r="143" spans="2:16" x14ac:dyDescent="0.4">
      <c r="B143" s="8" t="s">
        <v>1</v>
      </c>
      <c r="C143" s="14">
        <v>3130.3599303459932</v>
      </c>
      <c r="D143" s="20">
        <v>3553.8298084846479</v>
      </c>
      <c r="E143" s="20">
        <v>3900.1218819679971</v>
      </c>
    </row>
    <row r="144" spans="2:16" x14ac:dyDescent="0.4">
      <c r="B144" s="8" t="s">
        <v>2</v>
      </c>
      <c r="C144" s="14">
        <v>305.25236740518056</v>
      </c>
      <c r="D144" s="20">
        <v>321.92004861185558</v>
      </c>
      <c r="E144" s="20">
        <v>343.43759599536793</v>
      </c>
    </row>
    <row r="145" spans="2:5" x14ac:dyDescent="0.4">
      <c r="B145" s="8" t="s">
        <v>3</v>
      </c>
      <c r="C145" s="14">
        <v>182.00041281156777</v>
      </c>
      <c r="D145" s="20">
        <v>156.55540010354343</v>
      </c>
      <c r="E145" s="20">
        <v>154.64762560157436</v>
      </c>
    </row>
    <row r="146" spans="2:5" x14ac:dyDescent="0.4">
      <c r="B146" s="8" t="s">
        <v>4</v>
      </c>
      <c r="C146" s="14">
        <v>55.231977149234851</v>
      </c>
      <c r="D146" s="20">
        <v>51.209519143568578</v>
      </c>
      <c r="E146" s="20">
        <v>67.365711317223074</v>
      </c>
    </row>
    <row r="147" spans="2:5" x14ac:dyDescent="0.4">
      <c r="B147" s="8" t="s">
        <v>5</v>
      </c>
      <c r="C147" s="14">
        <v>32.728355547604288</v>
      </c>
      <c r="D147" s="20">
        <v>35.277986151756593</v>
      </c>
      <c r="E147" s="20">
        <v>66.535940292772111</v>
      </c>
    </row>
    <row r="148" spans="2:5" x14ac:dyDescent="0.4">
      <c r="B148" s="8" t="s">
        <v>6</v>
      </c>
      <c r="C148" s="14">
        <v>32.080996828038131</v>
      </c>
      <c r="D148" s="20">
        <v>26.393569012597556</v>
      </c>
      <c r="E148" s="20">
        <v>52.832696678845515</v>
      </c>
    </row>
    <row r="149" spans="2:5" x14ac:dyDescent="0.4">
      <c r="B149" s="8" t="s">
        <v>7</v>
      </c>
      <c r="C149" s="14">
        <v>421.92341676301317</v>
      </c>
      <c r="D149" s="20">
        <v>464.92408879014374</v>
      </c>
      <c r="E149" s="20">
        <v>379.40148283371326</v>
      </c>
    </row>
    <row r="150" spans="2:5" x14ac:dyDescent="0.4">
      <c r="B150" s="8" t="s">
        <v>8</v>
      </c>
      <c r="C150" s="14">
        <v>2.0064103943449112</v>
      </c>
      <c r="D150" s="20">
        <v>2.0449584872770217</v>
      </c>
      <c r="E150" s="20">
        <v>2.0842471841617884</v>
      </c>
    </row>
    <row r="151" spans="2:5" x14ac:dyDescent="0.4">
      <c r="B151" s="8" t="s">
        <v>9</v>
      </c>
      <c r="C151" s="14">
        <v>120.35284441590483</v>
      </c>
      <c r="D151" s="20">
        <v>80.305413727222458</v>
      </c>
      <c r="E151" s="20">
        <v>143.59997581550837</v>
      </c>
    </row>
    <row r="152" spans="2:5" x14ac:dyDescent="0.4">
      <c r="B152" s="8" t="s">
        <v>10</v>
      </c>
      <c r="C152" s="14">
        <v>85.780707104645799</v>
      </c>
      <c r="D152" s="20">
        <v>74.417295051564139</v>
      </c>
      <c r="E152" s="20">
        <v>66.732679692207725</v>
      </c>
    </row>
    <row r="153" spans="2:5" x14ac:dyDescent="0.4">
      <c r="B153" s="8" t="s">
        <v>11</v>
      </c>
      <c r="C153" s="14">
        <v>86.377118472748236</v>
      </c>
      <c r="D153" s="20">
        <v>99.737705801587325</v>
      </c>
      <c r="E153" s="20">
        <v>71.198700769815218</v>
      </c>
    </row>
    <row r="154" spans="2:5" x14ac:dyDescent="0.4">
      <c r="B154" s="8" t="s">
        <v>12</v>
      </c>
      <c r="C154" s="14">
        <v>12.038462366069469</v>
      </c>
      <c r="D154" s="20">
        <v>12.26975092366213</v>
      </c>
      <c r="E154" s="20">
        <v>12.505483104970732</v>
      </c>
    </row>
    <row r="155" spans="2:5" x14ac:dyDescent="0.4">
      <c r="B155" s="8" t="s">
        <v>13</v>
      </c>
      <c r="C155" s="14">
        <v>38.119160760631267</v>
      </c>
      <c r="D155" s="20">
        <v>46.547240242229066</v>
      </c>
      <c r="E155" s="20">
        <v>42.311995555898505</v>
      </c>
    </row>
    <row r="156" spans="2:5" x14ac:dyDescent="0.4">
      <c r="B156" s="8" t="s">
        <v>14</v>
      </c>
      <c r="C156" s="14">
        <v>38.173498810363967</v>
      </c>
      <c r="D156" s="20">
        <v>37.771614745471382</v>
      </c>
      <c r="E156" s="20">
        <v>54.430247412907406</v>
      </c>
    </row>
    <row r="157" spans="2:5" x14ac:dyDescent="0.4">
      <c r="B157" s="8" t="s">
        <v>15</v>
      </c>
      <c r="C157" s="14">
        <v>19.584192696962145</v>
      </c>
      <c r="D157" s="20">
        <v>22.088071035850966</v>
      </c>
      <c r="E157" s="20">
        <v>20.022826515996091</v>
      </c>
    </row>
    <row r="158" spans="2:5" x14ac:dyDescent="0.4">
      <c r="B158" s="8" t="s">
        <v>16</v>
      </c>
      <c r="C158" s="14">
        <v>27.995245027840088</v>
      </c>
      <c r="D158" s="20">
        <v>50.216362649404807</v>
      </c>
      <c r="E158" s="20">
        <v>40.29492729970498</v>
      </c>
    </row>
    <row r="159" spans="2:5" x14ac:dyDescent="0.4">
      <c r="B159" s="8" t="s">
        <v>17</v>
      </c>
      <c r="C159" s="14">
        <v>27.609834274341793</v>
      </c>
      <c r="D159" s="20">
        <v>27.651435231531615</v>
      </c>
      <c r="E159" s="20">
        <v>28.137336986184149</v>
      </c>
    </row>
    <row r="160" spans="2:5" x14ac:dyDescent="0.4">
      <c r="B160" s="8" t="s">
        <v>18</v>
      </c>
      <c r="C160" s="14">
        <v>91.440459275522016</v>
      </c>
      <c r="D160" s="20">
        <v>128.22519622990649</v>
      </c>
      <c r="E160" s="20">
        <v>144.81702419717055</v>
      </c>
    </row>
    <row r="161" spans="2:5" x14ac:dyDescent="0.4">
      <c r="B161" s="8" t="s">
        <v>19</v>
      </c>
      <c r="C161" s="14">
        <v>55.926781402039488</v>
      </c>
      <c r="D161" s="20">
        <v>63.620890655209351</v>
      </c>
      <c r="E161" s="20">
        <v>49.615040212761009</v>
      </c>
    </row>
    <row r="162" spans="2:5" x14ac:dyDescent="0.4">
      <c r="B162" s="8" t="s">
        <v>20</v>
      </c>
      <c r="C162" s="14">
        <v>1634.6222415060531</v>
      </c>
      <c r="D162" s="20">
        <v>1701.1765465943824</v>
      </c>
      <c r="E162" s="20">
        <v>1739.971537466783</v>
      </c>
    </row>
    <row r="164" spans="2:5" x14ac:dyDescent="0.4">
      <c r="B164" s="5" t="s">
        <v>134</v>
      </c>
    </row>
    <row r="165" spans="2:5" x14ac:dyDescent="0.4">
      <c r="B165" s="4" t="s">
        <v>156</v>
      </c>
    </row>
    <row r="166" spans="2:5" x14ac:dyDescent="0.4">
      <c r="B166" s="4" t="s">
        <v>157</v>
      </c>
    </row>
    <row r="168" spans="2:5" x14ac:dyDescent="0.4">
      <c r="B168" s="8" t="s">
        <v>1</v>
      </c>
      <c r="C168" s="21">
        <v>0.91144457505654919</v>
      </c>
    </row>
    <row r="169" spans="2:5" x14ac:dyDescent="0.4">
      <c r="B169" s="8" t="s">
        <v>2</v>
      </c>
      <c r="C169" s="21">
        <v>0.89021020491509062</v>
      </c>
    </row>
    <row r="170" spans="2:5" x14ac:dyDescent="0.4">
      <c r="B170" s="8" t="s">
        <v>3</v>
      </c>
      <c r="C170" s="21">
        <v>0.89701789702975898</v>
      </c>
    </row>
    <row r="171" spans="2:5" x14ac:dyDescent="0.4">
      <c r="B171" s="8" t="s">
        <v>4</v>
      </c>
      <c r="C171" s="21">
        <v>0.885901712384908</v>
      </c>
    </row>
    <row r="172" spans="2:5" x14ac:dyDescent="0.4">
      <c r="B172" s="8" t="s">
        <v>5</v>
      </c>
      <c r="C172" s="21">
        <v>0.83644038872779181</v>
      </c>
    </row>
    <row r="173" spans="2:5" x14ac:dyDescent="0.4">
      <c r="B173" s="8" t="s">
        <v>6</v>
      </c>
      <c r="C173" s="21">
        <v>0.88573607664061782</v>
      </c>
    </row>
    <row r="174" spans="2:5" x14ac:dyDescent="0.4">
      <c r="B174" s="8" t="s">
        <v>7</v>
      </c>
      <c r="C174" s="21">
        <v>0.91947509955732687</v>
      </c>
    </row>
    <row r="175" spans="2:5" x14ac:dyDescent="0.4">
      <c r="B175" s="8" t="s">
        <v>8</v>
      </c>
      <c r="C175" s="21">
        <v>0.97352432806153311</v>
      </c>
    </row>
    <row r="176" spans="2:5" x14ac:dyDescent="0.4">
      <c r="B176" s="8" t="s">
        <v>9</v>
      </c>
      <c r="C176" s="21">
        <v>0.93018692028766936</v>
      </c>
    </row>
    <row r="177" spans="2:3" x14ac:dyDescent="0.4">
      <c r="B177" s="8" t="s">
        <v>10</v>
      </c>
      <c r="C177" s="21">
        <v>0.92038043459351582</v>
      </c>
    </row>
    <row r="178" spans="2:3" x14ac:dyDescent="0.4">
      <c r="B178" s="8" t="s">
        <v>11</v>
      </c>
      <c r="C178" s="21">
        <v>0.93031106967053434</v>
      </c>
    </row>
    <row r="179" spans="2:3" x14ac:dyDescent="0.4">
      <c r="B179" s="8" t="s">
        <v>12</v>
      </c>
      <c r="C179" s="21">
        <v>0.93033332734873175</v>
      </c>
    </row>
    <row r="180" spans="2:3" x14ac:dyDescent="0.4">
      <c r="B180" s="8" t="s">
        <v>13</v>
      </c>
      <c r="C180" s="21">
        <v>0.91837357865800329</v>
      </c>
    </row>
    <row r="181" spans="2:3" x14ac:dyDescent="0.4">
      <c r="B181" s="8" t="s">
        <v>14</v>
      </c>
      <c r="C181" s="21">
        <v>0.93250630298293724</v>
      </c>
    </row>
    <row r="182" spans="2:3" x14ac:dyDescent="0.4">
      <c r="B182" s="8" t="s">
        <v>15</v>
      </c>
      <c r="C182" s="21">
        <v>0.93712972818737827</v>
      </c>
    </row>
    <row r="183" spans="2:3" x14ac:dyDescent="0.4">
      <c r="B183" s="8" t="s">
        <v>16</v>
      </c>
      <c r="C183" s="21">
        <v>0.9102862911744154</v>
      </c>
    </row>
    <row r="184" spans="2:3" x14ac:dyDescent="0.4">
      <c r="B184" s="8" t="s">
        <v>17</v>
      </c>
      <c r="C184" s="21">
        <v>0.93646023246940213</v>
      </c>
    </row>
    <row r="185" spans="2:3" x14ac:dyDescent="0.4">
      <c r="B185" s="8" t="s">
        <v>18</v>
      </c>
      <c r="C185" s="21">
        <v>0.96688917300606181</v>
      </c>
    </row>
    <row r="186" spans="2:3" x14ac:dyDescent="0.4">
      <c r="B186" s="8" t="s">
        <v>19</v>
      </c>
      <c r="C186" s="21">
        <v>0.92334425068602288</v>
      </c>
    </row>
    <row r="188" spans="2:3" x14ac:dyDescent="0.4">
      <c r="B188" s="5" t="s">
        <v>133</v>
      </c>
    </row>
    <row r="189" spans="2:3" x14ac:dyDescent="0.4">
      <c r="B189" s="4" t="s">
        <v>158</v>
      </c>
    </row>
    <row r="190" spans="2:3" x14ac:dyDescent="0.4">
      <c r="B190" s="4" t="s">
        <v>157</v>
      </c>
    </row>
    <row r="192" spans="2:3" x14ac:dyDescent="0.4">
      <c r="B192" s="8" t="s">
        <v>1</v>
      </c>
      <c r="C192" s="21">
        <v>0.67809842214433258</v>
      </c>
    </row>
    <row r="193" spans="2:3" x14ac:dyDescent="0.4">
      <c r="B193" s="8" t="s">
        <v>2</v>
      </c>
      <c r="C193" s="21">
        <v>0.70069597234821335</v>
      </c>
    </row>
    <row r="194" spans="2:3" x14ac:dyDescent="0.4">
      <c r="B194" s="8" t="s">
        <v>3</v>
      </c>
      <c r="C194" s="21">
        <v>0.73468505065320711</v>
      </c>
    </row>
    <row r="195" spans="2:3" x14ac:dyDescent="0.4">
      <c r="B195" s="8" t="s">
        <v>4</v>
      </c>
      <c r="C195" s="21">
        <v>0.71637710877985472</v>
      </c>
    </row>
    <row r="196" spans="2:3" x14ac:dyDescent="0.4">
      <c r="B196" s="8" t="s">
        <v>5</v>
      </c>
      <c r="C196" s="21">
        <v>0.63914426384430922</v>
      </c>
    </row>
    <row r="197" spans="2:3" x14ac:dyDescent="0.4">
      <c r="B197" s="8" t="s">
        <v>6</v>
      </c>
      <c r="C197" s="21">
        <v>0.61560364905330434</v>
      </c>
    </row>
    <row r="198" spans="2:3" x14ac:dyDescent="0.4">
      <c r="B198" s="8" t="s">
        <v>7</v>
      </c>
      <c r="C198" s="21">
        <v>0.75759443644432878</v>
      </c>
    </row>
    <row r="199" spans="2:3" x14ac:dyDescent="0.4">
      <c r="B199" s="8" t="s">
        <v>8</v>
      </c>
      <c r="C199" s="21">
        <v>0.58517017590641518</v>
      </c>
    </row>
    <row r="200" spans="2:3" x14ac:dyDescent="0.4">
      <c r="B200" s="8" t="s">
        <v>9</v>
      </c>
      <c r="C200" s="21">
        <v>0.62391921918687421</v>
      </c>
    </row>
    <row r="201" spans="2:3" x14ac:dyDescent="0.4">
      <c r="B201" s="8" t="s">
        <v>10</v>
      </c>
      <c r="C201" s="21">
        <v>0.6806747715011342</v>
      </c>
    </row>
    <row r="202" spans="2:3" x14ac:dyDescent="0.4">
      <c r="B202" s="8" t="s">
        <v>11</v>
      </c>
      <c r="C202" s="21">
        <v>0.70563430558905571</v>
      </c>
    </row>
    <row r="203" spans="2:3" x14ac:dyDescent="0.4">
      <c r="B203" s="8" t="s">
        <v>12</v>
      </c>
      <c r="C203" s="21">
        <v>0.66059974786234799</v>
      </c>
    </row>
    <row r="204" spans="2:3" x14ac:dyDescent="0.4">
      <c r="B204" s="8" t="s">
        <v>13</v>
      </c>
      <c r="C204" s="21">
        <v>0.63249742893964989</v>
      </c>
    </row>
    <row r="205" spans="2:3" x14ac:dyDescent="0.4">
      <c r="B205" s="8" t="s">
        <v>14</v>
      </c>
      <c r="C205" s="21">
        <v>0.73715722342047429</v>
      </c>
    </row>
    <row r="206" spans="2:3" x14ac:dyDescent="0.4">
      <c r="B206" s="8" t="s">
        <v>15</v>
      </c>
      <c r="C206" s="21">
        <v>0.66969361137782912</v>
      </c>
    </row>
    <row r="207" spans="2:3" x14ac:dyDescent="0.4">
      <c r="B207" s="8" t="s">
        <v>16</v>
      </c>
      <c r="C207" s="21">
        <v>0.65657563025210086</v>
      </c>
    </row>
    <row r="208" spans="2:3" x14ac:dyDescent="0.4">
      <c r="B208" s="8" t="s">
        <v>17</v>
      </c>
      <c r="C208" s="21">
        <v>0.64723731430170917</v>
      </c>
    </row>
    <row r="209" spans="2:3" x14ac:dyDescent="0.4">
      <c r="B209" s="8" t="s">
        <v>18</v>
      </c>
      <c r="C209" s="21">
        <v>0.63211726439496441</v>
      </c>
    </row>
    <row r="210" spans="2:3" x14ac:dyDescent="0.4">
      <c r="B210" s="8" t="s">
        <v>19</v>
      </c>
      <c r="C210" s="21">
        <v>0.72021037841359103</v>
      </c>
    </row>
    <row r="212" spans="2:3" x14ac:dyDescent="0.4">
      <c r="B212" s="5" t="s">
        <v>101</v>
      </c>
    </row>
    <row r="213" spans="2:3" x14ac:dyDescent="0.4">
      <c r="B213" s="4" t="s">
        <v>102</v>
      </c>
    </row>
    <row r="215" spans="2:3" x14ac:dyDescent="0.4">
      <c r="B215" s="8" t="s">
        <v>1</v>
      </c>
      <c r="C215" s="13">
        <v>263.62405160075224</v>
      </c>
    </row>
    <row r="216" spans="2:3" x14ac:dyDescent="0.4">
      <c r="B216" s="8" t="s">
        <v>2</v>
      </c>
      <c r="C216" s="13">
        <v>90.309356990301993</v>
      </c>
    </row>
    <row r="217" spans="2:3" x14ac:dyDescent="0.4">
      <c r="B217" s="8" t="s">
        <v>3</v>
      </c>
      <c r="C217" s="13">
        <v>41.884171527809727</v>
      </c>
    </row>
    <row r="218" spans="2:3" x14ac:dyDescent="0.4">
      <c r="B218" s="8" t="s">
        <v>4</v>
      </c>
      <c r="C218" s="13">
        <v>33.335639181475564</v>
      </c>
    </row>
    <row r="219" spans="2:3" x14ac:dyDescent="0.4">
      <c r="B219" s="8" t="s">
        <v>5</v>
      </c>
      <c r="C219" s="13">
        <v>32.587192969884924</v>
      </c>
    </row>
    <row r="220" spans="2:3" x14ac:dyDescent="0.4">
      <c r="B220" s="8" t="s">
        <v>6</v>
      </c>
      <c r="C220" s="13">
        <v>15.251360362341325</v>
      </c>
    </row>
    <row r="221" spans="2:3" x14ac:dyDescent="0.4">
      <c r="B221" s="8" t="s">
        <v>7</v>
      </c>
      <c r="C221" s="13">
        <v>100.29366280413015</v>
      </c>
    </row>
    <row r="222" spans="2:3" x14ac:dyDescent="0.4">
      <c r="B222" s="8" t="s">
        <v>8</v>
      </c>
      <c r="C222" s="13">
        <v>0.83410038262457453</v>
      </c>
    </row>
    <row r="223" spans="2:3" x14ac:dyDescent="0.4">
      <c r="B223" s="8" t="s">
        <v>9</v>
      </c>
      <c r="C223" s="13">
        <v>44.874371445937676</v>
      </c>
    </row>
    <row r="224" spans="2:3" x14ac:dyDescent="0.4">
      <c r="B224" s="8" t="s">
        <v>10</v>
      </c>
      <c r="C224" s="13">
        <v>37.050848031908444</v>
      </c>
    </row>
    <row r="225" spans="2:3" x14ac:dyDescent="0.4">
      <c r="B225" s="8" t="s">
        <v>11</v>
      </c>
      <c r="C225" s="13">
        <v>39.656690942954079</v>
      </c>
    </row>
    <row r="226" spans="2:3" x14ac:dyDescent="0.4">
      <c r="B226" s="8" t="s">
        <v>12</v>
      </c>
      <c r="C226" s="13">
        <v>22.124426535541829</v>
      </c>
    </row>
    <row r="227" spans="2:3" x14ac:dyDescent="0.4">
      <c r="B227" s="8" t="s">
        <v>13</v>
      </c>
      <c r="C227" s="13">
        <v>13.281445256820991</v>
      </c>
    </row>
    <row r="228" spans="2:3" x14ac:dyDescent="0.4">
      <c r="B228" s="8" t="s">
        <v>14</v>
      </c>
      <c r="C228" s="13">
        <v>25.57975788246744</v>
      </c>
    </row>
    <row r="229" spans="2:3" x14ac:dyDescent="0.4">
      <c r="B229" s="8" t="s">
        <v>15</v>
      </c>
      <c r="C229" s="13">
        <v>13.137962180967001</v>
      </c>
    </row>
    <row r="230" spans="2:3" x14ac:dyDescent="0.4">
      <c r="B230" s="8" t="s">
        <v>16</v>
      </c>
      <c r="C230" s="13">
        <v>14.453734809786349</v>
      </c>
    </row>
    <row r="231" spans="2:3" x14ac:dyDescent="0.4">
      <c r="B231" s="8" t="s">
        <v>17</v>
      </c>
      <c r="C231" s="13">
        <v>28.466220233864099</v>
      </c>
    </row>
    <row r="232" spans="2:3" x14ac:dyDescent="0.4">
      <c r="B232" s="8" t="s">
        <v>18</v>
      </c>
      <c r="C232" s="13">
        <v>34.591787818853753</v>
      </c>
    </row>
    <row r="233" spans="2:3" x14ac:dyDescent="0.4">
      <c r="B233" s="8" t="s">
        <v>19</v>
      </c>
      <c r="C233" s="13">
        <v>21.767625159403288</v>
      </c>
    </row>
    <row r="234" spans="2:3" x14ac:dyDescent="0.4">
      <c r="B234" s="8" t="s">
        <v>20</v>
      </c>
      <c r="C234" s="13">
        <v>609.48035451707312</v>
      </c>
    </row>
    <row r="236" spans="2:3" x14ac:dyDescent="0.4">
      <c r="B236" s="5" t="s">
        <v>73</v>
      </c>
    </row>
    <row r="237" spans="2:3" x14ac:dyDescent="0.4">
      <c r="B237" s="4" t="s">
        <v>23</v>
      </c>
    </row>
    <row r="239" spans="2:3" x14ac:dyDescent="0.4">
      <c r="B239" s="8" t="s">
        <v>1</v>
      </c>
      <c r="C239" s="16">
        <v>6.6687284469587917E-3</v>
      </c>
    </row>
    <row r="240" spans="2:3" x14ac:dyDescent="0.4">
      <c r="B240" s="8" t="s">
        <v>20</v>
      </c>
      <c r="C240" s="16">
        <v>5.1039410454187598E-3</v>
      </c>
    </row>
    <row r="242" spans="2:3" x14ac:dyDescent="0.4">
      <c r="B242" s="5" t="s">
        <v>172</v>
      </c>
    </row>
    <row r="243" spans="2:3" x14ac:dyDescent="0.4">
      <c r="B243" s="22" t="s">
        <v>173</v>
      </c>
    </row>
    <row r="244" spans="2:3" ht="15.4" x14ac:dyDescent="0.4">
      <c r="B244" s="1"/>
    </row>
    <row r="245" spans="2:3" x14ac:dyDescent="0.4">
      <c r="B245" s="8" t="s">
        <v>1</v>
      </c>
      <c r="C245" s="13">
        <v>390</v>
      </c>
    </row>
    <row r="246" spans="2:3" x14ac:dyDescent="0.4">
      <c r="B246" s="8" t="s">
        <v>2</v>
      </c>
      <c r="C246" s="13">
        <v>280</v>
      </c>
    </row>
    <row r="247" spans="2:3" x14ac:dyDescent="0.4">
      <c r="B247" s="8" t="s">
        <v>3</v>
      </c>
      <c r="C247" s="13">
        <v>120</v>
      </c>
    </row>
    <row r="248" spans="2:3" x14ac:dyDescent="0.4">
      <c r="B248" s="8" t="s">
        <v>4</v>
      </c>
      <c r="C248" s="13">
        <v>75</v>
      </c>
    </row>
    <row r="249" spans="2:3" x14ac:dyDescent="0.4">
      <c r="B249" s="8" t="s">
        <v>5</v>
      </c>
      <c r="C249" s="13">
        <v>80</v>
      </c>
    </row>
    <row r="250" spans="2:3" x14ac:dyDescent="0.4">
      <c r="B250" s="8" t="s">
        <v>6</v>
      </c>
      <c r="C250" s="13">
        <v>50</v>
      </c>
    </row>
    <row r="251" spans="2:3" x14ac:dyDescent="0.4">
      <c r="B251" s="8" t="s">
        <v>7</v>
      </c>
      <c r="C251" s="13">
        <v>330</v>
      </c>
    </row>
    <row r="252" spans="2:3" x14ac:dyDescent="0.4">
      <c r="B252" s="8" t="s">
        <v>8</v>
      </c>
      <c r="C252" s="13">
        <v>0</v>
      </c>
    </row>
    <row r="253" spans="2:3" x14ac:dyDescent="0.4">
      <c r="B253" s="8" t="s">
        <v>9</v>
      </c>
      <c r="C253" s="13">
        <v>150</v>
      </c>
    </row>
    <row r="254" spans="2:3" x14ac:dyDescent="0.4">
      <c r="B254" s="8" t="s">
        <v>10</v>
      </c>
      <c r="C254" s="13">
        <v>75</v>
      </c>
    </row>
    <row r="255" spans="2:3" x14ac:dyDescent="0.4">
      <c r="B255" s="8" t="s">
        <v>11</v>
      </c>
      <c r="C255" s="13">
        <v>60</v>
      </c>
    </row>
    <row r="256" spans="2:3" x14ac:dyDescent="0.4">
      <c r="B256" s="8" t="s">
        <v>12</v>
      </c>
      <c r="C256" s="13">
        <v>0</v>
      </c>
    </row>
    <row r="257" spans="2:4" x14ac:dyDescent="0.4">
      <c r="B257" s="8" t="s">
        <v>13</v>
      </c>
      <c r="C257" s="13">
        <v>40</v>
      </c>
    </row>
    <row r="258" spans="2:4" x14ac:dyDescent="0.4">
      <c r="B258" s="8" t="s">
        <v>14</v>
      </c>
      <c r="C258" s="13">
        <v>40</v>
      </c>
    </row>
    <row r="259" spans="2:4" x14ac:dyDescent="0.4">
      <c r="B259" s="8" t="s">
        <v>15</v>
      </c>
      <c r="C259" s="13">
        <v>0</v>
      </c>
    </row>
    <row r="260" spans="2:4" x14ac:dyDescent="0.4">
      <c r="B260" s="8" t="s">
        <v>16</v>
      </c>
      <c r="C260" s="13">
        <v>30</v>
      </c>
    </row>
    <row r="261" spans="2:4" x14ac:dyDescent="0.4">
      <c r="B261" s="8" t="s">
        <v>17</v>
      </c>
      <c r="C261" s="13">
        <v>0</v>
      </c>
    </row>
    <row r="262" spans="2:4" x14ac:dyDescent="0.4">
      <c r="B262" s="8" t="s">
        <v>18</v>
      </c>
      <c r="C262" s="13">
        <v>0</v>
      </c>
    </row>
    <row r="263" spans="2:4" x14ac:dyDescent="0.4">
      <c r="B263" s="8" t="s">
        <v>19</v>
      </c>
      <c r="C263" s="13">
        <v>30</v>
      </c>
    </row>
    <row r="265" spans="2:4" x14ac:dyDescent="0.4">
      <c r="B265" s="5" t="s">
        <v>94</v>
      </c>
    </row>
    <row r="266" spans="2:4" x14ac:dyDescent="0.4">
      <c r="B266" s="4" t="s">
        <v>106</v>
      </c>
    </row>
    <row r="267" spans="2:4" x14ac:dyDescent="0.4">
      <c r="B267" s="4" t="s">
        <v>143</v>
      </c>
    </row>
    <row r="269" spans="2:4" x14ac:dyDescent="0.4">
      <c r="B269" s="8"/>
      <c r="C269" s="13" t="s">
        <v>91</v>
      </c>
      <c r="D269" s="13" t="s">
        <v>92</v>
      </c>
    </row>
    <row r="270" spans="2:4" x14ac:dyDescent="0.4">
      <c r="B270" s="8" t="s">
        <v>1</v>
      </c>
      <c r="C270" s="14">
        <v>218666.1975350545</v>
      </c>
      <c r="D270" s="14">
        <v>217647.71413894987</v>
      </c>
    </row>
    <row r="271" spans="2:4" x14ac:dyDescent="0.4">
      <c r="B271" s="8" t="s">
        <v>2</v>
      </c>
      <c r="C271" s="14">
        <v>29766.945730098065</v>
      </c>
      <c r="D271" s="14">
        <v>29558.336280788189</v>
      </c>
    </row>
    <row r="272" spans="2:4" x14ac:dyDescent="0.4">
      <c r="B272" s="8" t="s">
        <v>3</v>
      </c>
      <c r="C272" s="14">
        <v>12180.940576118279</v>
      </c>
      <c r="D272" s="14">
        <v>12111.321859078433</v>
      </c>
    </row>
    <row r="273" spans="2:4" x14ac:dyDescent="0.4">
      <c r="B273" s="8" t="s">
        <v>4</v>
      </c>
      <c r="C273" s="14">
        <v>10983.824192243255</v>
      </c>
      <c r="D273" s="14">
        <v>10884.101144044331</v>
      </c>
    </row>
    <row r="274" spans="2:4" x14ac:dyDescent="0.4">
      <c r="B274" s="8" t="s">
        <v>5</v>
      </c>
      <c r="C274" s="14">
        <v>8967.8340969888122</v>
      </c>
      <c r="D274" s="14">
        <v>8584.9596757070703</v>
      </c>
    </row>
    <row r="275" spans="2:4" x14ac:dyDescent="0.4">
      <c r="B275" s="8" t="s">
        <v>6</v>
      </c>
      <c r="C275" s="14">
        <v>6166.2817291671017</v>
      </c>
      <c r="D275" s="14">
        <v>6006.5725902895128</v>
      </c>
    </row>
    <row r="276" spans="2:4" x14ac:dyDescent="0.4">
      <c r="B276" s="8" t="s">
        <v>7</v>
      </c>
      <c r="C276" s="14">
        <v>30558.817266415215</v>
      </c>
      <c r="D276" s="14">
        <v>30343.081580535683</v>
      </c>
    </row>
    <row r="277" spans="2:4" x14ac:dyDescent="0.4">
      <c r="B277" s="8" t="s">
        <v>8</v>
      </c>
      <c r="C277" s="14">
        <v>295.92284948391597</v>
      </c>
      <c r="D277" s="14">
        <v>312.06873211845942</v>
      </c>
    </row>
    <row r="278" spans="2:4" x14ac:dyDescent="0.4">
      <c r="B278" s="8" t="s">
        <v>9</v>
      </c>
      <c r="C278" s="14">
        <v>13577.376534268386</v>
      </c>
      <c r="D278" s="14">
        <v>13150.638820385951</v>
      </c>
    </row>
    <row r="279" spans="2:4" x14ac:dyDescent="0.4">
      <c r="B279" s="8" t="s">
        <v>10</v>
      </c>
      <c r="C279" s="14">
        <v>11262.456907760406</v>
      </c>
      <c r="D279" s="14">
        <v>11150.888347210815</v>
      </c>
    </row>
    <row r="280" spans="2:4" x14ac:dyDescent="0.4">
      <c r="B280" s="8" t="s">
        <v>11</v>
      </c>
      <c r="C280" s="14">
        <v>12583.551035063831</v>
      </c>
      <c r="D280" s="14">
        <v>12761.617764094779</v>
      </c>
    </row>
    <row r="281" spans="2:4" x14ac:dyDescent="0.4">
      <c r="B281" s="8" t="s">
        <v>12</v>
      </c>
      <c r="C281" s="14">
        <v>7885.9307865306046</v>
      </c>
      <c r="D281" s="14">
        <v>7792.7824264971541</v>
      </c>
    </row>
    <row r="282" spans="2:4" x14ac:dyDescent="0.4">
      <c r="B282" s="8" t="s">
        <v>13</v>
      </c>
      <c r="C282" s="14">
        <v>5221.0706553447553</v>
      </c>
      <c r="D282" s="14">
        <v>5052.300350910401</v>
      </c>
    </row>
    <row r="283" spans="2:4" x14ac:dyDescent="0.4">
      <c r="B283" s="8" t="s">
        <v>14</v>
      </c>
      <c r="C283" s="14">
        <v>10183.217157041372</v>
      </c>
      <c r="D283" s="14">
        <v>9899.1705069403852</v>
      </c>
    </row>
    <row r="284" spans="2:4" x14ac:dyDescent="0.4">
      <c r="B284" s="8" t="s">
        <v>15</v>
      </c>
      <c r="C284" s="14">
        <v>4840.1087341068624</v>
      </c>
      <c r="D284" s="14">
        <v>4852.5260469546338</v>
      </c>
    </row>
    <row r="285" spans="2:4" x14ac:dyDescent="0.4">
      <c r="B285" s="8" t="s">
        <v>16</v>
      </c>
      <c r="C285" s="14">
        <v>4748.4351976978169</v>
      </c>
      <c r="D285" s="14">
        <v>4661.3709570904011</v>
      </c>
    </row>
    <row r="286" spans="2:4" x14ac:dyDescent="0.4">
      <c r="B286" s="8" t="s">
        <v>17</v>
      </c>
      <c r="C286" s="14">
        <v>11494.6360783767</v>
      </c>
      <c r="D286" s="14">
        <v>11172.179625331917</v>
      </c>
    </row>
    <row r="287" spans="2:4" x14ac:dyDescent="0.4">
      <c r="B287" s="8" t="s">
        <v>18</v>
      </c>
      <c r="C287" s="14">
        <v>18296.828019310244</v>
      </c>
      <c r="D287" s="14">
        <v>18651.112665727458</v>
      </c>
    </row>
    <row r="288" spans="2:4" x14ac:dyDescent="0.4">
      <c r="B288" s="8" t="s">
        <v>19</v>
      </c>
      <c r="C288" s="14">
        <v>7483.1295325524998</v>
      </c>
      <c r="D288" s="14">
        <v>7423.8322586979739</v>
      </c>
    </row>
    <row r="290" spans="2:13" x14ac:dyDescent="0.4">
      <c r="B290" s="5" t="s">
        <v>74</v>
      </c>
    </row>
    <row r="291" spans="2:13" x14ac:dyDescent="0.4">
      <c r="B291" s="4" t="s">
        <v>159</v>
      </c>
    </row>
    <row r="293" spans="2:13" x14ac:dyDescent="0.4">
      <c r="B293" s="8"/>
      <c r="C293" s="13" t="s">
        <v>80</v>
      </c>
      <c r="D293" s="13" t="s">
        <v>81</v>
      </c>
      <c r="E293" s="13" t="s">
        <v>82</v>
      </c>
      <c r="F293" s="13" t="s">
        <v>83</v>
      </c>
      <c r="G293" s="13" t="s">
        <v>84</v>
      </c>
      <c r="H293" s="13" t="s">
        <v>85</v>
      </c>
      <c r="I293" s="13" t="s">
        <v>86</v>
      </c>
      <c r="J293" s="13" t="s">
        <v>87</v>
      </c>
      <c r="K293" s="13" t="s">
        <v>88</v>
      </c>
      <c r="L293" s="13" t="s">
        <v>89</v>
      </c>
      <c r="M293" s="13" t="s">
        <v>90</v>
      </c>
    </row>
    <row r="294" spans="2:13" x14ac:dyDescent="0.4">
      <c r="B294" s="8" t="s">
        <v>1</v>
      </c>
      <c r="C294" s="14">
        <v>20744.861780432431</v>
      </c>
      <c r="D294" s="14">
        <v>24199.387148731559</v>
      </c>
      <c r="E294" s="14">
        <v>25420.234010101081</v>
      </c>
      <c r="F294" s="14">
        <v>27570.005604627717</v>
      </c>
      <c r="G294" s="14">
        <v>26973.742771717392</v>
      </c>
      <c r="H294" s="14">
        <v>25343.434085907604</v>
      </c>
      <c r="I294" s="14">
        <v>23518.331010694252</v>
      </c>
      <c r="J294" s="14">
        <v>22987.168328971107</v>
      </c>
      <c r="K294" s="14">
        <v>21210.808440019049</v>
      </c>
      <c r="L294" s="14">
        <v>18753.215779463721</v>
      </c>
      <c r="M294" s="14">
        <v>19785.904944134902</v>
      </c>
    </row>
    <row r="295" spans="2:13" x14ac:dyDescent="0.4">
      <c r="B295" s="8" t="s">
        <v>2</v>
      </c>
      <c r="C295" s="14">
        <v>2880.1381722741189</v>
      </c>
      <c r="D295" s="14">
        <v>3209.8907366483081</v>
      </c>
      <c r="E295" s="14">
        <v>3115.9252425535915</v>
      </c>
      <c r="F295" s="14">
        <v>3551.2202619353802</v>
      </c>
      <c r="G295" s="14">
        <v>3605.9955187606383</v>
      </c>
      <c r="H295" s="14">
        <v>3482.9421739229688</v>
      </c>
      <c r="I295" s="14">
        <v>3488.2133067596887</v>
      </c>
      <c r="J295" s="14">
        <v>3416.4906974741734</v>
      </c>
      <c r="K295" s="14">
        <v>3327.27026364211</v>
      </c>
      <c r="L295" s="14">
        <v>3173.2509330160906</v>
      </c>
      <c r="M295" s="14">
        <v>3231.0227878726287</v>
      </c>
    </row>
    <row r="296" spans="2:13" x14ac:dyDescent="0.4">
      <c r="B296" s="8" t="s">
        <v>3</v>
      </c>
      <c r="C296" s="14">
        <v>1072.811061991031</v>
      </c>
      <c r="D296" s="14">
        <v>1213.8169091987588</v>
      </c>
      <c r="E296" s="14">
        <v>1200.169729642123</v>
      </c>
      <c r="F296" s="14">
        <v>1293.9949309324543</v>
      </c>
      <c r="G296" s="14">
        <v>1191.446945564473</v>
      </c>
      <c r="H296" s="14">
        <v>1265.1117430622344</v>
      </c>
      <c r="I296" s="14">
        <v>1325.8180131633226</v>
      </c>
      <c r="J296" s="14">
        <v>1256.0738360800228</v>
      </c>
      <c r="K296" s="14">
        <v>1440.7482321735433</v>
      </c>
      <c r="L296" s="14">
        <v>1440.5973093261721</v>
      </c>
      <c r="M296" s="14">
        <v>1366.0267845918602</v>
      </c>
    </row>
    <row r="297" spans="2:13" x14ac:dyDescent="0.4">
      <c r="B297" s="8" t="s">
        <v>4</v>
      </c>
      <c r="C297" s="14">
        <v>1060.4760156812288</v>
      </c>
      <c r="D297" s="14">
        <v>1164.5346085928938</v>
      </c>
      <c r="E297" s="14">
        <v>1089.8135166001814</v>
      </c>
      <c r="F297" s="14">
        <v>1267.4248862612521</v>
      </c>
      <c r="G297" s="14">
        <v>1153.1620192110727</v>
      </c>
      <c r="H297" s="14">
        <v>1232.9517538823859</v>
      </c>
      <c r="I297" s="14">
        <v>1300.7942746931137</v>
      </c>
      <c r="J297" s="14">
        <v>1222.818188776504</v>
      </c>
      <c r="K297" s="14">
        <v>1154.0521571640033</v>
      </c>
      <c r="L297" s="14">
        <v>1049.2576577078808</v>
      </c>
      <c r="M297" s="14">
        <v>1130.3720805690309</v>
      </c>
    </row>
    <row r="298" spans="2:13" x14ac:dyDescent="0.4">
      <c r="B298" s="8" t="s">
        <v>5</v>
      </c>
      <c r="C298" s="14">
        <v>981.84124612509277</v>
      </c>
      <c r="D298" s="14">
        <v>1200.149945098738</v>
      </c>
      <c r="E298" s="14">
        <v>1105.3347836100429</v>
      </c>
      <c r="F298" s="14">
        <v>1148.0046988291706</v>
      </c>
      <c r="G298" s="14">
        <v>1251.2516067200058</v>
      </c>
      <c r="H298" s="14">
        <v>1268.0424866300355</v>
      </c>
      <c r="I298" s="14">
        <v>1239.6693044150356</v>
      </c>
      <c r="J298" s="14">
        <v>1217.4102553255934</v>
      </c>
      <c r="K298" s="14">
        <v>1160.713801799709</v>
      </c>
      <c r="L298" s="14">
        <v>1085.3444493073152</v>
      </c>
      <c r="M298" s="14">
        <v>1131.4370574933844</v>
      </c>
    </row>
    <row r="299" spans="2:13" x14ac:dyDescent="0.4">
      <c r="B299" s="8" t="s">
        <v>6</v>
      </c>
      <c r="C299" s="14">
        <v>777.80510355285401</v>
      </c>
      <c r="D299" s="14">
        <v>865.0138192235022</v>
      </c>
      <c r="E299" s="14">
        <v>734.67051361837116</v>
      </c>
      <c r="F299" s="14">
        <v>813.07747480526155</v>
      </c>
      <c r="G299" s="14">
        <v>773.51092154910771</v>
      </c>
      <c r="H299" s="14">
        <v>701.20892820457493</v>
      </c>
      <c r="I299" s="14">
        <v>618.76071340393582</v>
      </c>
      <c r="J299" s="14">
        <v>620.44493334869935</v>
      </c>
      <c r="K299" s="14">
        <v>582.43274624386845</v>
      </c>
      <c r="L299" s="14">
        <v>564.35257123424901</v>
      </c>
      <c r="M299" s="14">
        <v>616.82134760120948</v>
      </c>
    </row>
    <row r="300" spans="2:13" x14ac:dyDescent="0.4">
      <c r="B300" s="8" t="s">
        <v>7</v>
      </c>
      <c r="C300" s="14">
        <v>2962.8193686551308</v>
      </c>
      <c r="D300" s="14">
        <v>3317.2844455727736</v>
      </c>
      <c r="E300" s="14">
        <v>3355.3673515955907</v>
      </c>
      <c r="F300" s="14">
        <v>3705.6728922538759</v>
      </c>
      <c r="G300" s="14">
        <v>3450.672949630939</v>
      </c>
      <c r="H300" s="14">
        <v>3666.3120279255077</v>
      </c>
      <c r="I300" s="14">
        <v>3622.9826685356256</v>
      </c>
      <c r="J300" s="14">
        <v>3424.7112651436341</v>
      </c>
      <c r="K300" s="14">
        <v>3699.009543665069</v>
      </c>
      <c r="L300" s="14">
        <v>3555.1770127927375</v>
      </c>
      <c r="M300" s="14">
        <v>3403.2512808242354</v>
      </c>
    </row>
    <row r="301" spans="2:13" x14ac:dyDescent="0.4">
      <c r="B301" s="8" t="s">
        <v>8</v>
      </c>
      <c r="C301" s="14">
        <v>26.023688196562958</v>
      </c>
      <c r="D301" s="14">
        <v>30.42912419134548</v>
      </c>
      <c r="E301" s="14">
        <v>36.436457648260095</v>
      </c>
      <c r="F301" s="14">
        <v>30.916405190001626</v>
      </c>
      <c r="G301" s="14">
        <v>37.28124895622004</v>
      </c>
      <c r="H301" s="14">
        <v>29.056750020704499</v>
      </c>
      <c r="I301" s="14">
        <v>28.32767643510342</v>
      </c>
      <c r="J301" s="14">
        <v>26.676635645345716</v>
      </c>
      <c r="K301" s="14">
        <v>26.426999281313996</v>
      </c>
      <c r="L301" s="14">
        <v>28.825723736712604</v>
      </c>
      <c r="M301" s="14">
        <v>31.600054862469662</v>
      </c>
    </row>
    <row r="302" spans="2:13" x14ac:dyDescent="0.4">
      <c r="B302" s="8" t="s">
        <v>9</v>
      </c>
      <c r="C302" s="14">
        <v>1472.0178227521906</v>
      </c>
      <c r="D302" s="14">
        <v>1666.5568460031413</v>
      </c>
      <c r="E302" s="14">
        <v>1621.682110802145</v>
      </c>
      <c r="F302" s="14">
        <v>1627.7605615040616</v>
      </c>
      <c r="G302" s="14">
        <v>1496.8409566546904</v>
      </c>
      <c r="H302" s="14">
        <v>1625.4764970131591</v>
      </c>
      <c r="I302" s="14">
        <v>1602.4197060185788</v>
      </c>
      <c r="J302" s="14">
        <v>1607.4558045255171</v>
      </c>
      <c r="K302" s="14">
        <v>1491.4801092423677</v>
      </c>
      <c r="L302" s="14">
        <v>1511.0478529434592</v>
      </c>
      <c r="M302" s="14">
        <v>1530.928517565686</v>
      </c>
    </row>
    <row r="303" spans="2:13" x14ac:dyDescent="0.4">
      <c r="B303" s="8" t="s">
        <v>10</v>
      </c>
      <c r="C303" s="14">
        <v>822.31337928490439</v>
      </c>
      <c r="D303" s="14">
        <v>964.39128216196264</v>
      </c>
      <c r="E303" s="14">
        <v>951.91219444080843</v>
      </c>
      <c r="F303" s="14">
        <v>1091.6890554670222</v>
      </c>
      <c r="G303" s="14">
        <v>1055.0344741241884</v>
      </c>
      <c r="H303" s="14">
        <v>1093.6983795796621</v>
      </c>
      <c r="I303" s="14">
        <v>1103.8395809724859</v>
      </c>
      <c r="J303" s="14">
        <v>1268.0475610943313</v>
      </c>
      <c r="K303" s="14">
        <v>1246.0475298930787</v>
      </c>
      <c r="L303" s="14">
        <v>1248.0498883822693</v>
      </c>
      <c r="M303" s="14">
        <v>1238.155720013192</v>
      </c>
    </row>
    <row r="304" spans="2:13" x14ac:dyDescent="0.4">
      <c r="B304" s="8" t="s">
        <v>11</v>
      </c>
      <c r="C304" s="14">
        <v>848.98063978053074</v>
      </c>
      <c r="D304" s="14">
        <v>1020.3960652705572</v>
      </c>
      <c r="E304" s="14">
        <v>1006.3935781236661</v>
      </c>
      <c r="F304" s="14">
        <v>1172.2963308667654</v>
      </c>
      <c r="G304" s="14">
        <v>1189.8533885431707</v>
      </c>
      <c r="H304" s="14">
        <v>1234.9427301570051</v>
      </c>
      <c r="I304" s="14">
        <v>1134.543730474219</v>
      </c>
      <c r="J304" s="14">
        <v>1250.0784852502222</v>
      </c>
      <c r="K304" s="14">
        <v>1191.4006096000144</v>
      </c>
      <c r="L304" s="14">
        <v>1157.4585692325625</v>
      </c>
      <c r="M304" s="14">
        <v>1296.7409856136283</v>
      </c>
    </row>
    <row r="305" spans="2:13" x14ac:dyDescent="0.4">
      <c r="B305" s="8" t="s">
        <v>12</v>
      </c>
      <c r="C305" s="14">
        <v>647.25634848701202</v>
      </c>
      <c r="D305" s="14">
        <v>711.27689500321173</v>
      </c>
      <c r="E305" s="14">
        <v>684.15019938600562</v>
      </c>
      <c r="F305" s="14">
        <v>706.99346829591525</v>
      </c>
      <c r="G305" s="14">
        <v>669.61120197985383</v>
      </c>
      <c r="H305" s="14">
        <v>667.30432081336778</v>
      </c>
      <c r="I305" s="14">
        <v>588.75640764754189</v>
      </c>
      <c r="J305" s="14">
        <v>651.50495244005674</v>
      </c>
      <c r="K305" s="14">
        <v>653.20060634153879</v>
      </c>
      <c r="L305" s="14">
        <v>617.9173509546697</v>
      </c>
      <c r="M305" s="14">
        <v>742.82440389413296</v>
      </c>
    </row>
    <row r="306" spans="2:13" x14ac:dyDescent="0.4">
      <c r="B306" s="8" t="s">
        <v>13</v>
      </c>
      <c r="C306" s="14">
        <v>513.85544518842801</v>
      </c>
      <c r="D306" s="14">
        <v>519.93774166128014</v>
      </c>
      <c r="E306" s="14">
        <v>457.38089502983269</v>
      </c>
      <c r="F306" s="14">
        <v>559.67164950411382</v>
      </c>
      <c r="G306" s="14">
        <v>536.67739706483633</v>
      </c>
      <c r="H306" s="14">
        <v>499.64896286988807</v>
      </c>
      <c r="I306" s="14">
        <v>460.89600852905102</v>
      </c>
      <c r="J306" s="14">
        <v>451.97435317851142</v>
      </c>
      <c r="K306" s="14">
        <v>491.85140812632415</v>
      </c>
      <c r="L306" s="14">
        <v>445.66301995093102</v>
      </c>
      <c r="M306" s="14">
        <v>506.28453140327929</v>
      </c>
    </row>
    <row r="307" spans="2:13" x14ac:dyDescent="0.4">
      <c r="B307" s="8" t="s">
        <v>14</v>
      </c>
      <c r="C307" s="14">
        <v>1072.918289156175</v>
      </c>
      <c r="D307" s="14">
        <v>1191.6368428343287</v>
      </c>
      <c r="E307" s="14">
        <v>1077.1039336076783</v>
      </c>
      <c r="F307" s="14">
        <v>1057.364810829295</v>
      </c>
      <c r="G307" s="14">
        <v>1093.0880172991583</v>
      </c>
      <c r="H307" s="14">
        <v>1061.5955768103588</v>
      </c>
      <c r="I307" s="14">
        <v>906.28152767509096</v>
      </c>
      <c r="J307" s="14">
        <v>973.65832721444463</v>
      </c>
      <c r="K307" s="14">
        <v>873.33630755203512</v>
      </c>
      <c r="L307" s="14">
        <v>831.27266933223268</v>
      </c>
      <c r="M307" s="14">
        <v>1012.0352903366501</v>
      </c>
    </row>
    <row r="308" spans="2:13" x14ac:dyDescent="0.4">
      <c r="B308" s="8" t="s">
        <v>15</v>
      </c>
      <c r="C308" s="14">
        <v>538.52915156762549</v>
      </c>
      <c r="D308" s="14">
        <v>532.23662004850473</v>
      </c>
      <c r="E308" s="14">
        <v>516.41183459847139</v>
      </c>
      <c r="F308" s="14">
        <v>462.36970863043535</v>
      </c>
      <c r="G308" s="14">
        <v>444.67809329574516</v>
      </c>
      <c r="H308" s="14">
        <v>496.39681673332871</v>
      </c>
      <c r="I308" s="14">
        <v>449.18739207177339</v>
      </c>
      <c r="J308" s="14">
        <v>419.06823257123068</v>
      </c>
      <c r="K308" s="14">
        <v>498.91198336646789</v>
      </c>
      <c r="L308" s="14">
        <v>395.91760664963789</v>
      </c>
      <c r="M308" s="14">
        <v>493.95479341742993</v>
      </c>
    </row>
    <row r="309" spans="2:13" x14ac:dyDescent="0.4">
      <c r="B309" s="8" t="s">
        <v>16</v>
      </c>
      <c r="C309" s="14">
        <v>460.77697117032528</v>
      </c>
      <c r="D309" s="14">
        <v>537.3697975636353</v>
      </c>
      <c r="E309" s="14">
        <v>448.09178761921731</v>
      </c>
      <c r="F309" s="14">
        <v>529.88428379226661</v>
      </c>
      <c r="G309" s="14">
        <v>453.87942501994797</v>
      </c>
      <c r="H309" s="14">
        <v>458.74190026236619</v>
      </c>
      <c r="I309" s="14">
        <v>438.54646988057709</v>
      </c>
      <c r="J309" s="14">
        <v>389.63303950888019</v>
      </c>
      <c r="K309" s="14">
        <v>419.83860365612509</v>
      </c>
      <c r="L309" s="14">
        <v>434.22775044223897</v>
      </c>
      <c r="M309" s="14">
        <v>495.12750525101831</v>
      </c>
    </row>
    <row r="310" spans="2:13" x14ac:dyDescent="0.4">
      <c r="B310" s="8" t="s">
        <v>17</v>
      </c>
      <c r="C310" s="14">
        <v>1225.0042257722241</v>
      </c>
      <c r="D310" s="14">
        <v>1350.6213726397912</v>
      </c>
      <c r="E310" s="14">
        <v>1271.1595601557501</v>
      </c>
      <c r="F310" s="14">
        <v>1224.659863868324</v>
      </c>
      <c r="G310" s="14">
        <v>1178.5565793203607</v>
      </c>
      <c r="H310" s="14">
        <v>1081.3340351082475</v>
      </c>
      <c r="I310" s="14">
        <v>984.81409864289446</v>
      </c>
      <c r="J310" s="14">
        <v>1018.6590995366832</v>
      </c>
      <c r="K310" s="14">
        <v>1026.1239115587334</v>
      </c>
      <c r="L310" s="14">
        <v>1018.4001931647565</v>
      </c>
      <c r="M310" s="14">
        <v>1154.1366899283476</v>
      </c>
    </row>
    <row r="311" spans="2:13" x14ac:dyDescent="0.4">
      <c r="B311" s="8" t="s">
        <v>18</v>
      </c>
      <c r="C311" s="14">
        <v>1264.4748589423357</v>
      </c>
      <c r="D311" s="14">
        <v>1432.7994299772195</v>
      </c>
      <c r="E311" s="14">
        <v>1420.3074495729149</v>
      </c>
      <c r="F311" s="14">
        <v>1481.955093758344</v>
      </c>
      <c r="G311" s="14">
        <v>1388.7699311502151</v>
      </c>
      <c r="H311" s="14">
        <v>1455.3664412818598</v>
      </c>
      <c r="I311" s="14">
        <v>1257.6117704155547</v>
      </c>
      <c r="J311" s="14">
        <v>1452.0225243365996</v>
      </c>
      <c r="K311" s="14">
        <v>1454.2452036849122</v>
      </c>
      <c r="L311" s="14">
        <v>1204.4314721238884</v>
      </c>
      <c r="M311" s="14">
        <v>1348.6451296524683</v>
      </c>
    </row>
    <row r="312" spans="2:13" x14ac:dyDescent="0.4">
      <c r="B312" s="8" t="s">
        <v>19</v>
      </c>
      <c r="C312" s="14">
        <v>640.40861118932651</v>
      </c>
      <c r="D312" s="14">
        <v>718.51888620796353</v>
      </c>
      <c r="E312" s="14">
        <v>720.0189422346391</v>
      </c>
      <c r="F312" s="14">
        <v>745.4645462838381</v>
      </c>
      <c r="G312" s="14">
        <v>731.98008672383457</v>
      </c>
      <c r="H312" s="14">
        <v>743.8512658612749</v>
      </c>
      <c r="I312" s="14">
        <v>673.3868637956366</v>
      </c>
      <c r="J312" s="14">
        <v>679.92020378099755</v>
      </c>
      <c r="K312" s="14">
        <v>661.95545211391686</v>
      </c>
      <c r="L312" s="14">
        <v>733.85650710386699</v>
      </c>
      <c r="M312" s="14">
        <v>809.83613491437814</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3D976-B7F3-46EE-BDC3-D92907E814A7}">
  <dimension ref="A1:U70"/>
  <sheetViews>
    <sheetView zoomScale="80" zoomScaleNormal="80" workbookViewId="0"/>
  </sheetViews>
  <sheetFormatPr defaultRowHeight="13.5" x14ac:dyDescent="0.35"/>
  <cols>
    <col min="1" max="1" width="6.265625" style="24" customWidth="1"/>
    <col min="2" max="2" width="5.1328125" style="24" customWidth="1"/>
    <col min="3" max="3" width="82.1328125" style="24" customWidth="1"/>
    <col min="4" max="18" width="10.86328125" style="24" customWidth="1"/>
    <col min="19" max="19" width="9.9296875" style="24" bestFit="1" customWidth="1"/>
    <col min="20" max="16384" width="9.06640625" style="24"/>
  </cols>
  <sheetData>
    <row r="1" spans="1:21" x14ac:dyDescent="0.35">
      <c r="A1" s="23" t="s">
        <v>122</v>
      </c>
    </row>
    <row r="2" spans="1:21" x14ac:dyDescent="0.35">
      <c r="A2" s="23" t="s">
        <v>177</v>
      </c>
    </row>
    <row r="3" spans="1:21" x14ac:dyDescent="0.35">
      <c r="A3" s="23"/>
    </row>
    <row r="4" spans="1:21" x14ac:dyDescent="0.35">
      <c r="B4" s="23" t="s">
        <v>110</v>
      </c>
    </row>
    <row r="6" spans="1:21" x14ac:dyDescent="0.35">
      <c r="C6" s="25" t="s">
        <v>129</v>
      </c>
      <c r="D6" s="26">
        <f>'Input Data'!C240</f>
        <v>5.1039410454187598E-3</v>
      </c>
    </row>
    <row r="8" spans="1:21" x14ac:dyDescent="0.35">
      <c r="C8" s="27"/>
      <c r="D8" s="28" t="s">
        <v>79</v>
      </c>
      <c r="E8" s="28" t="s">
        <v>80</v>
      </c>
      <c r="F8" s="28" t="s">
        <v>81</v>
      </c>
      <c r="G8" s="28" t="s">
        <v>82</v>
      </c>
      <c r="H8" s="28" t="s">
        <v>83</v>
      </c>
      <c r="I8" s="28" t="s">
        <v>84</v>
      </c>
      <c r="J8" s="28" t="s">
        <v>85</v>
      </c>
      <c r="K8" s="28" t="s">
        <v>86</v>
      </c>
      <c r="L8" s="28" t="s">
        <v>87</v>
      </c>
      <c r="M8" s="28" t="s">
        <v>88</v>
      </c>
      <c r="N8" s="28" t="s">
        <v>89</v>
      </c>
      <c r="O8" s="28" t="s">
        <v>90</v>
      </c>
      <c r="P8" s="28" t="s">
        <v>91</v>
      </c>
      <c r="Q8" s="28" t="s">
        <v>92</v>
      </c>
      <c r="R8" s="28" t="s">
        <v>93</v>
      </c>
    </row>
    <row r="9" spans="1:21" x14ac:dyDescent="0.35">
      <c r="C9" s="25" t="s">
        <v>27</v>
      </c>
      <c r="D9" s="29">
        <f>'Input Data'!C26</f>
        <v>14829.211572023945</v>
      </c>
      <c r="E9" s="30">
        <f>'Input Data'!D26</f>
        <v>13695.047382450031</v>
      </c>
      <c r="F9" s="30">
        <f>'Input Data'!E26</f>
        <v>13350.465510402588</v>
      </c>
      <c r="G9" s="30">
        <f>'Input Data'!F26</f>
        <v>13015.028111328818</v>
      </c>
      <c r="H9" s="30">
        <f>'Input Data'!G26</f>
        <v>12575.761615168049</v>
      </c>
      <c r="I9" s="30">
        <f>'Input Data'!H26</f>
        <v>11685.467720777238</v>
      </c>
      <c r="J9" s="30">
        <f>'Input Data'!I26</f>
        <v>11042.555040055015</v>
      </c>
      <c r="K9" s="30">
        <f>'Input Data'!J26</f>
        <v>10678.217694381798</v>
      </c>
      <c r="L9" s="30">
        <f>'Input Data'!K26</f>
        <v>10465.951264560992</v>
      </c>
      <c r="M9" s="30">
        <f>'Input Data'!L26</f>
        <v>10729.118474089999</v>
      </c>
      <c r="N9" s="30">
        <f>'Input Data'!M26</f>
        <v>11380.722704494012</v>
      </c>
      <c r="O9" s="30">
        <f>'Input Data'!N26</f>
        <v>11801.995209455599</v>
      </c>
      <c r="P9" s="31">
        <f>'Input Data'!O26</f>
        <v>11907.274719145009</v>
      </c>
      <c r="Q9" s="31">
        <f>'Input Data'!P26</f>
        <v>11978.74459835169</v>
      </c>
      <c r="R9" s="31">
        <f>'Input Data'!Q26</f>
        <v>11997.00858377069</v>
      </c>
      <c r="T9" s="32"/>
    </row>
    <row r="10" spans="1:21" x14ac:dyDescent="0.35">
      <c r="C10" s="25" t="s">
        <v>26</v>
      </c>
      <c r="D10" s="29">
        <f>D9</f>
        <v>14829.211572023945</v>
      </c>
      <c r="E10" s="30">
        <f t="shared" ref="E10:O10" si="0">E9</f>
        <v>13695.047382450031</v>
      </c>
      <c r="F10" s="30">
        <f t="shared" si="0"/>
        <v>13350.465510402588</v>
      </c>
      <c r="G10" s="30">
        <f t="shared" si="0"/>
        <v>13015.028111328818</v>
      </c>
      <c r="H10" s="30">
        <f t="shared" si="0"/>
        <v>12575.761615168049</v>
      </c>
      <c r="I10" s="30">
        <f t="shared" si="0"/>
        <v>11685.467720777238</v>
      </c>
      <c r="J10" s="30">
        <f t="shared" si="0"/>
        <v>11042.555040055015</v>
      </c>
      <c r="K10" s="30">
        <f t="shared" si="0"/>
        <v>10678.217694381798</v>
      </c>
      <c r="L10" s="30">
        <f t="shared" si="0"/>
        <v>10465.951264560992</v>
      </c>
      <c r="M10" s="30">
        <f t="shared" si="0"/>
        <v>10729.118474089999</v>
      </c>
      <c r="N10" s="30">
        <f t="shared" si="0"/>
        <v>11380.722704494012</v>
      </c>
      <c r="O10" s="30">
        <f t="shared" si="0"/>
        <v>11801.995209455599</v>
      </c>
      <c r="P10" s="31">
        <f>'Input Data'!C286</f>
        <v>11494.6360783767</v>
      </c>
      <c r="Q10" s="31">
        <f>'Input Data'!D286</f>
        <v>11172.179625331917</v>
      </c>
      <c r="R10" s="31"/>
      <c r="T10" s="32"/>
    </row>
    <row r="11" spans="1:21" x14ac:dyDescent="0.35">
      <c r="C11" s="3" t="s">
        <v>28</v>
      </c>
      <c r="D11" s="29"/>
      <c r="E11" s="30"/>
      <c r="F11" s="30"/>
      <c r="G11" s="30"/>
      <c r="H11" s="30"/>
      <c r="I11" s="30"/>
      <c r="J11" s="30"/>
      <c r="K11" s="30"/>
      <c r="L11" s="30"/>
      <c r="M11" s="30"/>
      <c r="N11" s="30"/>
      <c r="O11" s="30"/>
      <c r="P11" s="31">
        <f>P10-P9</f>
        <v>-412.63864076830941</v>
      </c>
      <c r="Q11" s="31">
        <f>Q10-Q9</f>
        <v>-806.56497301977288</v>
      </c>
      <c r="R11" s="31"/>
      <c r="T11" s="32"/>
    </row>
    <row r="12" spans="1:21" x14ac:dyDescent="0.35">
      <c r="D12" s="33"/>
      <c r="E12" s="34"/>
      <c r="F12" s="34"/>
      <c r="G12" s="34"/>
      <c r="H12" s="34"/>
      <c r="I12" s="34"/>
      <c r="J12" s="34"/>
      <c r="K12" s="34"/>
      <c r="L12" s="34"/>
      <c r="M12" s="34"/>
      <c r="N12" s="34"/>
      <c r="O12" s="34"/>
      <c r="P12" s="35"/>
      <c r="Q12" s="35"/>
      <c r="R12" s="35"/>
    </row>
    <row r="13" spans="1:21" x14ac:dyDescent="0.35">
      <c r="B13" s="23" t="s">
        <v>142</v>
      </c>
      <c r="D13" s="33"/>
      <c r="E13" s="34"/>
      <c r="F13" s="34"/>
      <c r="G13" s="34"/>
      <c r="H13" s="34"/>
      <c r="I13" s="34"/>
      <c r="J13" s="34"/>
      <c r="K13" s="34"/>
      <c r="L13" s="34"/>
      <c r="M13" s="34"/>
      <c r="N13" s="34"/>
      <c r="O13" s="34"/>
      <c r="P13" s="35"/>
      <c r="Q13" s="35"/>
      <c r="R13" s="35"/>
    </row>
    <row r="14" spans="1:21" x14ac:dyDescent="0.35">
      <c r="B14" s="23" t="s">
        <v>118</v>
      </c>
      <c r="T14" s="32"/>
      <c r="U14" s="32"/>
    </row>
    <row r="15" spans="1:21" x14ac:dyDescent="0.35">
      <c r="B15" s="23"/>
      <c r="T15" s="32"/>
      <c r="U15" s="32"/>
    </row>
    <row r="16" spans="1:21" x14ac:dyDescent="0.35">
      <c r="C16" s="27"/>
      <c r="D16" s="36" t="s">
        <v>79</v>
      </c>
      <c r="E16" s="36" t="s">
        <v>80</v>
      </c>
      <c r="F16" s="36" t="s">
        <v>81</v>
      </c>
      <c r="G16" s="36" t="s">
        <v>82</v>
      </c>
      <c r="H16" s="36" t="s">
        <v>83</v>
      </c>
      <c r="I16" s="36" t="s">
        <v>84</v>
      </c>
      <c r="J16" s="36" t="s">
        <v>85</v>
      </c>
      <c r="K16" s="36" t="s">
        <v>86</v>
      </c>
      <c r="L16" s="36" t="s">
        <v>87</v>
      </c>
      <c r="M16" s="36" t="s">
        <v>88</v>
      </c>
      <c r="N16" s="36" t="s">
        <v>89</v>
      </c>
      <c r="O16" s="36" t="s">
        <v>90</v>
      </c>
      <c r="P16" s="36" t="s">
        <v>91</v>
      </c>
      <c r="Q16" s="36" t="s">
        <v>92</v>
      </c>
      <c r="R16" s="36" t="s">
        <v>93</v>
      </c>
    </row>
    <row r="17" spans="2:19" x14ac:dyDescent="0.35">
      <c r="C17" s="3" t="s">
        <v>111</v>
      </c>
      <c r="D17" s="37"/>
      <c r="E17" s="30">
        <f>E21+E24</f>
        <v>1597.8354277637586</v>
      </c>
      <c r="F17" s="30">
        <f t="shared" ref="F17:R18" si="1">F21+F24</f>
        <v>1376.0772448148182</v>
      </c>
      <c r="G17" s="30">
        <f t="shared" si="1"/>
        <v>1348.4418972705785</v>
      </c>
      <c r="H17" s="30">
        <f t="shared" si="1"/>
        <v>1419.792201506139</v>
      </c>
      <c r="I17" s="30">
        <f t="shared" si="1"/>
        <v>1457.8089737508749</v>
      </c>
      <c r="J17" s="30">
        <f t="shared" si="1"/>
        <v>1373.6201983118231</v>
      </c>
      <c r="K17" s="30">
        <f t="shared" si="1"/>
        <v>1296.3200548857253</v>
      </c>
      <c r="L17" s="30">
        <f t="shared" si="1"/>
        <v>1125.7471181954461</v>
      </c>
      <c r="M17" s="30">
        <f t="shared" si="1"/>
        <v>1029.7485351731075</v>
      </c>
      <c r="N17" s="30">
        <f t="shared" si="1"/>
        <v>824.0888444606137</v>
      </c>
      <c r="O17" s="30">
        <f t="shared" si="1"/>
        <v>958.65713552321461</v>
      </c>
      <c r="P17" s="31">
        <f t="shared" si="1"/>
        <v>1206.5117996925101</v>
      </c>
      <c r="Q17" s="31">
        <f t="shared" si="1"/>
        <v>1175.1549201254627</v>
      </c>
      <c r="R17" s="31">
        <f t="shared" si="1"/>
        <v>1145.6293721276134</v>
      </c>
    </row>
    <row r="18" spans="2:19" x14ac:dyDescent="0.35">
      <c r="C18" s="3" t="s">
        <v>115</v>
      </c>
      <c r="D18" s="37"/>
      <c r="E18" s="30">
        <f>E22+E25</f>
        <v>1597.8354277637586</v>
      </c>
      <c r="F18" s="30">
        <f t="shared" si="1"/>
        <v>1376.0772448148182</v>
      </c>
      <c r="G18" s="30">
        <f t="shared" si="1"/>
        <v>1348.4418972705785</v>
      </c>
      <c r="H18" s="30">
        <f t="shared" si="1"/>
        <v>1419.792201506139</v>
      </c>
      <c r="I18" s="30">
        <f t="shared" si="1"/>
        <v>1457.8089737508749</v>
      </c>
      <c r="J18" s="30">
        <f t="shared" si="1"/>
        <v>1373.6201983118231</v>
      </c>
      <c r="K18" s="30">
        <f t="shared" si="1"/>
        <v>1296.3200548857253</v>
      </c>
      <c r="L18" s="30">
        <f t="shared" si="1"/>
        <v>1125.7471181954461</v>
      </c>
      <c r="M18" s="30">
        <f t="shared" si="1"/>
        <v>1029.7485351731075</v>
      </c>
      <c r="N18" s="30">
        <f t="shared" si="1"/>
        <v>824.0888444606137</v>
      </c>
      <c r="O18" s="30">
        <f t="shared" si="1"/>
        <v>958.65713552321461</v>
      </c>
      <c r="P18" s="31">
        <f t="shared" si="1"/>
        <v>1206.5117996925101</v>
      </c>
      <c r="Q18" s="31">
        <f t="shared" si="1"/>
        <v>1134.4307124146003</v>
      </c>
      <c r="R18" s="31">
        <f t="shared" si="1"/>
        <v>1068.4906940270789</v>
      </c>
    </row>
    <row r="19" spans="2:19" x14ac:dyDescent="0.35">
      <c r="C19" s="3" t="s">
        <v>161</v>
      </c>
      <c r="D19" s="38"/>
      <c r="E19" s="39"/>
      <c r="F19" s="39"/>
      <c r="G19" s="39"/>
      <c r="H19" s="39"/>
      <c r="I19" s="39"/>
      <c r="J19" s="39"/>
      <c r="K19" s="39"/>
      <c r="L19" s="39"/>
      <c r="M19" s="39"/>
      <c r="N19" s="39"/>
      <c r="O19" s="39"/>
      <c r="P19" s="31">
        <f>P18-P17</f>
        <v>0</v>
      </c>
      <c r="Q19" s="31">
        <f t="shared" ref="Q19:R19" si="2">Q18-Q17</f>
        <v>-40.724207710862402</v>
      </c>
      <c r="R19" s="31">
        <f t="shared" si="2"/>
        <v>-77.138678100534435</v>
      </c>
    </row>
    <row r="20" spans="2:19" x14ac:dyDescent="0.35">
      <c r="C20" s="25" t="s">
        <v>24</v>
      </c>
      <c r="D20" s="26"/>
      <c r="E20" s="45">
        <f>'Input Data'!C52</f>
        <v>7.1197922041026582E-2</v>
      </c>
      <c r="F20" s="45">
        <f>'Input Data'!D52</f>
        <v>6.8534638068191475E-2</v>
      </c>
      <c r="G20" s="45">
        <f>'Input Data'!E52</f>
        <v>7.1831442855811695E-2</v>
      </c>
      <c r="H20" s="45">
        <f>'Input Data'!F52</f>
        <v>7.8721149075556301E-2</v>
      </c>
      <c r="I20" s="45">
        <f>'Input Data'!G52</f>
        <v>9.0997238336120348E-2</v>
      </c>
      <c r="J20" s="45">
        <f>'Input Data'!H52</f>
        <v>9.1564257282701081E-2</v>
      </c>
      <c r="K20" s="45">
        <f>'Input Data'!I52</f>
        <v>9.3686083772911516E-2</v>
      </c>
      <c r="L20" s="45">
        <f>'Input Data'!J52</f>
        <v>8.6437830908414226E-2</v>
      </c>
      <c r="M20" s="45">
        <f>'Input Data'!K52</f>
        <v>8.1413796858825507E-2</v>
      </c>
      <c r="N20" s="45">
        <f>'Input Data'!L52</f>
        <v>6.1532658014125649E-2</v>
      </c>
      <c r="O20" s="45">
        <f>'Input Data'!M52</f>
        <v>6.7424001662411706E-2</v>
      </c>
      <c r="P20" s="46">
        <f>'Input Data'!N52</f>
        <v>8.488442052205325E-2</v>
      </c>
      <c r="Q20" s="46">
        <f>'Input Data'!O52</f>
        <v>8.1538637368849337E-2</v>
      </c>
      <c r="R20" s="46">
        <f>'Input Data'!P52</f>
        <v>7.863524154337409E-2</v>
      </c>
    </row>
    <row r="21" spans="2:19" x14ac:dyDescent="0.35">
      <c r="C21" s="3" t="s">
        <v>162</v>
      </c>
      <c r="D21" s="37"/>
      <c r="E21" s="30">
        <f>E$20*D9</f>
        <v>1055.8090494348501</v>
      </c>
      <c r="F21" s="30">
        <f t="shared" ref="F21:O21" si="3">F20*E9</f>
        <v>938.58511568294591</v>
      </c>
      <c r="G21" s="30">
        <f t="shared" si="3"/>
        <v>958.9832004089684</v>
      </c>
      <c r="H21" s="30">
        <f t="shared" si="3"/>
        <v>1024.5579681744719</v>
      </c>
      <c r="I21" s="30">
        <f t="shared" si="3"/>
        <v>1144.3595769536807</v>
      </c>
      <c r="J21" s="30">
        <f t="shared" si="3"/>
        <v>1069.9711728539457</v>
      </c>
      <c r="K21" s="30">
        <f t="shared" si="3"/>
        <v>1034.5337365495805</v>
      </c>
      <c r="L21" s="30">
        <f t="shared" si="3"/>
        <v>923.0019754702106</v>
      </c>
      <c r="M21" s="30">
        <f t="shared" si="3"/>
        <v>852.07283018733654</v>
      </c>
      <c r="N21" s="30">
        <f t="shared" si="3"/>
        <v>660.19117785921753</v>
      </c>
      <c r="O21" s="30">
        <f t="shared" si="3"/>
        <v>767.33386654725086</v>
      </c>
      <c r="P21" s="31">
        <f>(P20*O9)</f>
        <v>1001.805524358687</v>
      </c>
      <c r="Q21" s="31">
        <f t="shared" ref="Q21:R21" si="4">(Q20*P9)</f>
        <v>970.90295537563225</v>
      </c>
      <c r="R21" s="31">
        <f t="shared" si="4"/>
        <v>941.95147487777274</v>
      </c>
    </row>
    <row r="22" spans="2:19" ht="13.9" x14ac:dyDescent="0.4">
      <c r="C22" s="3" t="s">
        <v>163</v>
      </c>
      <c r="D22" s="37"/>
      <c r="E22" s="30">
        <f>E$20*D10</f>
        <v>1055.8090494348501</v>
      </c>
      <c r="F22" s="30">
        <f t="shared" ref="F22:R22" si="5">F$20*E10</f>
        <v>938.58511568294591</v>
      </c>
      <c r="G22" s="30">
        <f t="shared" si="5"/>
        <v>958.9832004089684</v>
      </c>
      <c r="H22" s="30">
        <f t="shared" si="5"/>
        <v>1024.5579681744719</v>
      </c>
      <c r="I22" s="30">
        <f t="shared" si="5"/>
        <v>1144.3595769536807</v>
      </c>
      <c r="J22" s="30">
        <f t="shared" si="5"/>
        <v>1069.9711728539457</v>
      </c>
      <c r="K22" s="30">
        <f t="shared" si="5"/>
        <v>1034.5337365495805</v>
      </c>
      <c r="L22" s="30">
        <f t="shared" si="5"/>
        <v>923.0019754702106</v>
      </c>
      <c r="M22" s="30">
        <f t="shared" si="5"/>
        <v>852.07283018733654</v>
      </c>
      <c r="N22" s="30">
        <f t="shared" si="5"/>
        <v>660.19117785921753</v>
      </c>
      <c r="O22" s="30">
        <f t="shared" si="5"/>
        <v>767.33386654725086</v>
      </c>
      <c r="P22" s="31">
        <f t="shared" si="5"/>
        <v>1001.805524358687</v>
      </c>
      <c r="Q22" s="31">
        <f t="shared" si="5"/>
        <v>937.25696288165011</v>
      </c>
      <c r="R22" s="31">
        <f t="shared" si="5"/>
        <v>878.52704340393791</v>
      </c>
      <c r="S22" s="40"/>
    </row>
    <row r="23" spans="2:19" x14ac:dyDescent="0.35">
      <c r="C23" s="25" t="s">
        <v>29</v>
      </c>
      <c r="D23" s="26"/>
      <c r="E23" s="45">
        <f>'Input Data'!C77</f>
        <v>3.655126071243521E-2</v>
      </c>
      <c r="F23" s="45">
        <f>'Input Data'!D77</f>
        <v>3.1945280429807849E-2</v>
      </c>
      <c r="G23" s="45">
        <f>'Input Data'!E77</f>
        <v>2.9171918878644842E-2</v>
      </c>
      <c r="H23" s="45">
        <f>'Input Data'!F77</f>
        <v>3.0367528210533699E-2</v>
      </c>
      <c r="I23" s="45">
        <f>'Input Data'!G77</f>
        <v>2.4924883787486269E-2</v>
      </c>
      <c r="J23" s="45">
        <f>'Input Data'!H77</f>
        <v>2.59851837096753E-2</v>
      </c>
      <c r="K23" s="45">
        <f>'Input Data'!I77</f>
        <v>2.370704220051963E-2</v>
      </c>
      <c r="L23" s="45">
        <f>'Input Data'!J77</f>
        <v>1.8986796160927404E-2</v>
      </c>
      <c r="M23" s="45">
        <f>'Input Data'!K77</f>
        <v>1.697654618241945E-2</v>
      </c>
      <c r="N23" s="45">
        <f>'Input Data'!L77</f>
        <v>1.5275967638645844E-2</v>
      </c>
      <c r="O23" s="45">
        <f>'Input Data'!M77</f>
        <v>1.6811170427728121E-2</v>
      </c>
      <c r="P23" s="46">
        <f>'Input Data'!N77</f>
        <v>1.7345056636679127E-2</v>
      </c>
      <c r="Q23" s="46">
        <f>'Input Data'!O77</f>
        <v>1.7153544330460912E-2</v>
      </c>
      <c r="R23" s="46">
        <f>'Input Data'!P77</f>
        <v>1.7003275725393403E-2</v>
      </c>
    </row>
    <row r="24" spans="2:19" x14ac:dyDescent="0.35">
      <c r="C24" s="3" t="s">
        <v>164</v>
      </c>
      <c r="D24" s="37"/>
      <c r="E24" s="30">
        <f>E$23*D9</f>
        <v>542.02637832890844</v>
      </c>
      <c r="F24" s="30">
        <f t="shared" ref="F24:R24" si="6">F23*E9</f>
        <v>437.49212913187216</v>
      </c>
      <c r="G24" s="30">
        <f t="shared" si="6"/>
        <v>389.45869686161012</v>
      </c>
      <c r="H24" s="30">
        <f t="shared" si="6"/>
        <v>395.23423333166704</v>
      </c>
      <c r="I24" s="30">
        <f t="shared" si="6"/>
        <v>313.44939679719425</v>
      </c>
      <c r="J24" s="30">
        <f t="shared" si="6"/>
        <v>303.64902545787726</v>
      </c>
      <c r="K24" s="30">
        <f t="shared" si="6"/>
        <v>261.78631833614497</v>
      </c>
      <c r="L24" s="30">
        <f t="shared" si="6"/>
        <v>202.74514272523538</v>
      </c>
      <c r="M24" s="30">
        <f t="shared" si="6"/>
        <v>177.67570498577092</v>
      </c>
      <c r="N24" s="30">
        <f t="shared" si="6"/>
        <v>163.89766660139611</v>
      </c>
      <c r="O24" s="30">
        <f t="shared" si="6"/>
        <v>191.32326897596374</v>
      </c>
      <c r="P24" s="31">
        <f t="shared" si="6"/>
        <v>204.7062753338231</v>
      </c>
      <c r="Q24" s="31">
        <f t="shared" si="6"/>
        <v>204.25196474983042</v>
      </c>
      <c r="R24" s="31">
        <f t="shared" si="6"/>
        <v>203.67789724984064</v>
      </c>
    </row>
    <row r="25" spans="2:19" x14ac:dyDescent="0.35">
      <c r="C25" s="3" t="s">
        <v>165</v>
      </c>
      <c r="D25" s="37"/>
      <c r="E25" s="30">
        <f>E$23*D10</f>
        <v>542.02637832890844</v>
      </c>
      <c r="F25" s="30">
        <f t="shared" ref="F25:R25" si="7">F$23*E10</f>
        <v>437.49212913187216</v>
      </c>
      <c r="G25" s="30">
        <f t="shared" si="7"/>
        <v>389.45869686161012</v>
      </c>
      <c r="H25" s="30">
        <f t="shared" si="7"/>
        <v>395.23423333166704</v>
      </c>
      <c r="I25" s="30">
        <f t="shared" si="7"/>
        <v>313.44939679719425</v>
      </c>
      <c r="J25" s="30">
        <f t="shared" si="7"/>
        <v>303.64902545787726</v>
      </c>
      <c r="K25" s="30">
        <f t="shared" si="7"/>
        <v>261.78631833614497</v>
      </c>
      <c r="L25" s="30">
        <f t="shared" si="7"/>
        <v>202.74514272523538</v>
      </c>
      <c r="M25" s="30">
        <f t="shared" si="7"/>
        <v>177.67570498577092</v>
      </c>
      <c r="N25" s="30">
        <f t="shared" si="7"/>
        <v>163.89766660139611</v>
      </c>
      <c r="O25" s="30">
        <f t="shared" si="7"/>
        <v>191.32326897596374</v>
      </c>
      <c r="P25" s="31">
        <f t="shared" si="7"/>
        <v>204.7062753338231</v>
      </c>
      <c r="Q25" s="31">
        <f t="shared" si="7"/>
        <v>197.1737495329501</v>
      </c>
      <c r="R25" s="31">
        <f t="shared" si="7"/>
        <v>189.96365062314095</v>
      </c>
    </row>
    <row r="26" spans="2:19" x14ac:dyDescent="0.35">
      <c r="D26" s="33"/>
      <c r="E26" s="34"/>
      <c r="F26" s="34"/>
      <c r="G26" s="34"/>
      <c r="H26" s="34"/>
      <c r="I26" s="34"/>
      <c r="J26" s="34"/>
      <c r="K26" s="34"/>
      <c r="L26" s="34"/>
      <c r="M26" s="34"/>
      <c r="N26" s="34"/>
      <c r="O26" s="34"/>
      <c r="P26" s="34"/>
      <c r="Q26" s="34"/>
      <c r="R26" s="34"/>
    </row>
    <row r="27" spans="2:19" x14ac:dyDescent="0.35">
      <c r="B27" s="23" t="s">
        <v>180</v>
      </c>
      <c r="D27" s="33"/>
      <c r="E27" s="34"/>
      <c r="F27" s="34"/>
      <c r="G27" s="34"/>
      <c r="H27" s="34"/>
      <c r="I27" s="34"/>
      <c r="J27" s="34"/>
      <c r="K27" s="34"/>
      <c r="L27" s="34"/>
      <c r="M27" s="34"/>
      <c r="N27" s="34"/>
      <c r="O27" s="34"/>
      <c r="P27" s="34"/>
      <c r="Q27" s="34"/>
      <c r="R27" s="34"/>
    </row>
    <row r="28" spans="2:19" x14ac:dyDescent="0.35">
      <c r="D28" s="33"/>
      <c r="E28" s="34"/>
      <c r="F28" s="34"/>
      <c r="G28" s="34"/>
      <c r="H28" s="34"/>
      <c r="I28" s="34"/>
      <c r="J28" s="34"/>
      <c r="K28" s="34"/>
      <c r="L28" s="34"/>
      <c r="M28" s="34"/>
      <c r="N28" s="34"/>
      <c r="O28" s="34"/>
      <c r="P28" s="34"/>
      <c r="Q28" s="34"/>
      <c r="R28" s="34"/>
    </row>
    <row r="29" spans="2:19" x14ac:dyDescent="0.35">
      <c r="C29" s="27"/>
      <c r="D29" s="36" t="s">
        <v>79</v>
      </c>
      <c r="E29" s="36" t="s">
        <v>80</v>
      </c>
      <c r="F29" s="36" t="s">
        <v>81</v>
      </c>
      <c r="G29" s="36" t="s">
        <v>82</v>
      </c>
      <c r="H29" s="36" t="s">
        <v>83</v>
      </c>
      <c r="I29" s="36" t="s">
        <v>84</v>
      </c>
      <c r="J29" s="36" t="s">
        <v>85</v>
      </c>
      <c r="K29" s="36" t="s">
        <v>86</v>
      </c>
      <c r="L29" s="36" t="s">
        <v>87</v>
      </c>
      <c r="M29" s="36" t="s">
        <v>88</v>
      </c>
      <c r="N29" s="36" t="s">
        <v>89</v>
      </c>
      <c r="O29" s="36" t="s">
        <v>90</v>
      </c>
      <c r="P29" s="36" t="s">
        <v>91</v>
      </c>
      <c r="Q29" s="36" t="s">
        <v>92</v>
      </c>
      <c r="R29" s="36" t="s">
        <v>93</v>
      </c>
    </row>
    <row r="30" spans="2:19" x14ac:dyDescent="0.35">
      <c r="C30" s="3" t="s">
        <v>112</v>
      </c>
      <c r="D30" s="53"/>
      <c r="E30" s="30">
        <f>'Input Data'!C310</f>
        <v>1225.0042257722241</v>
      </c>
      <c r="F30" s="30">
        <f>'Input Data'!D310</f>
        <v>1350.6213726397912</v>
      </c>
      <c r="G30" s="30">
        <f>'Input Data'!E310</f>
        <v>1271.1595601557501</v>
      </c>
      <c r="H30" s="30">
        <f>'Input Data'!F310</f>
        <v>1224.659863868324</v>
      </c>
      <c r="I30" s="30">
        <f>'Input Data'!G310</f>
        <v>1178.5565793203607</v>
      </c>
      <c r="J30" s="30">
        <f>'Input Data'!H310</f>
        <v>1081.3340351082475</v>
      </c>
      <c r="K30" s="30">
        <f>'Input Data'!I310</f>
        <v>984.81409864289446</v>
      </c>
      <c r="L30" s="30">
        <f>'Input Data'!J310</f>
        <v>1018.6590995366832</v>
      </c>
      <c r="M30" s="30">
        <f>'Input Data'!K310</f>
        <v>1026.1239115587334</v>
      </c>
      <c r="N30" s="30">
        <f>'Input Data'!L310</f>
        <v>1018.4001931647565</v>
      </c>
      <c r="O30" s="30">
        <f>'Input Data'!M310</f>
        <v>1154.1366899283476</v>
      </c>
      <c r="P30" s="31">
        <f>P9*($D$6+1)-O9+P17</f>
        <v>1372.5653375600405</v>
      </c>
      <c r="Q30" s="31">
        <f>Q9*($D$6+1)-P9+Q17</f>
        <v>1307.7636055602586</v>
      </c>
      <c r="R30" s="31">
        <f>R9*($D$6+1)-Q9+R17</f>
        <v>1225.1253820795619</v>
      </c>
    </row>
    <row r="31" spans="2:19" x14ac:dyDescent="0.35">
      <c r="C31" s="3" t="s">
        <v>116</v>
      </c>
      <c r="D31" s="53"/>
      <c r="E31" s="30">
        <f>E30</f>
        <v>1225.0042257722241</v>
      </c>
      <c r="F31" s="30">
        <f t="shared" ref="F31:O31" si="8">F30</f>
        <v>1350.6213726397912</v>
      </c>
      <c r="G31" s="30">
        <f t="shared" si="8"/>
        <v>1271.1595601557501</v>
      </c>
      <c r="H31" s="30">
        <f t="shared" si="8"/>
        <v>1224.659863868324</v>
      </c>
      <c r="I31" s="30">
        <f t="shared" si="8"/>
        <v>1178.5565793203607</v>
      </c>
      <c r="J31" s="30">
        <f t="shared" si="8"/>
        <v>1081.3340351082475</v>
      </c>
      <c r="K31" s="30">
        <f t="shared" si="8"/>
        <v>984.81409864289446</v>
      </c>
      <c r="L31" s="30">
        <f t="shared" si="8"/>
        <v>1018.6590995366832</v>
      </c>
      <c r="M31" s="30">
        <f t="shared" si="8"/>
        <v>1026.1239115587334</v>
      </c>
      <c r="N31" s="30">
        <f t="shared" si="8"/>
        <v>1018.4001931647565</v>
      </c>
      <c r="O31" s="30">
        <f t="shared" si="8"/>
        <v>1154.1366899283476</v>
      </c>
      <c r="P31" s="31">
        <f>P9*($D$6+1)-O10+P18</f>
        <v>1372.5653375600405</v>
      </c>
      <c r="Q31" s="31">
        <f>Q9*($D$6+1)-P10+Q18</f>
        <v>1679.6780386177056</v>
      </c>
      <c r="R31" s="31">
        <f>R9*($D$6+1)-Q10+R18</f>
        <v>1954.5516769988003</v>
      </c>
      <c r="S31" s="34"/>
    </row>
    <row r="33" spans="2:19" x14ac:dyDescent="0.35">
      <c r="B33" s="23" t="s">
        <v>166</v>
      </c>
    </row>
    <row r="35" spans="2:19" x14ac:dyDescent="0.35">
      <c r="C35" s="37"/>
      <c r="D35" s="29" t="s">
        <v>79</v>
      </c>
      <c r="E35" s="30" t="s">
        <v>80</v>
      </c>
      <c r="F35" s="30" t="s">
        <v>81</v>
      </c>
      <c r="G35" s="30" t="s">
        <v>82</v>
      </c>
      <c r="H35" s="30" t="s">
        <v>83</v>
      </c>
      <c r="I35" s="30" t="s">
        <v>84</v>
      </c>
      <c r="J35" s="30" t="s">
        <v>85</v>
      </c>
      <c r="K35" s="30" t="s">
        <v>86</v>
      </c>
      <c r="L35" s="30" t="s">
        <v>87</v>
      </c>
      <c r="M35" s="30" t="s">
        <v>88</v>
      </c>
      <c r="N35" s="30" t="s">
        <v>89</v>
      </c>
      <c r="O35" s="30" t="s">
        <v>90</v>
      </c>
      <c r="P35" s="30" t="s">
        <v>91</v>
      </c>
      <c r="Q35" s="30" t="s">
        <v>92</v>
      </c>
      <c r="R35" s="30" t="s">
        <v>93</v>
      </c>
    </row>
    <row r="36" spans="2:19" x14ac:dyDescent="0.35">
      <c r="C36" s="3" t="s">
        <v>112</v>
      </c>
      <c r="D36" s="38"/>
      <c r="E36" s="30">
        <f t="shared" ref="E36:R37" si="9">E30</f>
        <v>1225.0042257722241</v>
      </c>
      <c r="F36" s="30">
        <f t="shared" si="9"/>
        <v>1350.6213726397912</v>
      </c>
      <c r="G36" s="30">
        <f t="shared" si="9"/>
        <v>1271.1595601557501</v>
      </c>
      <c r="H36" s="30">
        <f t="shared" si="9"/>
        <v>1224.659863868324</v>
      </c>
      <c r="I36" s="30">
        <f t="shared" si="9"/>
        <v>1178.5565793203607</v>
      </c>
      <c r="J36" s="30">
        <f t="shared" si="9"/>
        <v>1081.3340351082475</v>
      </c>
      <c r="K36" s="30">
        <f t="shared" si="9"/>
        <v>984.81409864289446</v>
      </c>
      <c r="L36" s="30">
        <f t="shared" si="9"/>
        <v>1018.6590995366832</v>
      </c>
      <c r="M36" s="30">
        <f t="shared" si="9"/>
        <v>1026.1239115587334</v>
      </c>
      <c r="N36" s="30">
        <f t="shared" si="9"/>
        <v>1018.4001931647565</v>
      </c>
      <c r="O36" s="30">
        <f t="shared" si="9"/>
        <v>1154.1366899283476</v>
      </c>
      <c r="P36" s="31">
        <f t="shared" si="9"/>
        <v>1372.5653375600405</v>
      </c>
      <c r="Q36" s="31">
        <f t="shared" si="9"/>
        <v>1307.7636055602586</v>
      </c>
      <c r="R36" s="31">
        <f t="shared" si="9"/>
        <v>1225.1253820795619</v>
      </c>
      <c r="S36" s="34"/>
    </row>
    <row r="37" spans="2:19" x14ac:dyDescent="0.35">
      <c r="C37" s="3" t="s">
        <v>116</v>
      </c>
      <c r="D37" s="38"/>
      <c r="E37" s="30">
        <f>E31</f>
        <v>1225.0042257722241</v>
      </c>
      <c r="F37" s="30">
        <f t="shared" si="9"/>
        <v>1350.6213726397912</v>
      </c>
      <c r="G37" s="30">
        <f t="shared" si="9"/>
        <v>1271.1595601557501</v>
      </c>
      <c r="H37" s="30">
        <f t="shared" si="9"/>
        <v>1224.659863868324</v>
      </c>
      <c r="I37" s="30">
        <f t="shared" si="9"/>
        <v>1178.5565793203607</v>
      </c>
      <c r="J37" s="30">
        <f t="shared" si="9"/>
        <v>1081.3340351082475</v>
      </c>
      <c r="K37" s="30">
        <f t="shared" si="9"/>
        <v>984.81409864289446</v>
      </c>
      <c r="L37" s="30">
        <f t="shared" si="9"/>
        <v>1018.6590995366832</v>
      </c>
      <c r="M37" s="30">
        <f t="shared" si="9"/>
        <v>1026.1239115587334</v>
      </c>
      <c r="N37" s="30">
        <f t="shared" si="9"/>
        <v>1018.4001931647565</v>
      </c>
      <c r="O37" s="30">
        <f t="shared" si="9"/>
        <v>1154.1366899283476</v>
      </c>
      <c r="P37" s="31">
        <f>P31</f>
        <v>1372.5653375600405</v>
      </c>
      <c r="Q37" s="31">
        <f>Q31</f>
        <v>1679.6780386177056</v>
      </c>
      <c r="R37" s="31">
        <f>R31</f>
        <v>1954.5516769988003</v>
      </c>
      <c r="S37" s="34"/>
    </row>
    <row r="38" spans="2:19" x14ac:dyDescent="0.35">
      <c r="C38" s="3" t="s">
        <v>25</v>
      </c>
      <c r="D38" s="37"/>
      <c r="E38" s="30">
        <f>'Input Data'!C108</f>
        <v>361.46286468504525</v>
      </c>
      <c r="F38" s="30">
        <f>'Input Data'!D108</f>
        <v>401.76846531606776</v>
      </c>
      <c r="G38" s="30">
        <f>'Input Data'!E108</f>
        <v>386.03383688540083</v>
      </c>
      <c r="H38" s="30">
        <f>'Input Data'!F108</f>
        <v>399.40655530839035</v>
      </c>
      <c r="I38" s="30">
        <f>'Input Data'!G108</f>
        <v>355.97494875934058</v>
      </c>
      <c r="J38" s="30">
        <f>'Input Data'!H108</f>
        <v>369.87086483878284</v>
      </c>
      <c r="K38" s="30">
        <f>'Input Data'!I108</f>
        <v>356.84305960463001</v>
      </c>
      <c r="L38" s="30">
        <f>'Input Data'!J108</f>
        <v>341.92055725333631</v>
      </c>
      <c r="M38" s="30">
        <f>'Input Data'!K108</f>
        <v>406.66193321671574</v>
      </c>
      <c r="N38" s="30">
        <f>'Input Data'!L108</f>
        <v>406.98998160046943</v>
      </c>
      <c r="O38" s="30">
        <f>'Input Data'!M108</f>
        <v>390.78425843099177</v>
      </c>
      <c r="P38" s="31">
        <f>'Input Data'!N108</f>
        <v>393.93514022121434</v>
      </c>
      <c r="Q38" s="31">
        <f>'Input Data'!O108</f>
        <v>393.93514022121434</v>
      </c>
      <c r="R38" s="31">
        <f>'Input Data'!P108</f>
        <v>393.93514022121434</v>
      </c>
      <c r="S38" s="34"/>
    </row>
    <row r="39" spans="2:19" x14ac:dyDescent="0.35">
      <c r="C39" s="3" t="s">
        <v>30</v>
      </c>
      <c r="D39" s="37"/>
      <c r="E39" s="30">
        <f>'Input Data'!C134</f>
        <v>270.72799765541316</v>
      </c>
      <c r="F39" s="30">
        <f>'Input Data'!D134</f>
        <v>394.08922664308346</v>
      </c>
      <c r="G39" s="30">
        <f>'Input Data'!E134</f>
        <v>380.73431801592341</v>
      </c>
      <c r="H39" s="30">
        <f>'Input Data'!F134</f>
        <v>365.81873737489536</v>
      </c>
      <c r="I39" s="30">
        <f>'Input Data'!G134</f>
        <v>369.0592724588156</v>
      </c>
      <c r="J39" s="30">
        <f>'Input Data'!H134</f>
        <v>264.45610748940572</v>
      </c>
      <c r="K39" s="30">
        <f>'Input Data'!I134</f>
        <v>221.38038020387899</v>
      </c>
      <c r="L39" s="30">
        <f>'Input Data'!J134</f>
        <v>279.57724602457824</v>
      </c>
      <c r="M39" s="30">
        <f>'Input Data'!K134</f>
        <v>192.01236912195077</v>
      </c>
      <c r="N39" s="30">
        <f>'Input Data'!L134</f>
        <v>175.12406784903033</v>
      </c>
      <c r="O39" s="30">
        <f>'Input Data'!M134</f>
        <v>205.83709513249215</v>
      </c>
      <c r="P39" s="31">
        <f>'Input Data'!N134</f>
        <v>201.16077252725239</v>
      </c>
      <c r="Q39" s="31">
        <f>'Input Data'!O134</f>
        <v>164.79512093304925</v>
      </c>
      <c r="R39" s="31">
        <f>'Input Data'!P134</f>
        <v>160.46631142629212</v>
      </c>
      <c r="S39" s="34"/>
    </row>
    <row r="40" spans="2:19" x14ac:dyDescent="0.35">
      <c r="C40" s="3" t="s">
        <v>113</v>
      </c>
      <c r="D40" s="37"/>
      <c r="E40" s="30">
        <f>E36-E$38-E$39</f>
        <v>592.81336343176577</v>
      </c>
      <c r="F40" s="30">
        <f t="shared" ref="F40:R41" si="10">F36-F$38-F$39</f>
        <v>554.76368068063994</v>
      </c>
      <c r="G40" s="30">
        <f t="shared" si="10"/>
        <v>504.39140525442582</v>
      </c>
      <c r="H40" s="30">
        <f t="shared" si="10"/>
        <v>459.43457118503829</v>
      </c>
      <c r="I40" s="30">
        <f t="shared" si="10"/>
        <v>453.52235810220452</v>
      </c>
      <c r="J40" s="30">
        <f t="shared" si="10"/>
        <v>447.0070627800589</v>
      </c>
      <c r="K40" s="30">
        <f t="shared" si="10"/>
        <v>406.59065883438552</v>
      </c>
      <c r="L40" s="30">
        <f t="shared" si="10"/>
        <v>397.16129625876874</v>
      </c>
      <c r="M40" s="30">
        <f t="shared" si="10"/>
        <v>427.44960922006692</v>
      </c>
      <c r="N40" s="30">
        <f t="shared" si="10"/>
        <v>436.28614371525669</v>
      </c>
      <c r="O40" s="30">
        <f t="shared" si="10"/>
        <v>557.51533636486374</v>
      </c>
      <c r="P40" s="31">
        <f t="shared" si="10"/>
        <v>777.46942481157362</v>
      </c>
      <c r="Q40" s="31">
        <f t="shared" si="10"/>
        <v>749.03334440599497</v>
      </c>
      <c r="R40" s="31">
        <f t="shared" si="10"/>
        <v>670.72393043205534</v>
      </c>
      <c r="S40" s="34"/>
    </row>
    <row r="41" spans="2:19" x14ac:dyDescent="0.35">
      <c r="C41" s="3" t="s">
        <v>117</v>
      </c>
      <c r="D41" s="37"/>
      <c r="E41" s="30">
        <f>E37-E$38-E$39</f>
        <v>592.81336343176577</v>
      </c>
      <c r="F41" s="30">
        <f t="shared" si="10"/>
        <v>554.76368068063994</v>
      </c>
      <c r="G41" s="30">
        <f t="shared" si="10"/>
        <v>504.39140525442582</v>
      </c>
      <c r="H41" s="30">
        <f t="shared" si="10"/>
        <v>459.43457118503829</v>
      </c>
      <c r="I41" s="30">
        <f t="shared" si="10"/>
        <v>453.52235810220452</v>
      </c>
      <c r="J41" s="30">
        <f t="shared" si="10"/>
        <v>447.0070627800589</v>
      </c>
      <c r="K41" s="30">
        <f t="shared" si="10"/>
        <v>406.59065883438552</v>
      </c>
      <c r="L41" s="30">
        <f t="shared" si="10"/>
        <v>397.16129625876874</v>
      </c>
      <c r="M41" s="30">
        <f t="shared" si="10"/>
        <v>427.44960922006692</v>
      </c>
      <c r="N41" s="30">
        <f t="shared" si="10"/>
        <v>436.28614371525669</v>
      </c>
      <c r="O41" s="30">
        <f t="shared" si="10"/>
        <v>557.51533636486374</v>
      </c>
      <c r="P41" s="31">
        <f t="shared" si="10"/>
        <v>777.46942481157362</v>
      </c>
      <c r="Q41" s="31">
        <f t="shared" si="10"/>
        <v>1120.947777463442</v>
      </c>
      <c r="R41" s="31">
        <f t="shared" si="10"/>
        <v>1400.1502253512938</v>
      </c>
      <c r="S41" s="34"/>
    </row>
    <row r="42" spans="2:19" x14ac:dyDescent="0.35">
      <c r="C42" s="23"/>
      <c r="D42" s="33"/>
      <c r="E42" s="54"/>
      <c r="F42" s="54"/>
      <c r="G42" s="54"/>
      <c r="H42" s="54"/>
      <c r="I42" s="54"/>
      <c r="J42" s="54"/>
      <c r="K42" s="54"/>
      <c r="L42" s="54"/>
      <c r="M42" s="54"/>
      <c r="N42" s="54"/>
      <c r="O42" s="54"/>
      <c r="P42" s="41"/>
      <c r="Q42" s="41"/>
      <c r="R42" s="41"/>
      <c r="S42" s="34"/>
    </row>
    <row r="43" spans="2:19" x14ac:dyDescent="0.35">
      <c r="B43" s="23" t="s">
        <v>174</v>
      </c>
      <c r="C43" s="23"/>
      <c r="D43" s="33"/>
      <c r="E43" s="54"/>
      <c r="F43" s="54"/>
      <c r="G43" s="54"/>
      <c r="H43" s="54"/>
      <c r="I43" s="54"/>
      <c r="J43" s="54"/>
      <c r="K43" s="54"/>
      <c r="L43" s="54"/>
      <c r="M43" s="54"/>
      <c r="N43" s="54"/>
      <c r="O43" s="54"/>
      <c r="P43" s="41"/>
      <c r="Q43" s="41"/>
      <c r="R43" s="41"/>
      <c r="S43" s="34"/>
    </row>
    <row r="44" spans="2:19" x14ac:dyDescent="0.35">
      <c r="C44" s="23"/>
      <c r="D44" s="33"/>
      <c r="E44" s="54"/>
      <c r="F44" s="54"/>
      <c r="G44" s="54"/>
      <c r="H44" s="54"/>
      <c r="I44" s="54"/>
      <c r="J44" s="54"/>
      <c r="K44" s="54"/>
      <c r="L44" s="54"/>
      <c r="M44" s="54"/>
      <c r="N44" s="54"/>
      <c r="O44" s="54"/>
      <c r="P44" s="41"/>
      <c r="Q44" s="41"/>
      <c r="R44" s="41"/>
      <c r="S44" s="34"/>
    </row>
    <row r="45" spans="2:19" x14ac:dyDescent="0.35">
      <c r="C45" s="3" t="s">
        <v>103</v>
      </c>
      <c r="D45" s="28">
        <f>'Input Data'!C231</f>
        <v>28.466220233864099</v>
      </c>
      <c r="E45" s="54"/>
      <c r="F45" s="54"/>
      <c r="G45" s="54"/>
      <c r="H45" s="54"/>
      <c r="I45" s="54"/>
      <c r="J45" s="54"/>
      <c r="K45" s="54"/>
      <c r="L45" s="54"/>
      <c r="M45" s="54"/>
      <c r="N45" s="54"/>
      <c r="O45" s="54"/>
      <c r="P45" s="41"/>
      <c r="Q45" s="41"/>
      <c r="R45" s="41"/>
      <c r="S45" s="34"/>
    </row>
    <row r="46" spans="2:19" x14ac:dyDescent="0.35">
      <c r="C46" s="23"/>
      <c r="D46" s="33"/>
      <c r="E46" s="54"/>
      <c r="F46" s="54"/>
      <c r="G46" s="54"/>
      <c r="H46" s="54"/>
      <c r="I46" s="54"/>
      <c r="J46" s="54"/>
      <c r="K46" s="54"/>
      <c r="L46" s="54"/>
      <c r="M46" s="54"/>
      <c r="N46" s="54"/>
      <c r="O46" s="54"/>
      <c r="P46" s="41"/>
      <c r="Q46" s="41"/>
      <c r="R46" s="41"/>
      <c r="S46" s="34"/>
    </row>
    <row r="47" spans="2:19" x14ac:dyDescent="0.35">
      <c r="C47" s="23"/>
      <c r="D47" s="30" t="s">
        <v>91</v>
      </c>
      <c r="E47" s="30" t="s">
        <v>92</v>
      </c>
      <c r="F47" s="30" t="s">
        <v>93</v>
      </c>
      <c r="G47" s="54"/>
      <c r="H47" s="54"/>
      <c r="I47" s="54"/>
      <c r="J47" s="54"/>
      <c r="K47" s="54"/>
      <c r="L47" s="54"/>
      <c r="M47" s="54"/>
      <c r="N47" s="54"/>
      <c r="O47" s="54"/>
      <c r="P47" s="41"/>
      <c r="Q47" s="41"/>
      <c r="R47" s="41"/>
      <c r="S47" s="34"/>
    </row>
    <row r="48" spans="2:19" x14ac:dyDescent="0.35">
      <c r="C48" s="3" t="s">
        <v>113</v>
      </c>
      <c r="D48" s="31">
        <f>P40</f>
        <v>777.46942481157362</v>
      </c>
      <c r="E48" s="30">
        <f t="shared" ref="E48:F49" si="11">Q40</f>
        <v>749.03334440599497</v>
      </c>
      <c r="F48" s="30">
        <f t="shared" si="11"/>
        <v>670.72393043205534</v>
      </c>
      <c r="G48" s="54"/>
      <c r="H48" s="54"/>
      <c r="I48" s="54"/>
      <c r="J48" s="54"/>
      <c r="K48" s="54"/>
      <c r="L48" s="54"/>
      <c r="M48" s="54"/>
      <c r="N48" s="54"/>
      <c r="O48" s="54"/>
      <c r="P48" s="41"/>
      <c r="Q48" s="41"/>
      <c r="R48" s="41"/>
      <c r="S48" s="34"/>
    </row>
    <row r="49" spans="2:19" x14ac:dyDescent="0.35">
      <c r="C49" s="3" t="s">
        <v>117</v>
      </c>
      <c r="D49" s="31">
        <f>P41</f>
        <v>777.46942481157362</v>
      </c>
      <c r="E49" s="30">
        <f t="shared" si="11"/>
        <v>1120.947777463442</v>
      </c>
      <c r="F49" s="30">
        <f t="shared" si="11"/>
        <v>1400.1502253512938</v>
      </c>
      <c r="G49" s="54"/>
      <c r="H49" s="54"/>
      <c r="I49" s="54"/>
      <c r="J49" s="54"/>
      <c r="K49" s="54"/>
      <c r="L49" s="54"/>
      <c r="M49" s="54"/>
      <c r="N49" s="54"/>
      <c r="O49" s="54"/>
      <c r="P49" s="41"/>
      <c r="Q49" s="41"/>
      <c r="R49" s="41"/>
      <c r="S49" s="34"/>
    </row>
    <row r="50" spans="2:19" x14ac:dyDescent="0.35">
      <c r="C50" s="3" t="s">
        <v>175</v>
      </c>
      <c r="D50" s="31">
        <f>'Input Data'!C159</f>
        <v>27.609834274341793</v>
      </c>
      <c r="E50" s="30">
        <f>'Input Data'!D159</f>
        <v>27.651435231531615</v>
      </c>
      <c r="F50" s="30">
        <f>'Input Data'!E159</f>
        <v>28.137336986184149</v>
      </c>
      <c r="G50" s="54"/>
      <c r="H50" s="54"/>
      <c r="I50" s="54"/>
      <c r="J50" s="54"/>
      <c r="K50" s="54"/>
      <c r="L50" s="54"/>
      <c r="M50" s="54"/>
      <c r="N50" s="54"/>
      <c r="O50" s="54"/>
      <c r="P50" s="41"/>
      <c r="Q50" s="41"/>
      <c r="R50" s="41"/>
      <c r="S50" s="34"/>
    </row>
    <row r="51" spans="2:19" x14ac:dyDescent="0.35">
      <c r="C51" s="3" t="s">
        <v>135</v>
      </c>
      <c r="D51" s="31">
        <f>D48-D$50-$D$45</f>
        <v>721.39337030336776</v>
      </c>
      <c r="E51" s="30">
        <f t="shared" ref="E51:F52" si="12">E48-E$50-$D$45</f>
        <v>692.91568894059924</v>
      </c>
      <c r="F51" s="30">
        <f t="shared" si="12"/>
        <v>614.12037321200717</v>
      </c>
      <c r="G51" s="54"/>
      <c r="H51" s="54"/>
      <c r="I51" s="54"/>
      <c r="J51" s="54"/>
      <c r="K51" s="54"/>
      <c r="L51" s="54"/>
      <c r="M51" s="54"/>
      <c r="N51" s="54"/>
      <c r="O51" s="54"/>
      <c r="P51" s="41"/>
      <c r="Q51" s="41"/>
      <c r="R51" s="41"/>
      <c r="S51" s="34"/>
    </row>
    <row r="52" spans="2:19" x14ac:dyDescent="0.35">
      <c r="C52" s="3" t="s">
        <v>136</v>
      </c>
      <c r="D52" s="31">
        <f>D49-D$50-$D$45</f>
        <v>721.39337030336776</v>
      </c>
      <c r="E52" s="30">
        <f t="shared" si="12"/>
        <v>1064.8301219980463</v>
      </c>
      <c r="F52" s="30">
        <f>F49-F$50-$D$45</f>
        <v>1343.5466681312455</v>
      </c>
      <c r="G52" s="54"/>
      <c r="H52" s="54"/>
      <c r="I52" s="54"/>
      <c r="J52" s="54"/>
      <c r="K52" s="54"/>
      <c r="L52" s="54"/>
      <c r="M52" s="54"/>
      <c r="N52" s="54"/>
      <c r="O52" s="54"/>
      <c r="P52" s="41"/>
      <c r="Q52" s="41"/>
      <c r="R52" s="41"/>
      <c r="S52" s="34"/>
    </row>
    <row r="53" spans="2:19" x14ac:dyDescent="0.35">
      <c r="C53" s="23"/>
      <c r="D53" s="33"/>
      <c r="E53" s="54"/>
      <c r="F53" s="54"/>
      <c r="G53" s="54"/>
      <c r="H53" s="54"/>
      <c r="I53" s="54"/>
      <c r="J53" s="54"/>
      <c r="K53" s="54"/>
      <c r="L53" s="54"/>
      <c r="M53" s="54"/>
      <c r="N53" s="54"/>
      <c r="O53" s="54"/>
      <c r="P53" s="41"/>
      <c r="Q53" s="41"/>
      <c r="R53" s="41"/>
      <c r="S53" s="34"/>
    </row>
    <row r="54" spans="2:19" x14ac:dyDescent="0.35">
      <c r="B54" s="23" t="s">
        <v>123</v>
      </c>
      <c r="C54" s="23"/>
      <c r="D54" s="33"/>
      <c r="E54" s="54"/>
      <c r="F54" s="54"/>
      <c r="G54" s="54"/>
      <c r="H54" s="54"/>
      <c r="I54" s="54"/>
      <c r="J54" s="54"/>
      <c r="K54" s="54"/>
      <c r="L54" s="54"/>
      <c r="M54" s="54"/>
      <c r="N54" s="54"/>
      <c r="O54" s="54"/>
      <c r="P54" s="41"/>
      <c r="Q54" s="41"/>
      <c r="R54" s="41"/>
      <c r="S54" s="34"/>
    </row>
    <row r="55" spans="2:19" x14ac:dyDescent="0.35">
      <c r="C55" s="23"/>
      <c r="D55" s="33"/>
      <c r="E55" s="54"/>
      <c r="F55" s="54"/>
      <c r="G55" s="54"/>
      <c r="H55" s="54"/>
      <c r="I55" s="54"/>
      <c r="J55" s="54"/>
      <c r="K55" s="54"/>
      <c r="L55" s="54"/>
      <c r="M55" s="54"/>
      <c r="N55" s="54"/>
      <c r="O55" s="54"/>
      <c r="P55" s="41"/>
      <c r="Q55" s="41"/>
      <c r="R55" s="41"/>
      <c r="S55" s="34"/>
    </row>
    <row r="56" spans="2:19" x14ac:dyDescent="0.35">
      <c r="C56" s="3" t="s">
        <v>104</v>
      </c>
      <c r="D56" s="43">
        <f>'Input Data'!C85</f>
        <v>0.98429447237721857</v>
      </c>
      <c r="E56" s="54"/>
      <c r="F56" s="54"/>
      <c r="G56" s="54"/>
      <c r="H56" s="54"/>
      <c r="I56" s="54"/>
      <c r="J56" s="54"/>
      <c r="K56" s="54"/>
      <c r="L56" s="54"/>
      <c r="M56" s="54"/>
      <c r="N56" s="54"/>
      <c r="O56" s="54"/>
      <c r="P56" s="41"/>
      <c r="Q56" s="41"/>
      <c r="R56" s="41"/>
      <c r="S56" s="34"/>
    </row>
    <row r="57" spans="2:19" x14ac:dyDescent="0.35">
      <c r="C57" s="3" t="s">
        <v>137</v>
      </c>
      <c r="D57" s="44">
        <f>'Input Data'!C184</f>
        <v>0.93646023246940213</v>
      </c>
      <c r="E57" s="54"/>
      <c r="F57" s="54"/>
      <c r="G57" s="54"/>
      <c r="H57" s="54"/>
      <c r="I57" s="54"/>
      <c r="J57" s="54"/>
      <c r="K57" s="54"/>
      <c r="L57" s="54"/>
      <c r="M57" s="54"/>
      <c r="N57" s="54"/>
      <c r="O57" s="54"/>
      <c r="P57" s="41"/>
      <c r="Q57" s="41"/>
      <c r="R57" s="41"/>
      <c r="S57" s="34"/>
    </row>
    <row r="58" spans="2:19" x14ac:dyDescent="0.35">
      <c r="C58" s="3" t="s">
        <v>138</v>
      </c>
      <c r="D58" s="44">
        <f>'Input Data'!C208</f>
        <v>0.64723731430170917</v>
      </c>
      <c r="E58" s="54"/>
      <c r="F58" s="54"/>
      <c r="G58" s="54"/>
      <c r="H58" s="54"/>
      <c r="I58" s="54"/>
      <c r="J58" s="54"/>
      <c r="K58" s="54"/>
      <c r="L58" s="54"/>
      <c r="M58" s="54"/>
      <c r="N58" s="54"/>
      <c r="O58" s="54"/>
      <c r="P58" s="41"/>
      <c r="Q58" s="41"/>
      <c r="R58" s="41"/>
      <c r="S58" s="34"/>
    </row>
    <row r="59" spans="2:19" x14ac:dyDescent="0.35">
      <c r="C59" s="23"/>
      <c r="D59" s="33"/>
      <c r="E59" s="54"/>
      <c r="F59" s="54"/>
      <c r="G59" s="54"/>
      <c r="H59" s="54"/>
      <c r="I59" s="54"/>
      <c r="J59" s="54"/>
      <c r="K59" s="54"/>
      <c r="L59" s="54"/>
      <c r="M59" s="54"/>
      <c r="N59" s="54"/>
      <c r="O59" s="54"/>
      <c r="P59" s="41"/>
      <c r="Q59" s="41"/>
      <c r="R59" s="41"/>
      <c r="S59" s="34"/>
    </row>
    <row r="60" spans="2:19" x14ac:dyDescent="0.35">
      <c r="C60" s="3" t="s">
        <v>105</v>
      </c>
      <c r="D60" s="30" t="s">
        <v>93</v>
      </c>
      <c r="E60" s="54"/>
      <c r="F60" s="54"/>
      <c r="G60" s="54"/>
      <c r="H60" s="54"/>
      <c r="I60" s="54"/>
      <c r="J60" s="54"/>
      <c r="K60" s="54"/>
      <c r="L60" s="54"/>
      <c r="M60" s="54"/>
      <c r="N60" s="54"/>
      <c r="O60" s="54"/>
      <c r="P60" s="41"/>
      <c r="Q60" s="41"/>
      <c r="R60" s="41"/>
      <c r="S60" s="34"/>
    </row>
    <row r="61" spans="2:19" x14ac:dyDescent="0.35">
      <c r="C61" s="3" t="s">
        <v>124</v>
      </c>
      <c r="D61" s="30" t="s">
        <v>92</v>
      </c>
      <c r="E61" s="54"/>
      <c r="F61" s="54"/>
      <c r="G61" s="54"/>
      <c r="H61" s="54"/>
      <c r="I61" s="54"/>
      <c r="J61" s="54"/>
      <c r="K61" s="54"/>
      <c r="L61" s="54"/>
      <c r="M61" s="54"/>
      <c r="N61" s="54"/>
      <c r="O61" s="54"/>
      <c r="P61" s="41"/>
      <c r="Q61" s="41"/>
      <c r="R61" s="41"/>
      <c r="S61" s="34"/>
    </row>
    <row r="62" spans="2:19" x14ac:dyDescent="0.35">
      <c r="C62" s="3" t="s">
        <v>139</v>
      </c>
      <c r="D62" s="31">
        <f>F51/D$56/D$57/D$58</f>
        <v>1029.3796359512301</v>
      </c>
      <c r="E62" s="54"/>
      <c r="F62" s="54"/>
      <c r="G62" s="54"/>
      <c r="H62" s="54"/>
      <c r="I62" s="54"/>
      <c r="J62" s="54"/>
      <c r="K62" s="54"/>
      <c r="L62" s="54"/>
      <c r="M62" s="54"/>
      <c r="N62" s="54"/>
      <c r="O62" s="54"/>
      <c r="P62" s="41"/>
      <c r="Q62" s="41"/>
      <c r="R62" s="41"/>
      <c r="S62" s="34"/>
    </row>
    <row r="63" spans="2:19" x14ac:dyDescent="0.35">
      <c r="C63" s="3" t="s">
        <v>140</v>
      </c>
      <c r="D63" s="31">
        <f>F52/D$56/D$57/D$58</f>
        <v>2252.0333805095606</v>
      </c>
      <c r="E63" s="54"/>
      <c r="F63" s="54"/>
      <c r="G63" s="54"/>
      <c r="H63" s="54"/>
      <c r="I63" s="54"/>
      <c r="J63" s="54"/>
      <c r="K63" s="54"/>
      <c r="L63" s="54"/>
      <c r="M63" s="54"/>
      <c r="N63" s="54"/>
      <c r="O63" s="54"/>
      <c r="P63" s="41"/>
      <c r="Q63" s="41"/>
      <c r="R63" s="41"/>
      <c r="S63" s="34"/>
    </row>
    <row r="64" spans="2:19" ht="13.9" x14ac:dyDescent="0.4">
      <c r="C64" s="3" t="s">
        <v>31</v>
      </c>
      <c r="D64" s="31">
        <f>D63-D62</f>
        <v>1222.6537445583306</v>
      </c>
      <c r="E64" s="64" t="s">
        <v>167</v>
      </c>
      <c r="F64" s="54"/>
      <c r="G64" s="54"/>
      <c r="H64" s="54"/>
      <c r="I64" s="54"/>
      <c r="J64" s="54"/>
      <c r="K64" s="54"/>
      <c r="L64" s="54"/>
      <c r="M64" s="54"/>
      <c r="N64" s="54"/>
      <c r="O64" s="54"/>
      <c r="P64" s="41"/>
      <c r="Q64" s="41"/>
      <c r="R64" s="41"/>
      <c r="S64" s="34"/>
    </row>
    <row r="65" spans="2:19" x14ac:dyDescent="0.35">
      <c r="C65" s="23"/>
      <c r="D65" s="33"/>
      <c r="E65" s="54"/>
      <c r="F65" s="54"/>
      <c r="G65" s="54"/>
      <c r="H65" s="54"/>
      <c r="I65" s="54"/>
      <c r="J65" s="54"/>
      <c r="K65" s="54"/>
      <c r="L65" s="54"/>
      <c r="M65" s="54"/>
      <c r="N65" s="54"/>
      <c r="O65" s="54"/>
      <c r="P65" s="41"/>
      <c r="Q65" s="41"/>
      <c r="R65" s="41"/>
      <c r="S65" s="34"/>
    </row>
    <row r="66" spans="2:19" x14ac:dyDescent="0.35">
      <c r="B66" s="23" t="s">
        <v>125</v>
      </c>
      <c r="C66" s="23"/>
      <c r="D66" s="33"/>
      <c r="E66" s="54"/>
      <c r="F66" s="54"/>
      <c r="G66" s="54"/>
      <c r="H66" s="54"/>
      <c r="I66" s="54"/>
      <c r="J66" s="54"/>
      <c r="K66" s="54"/>
      <c r="L66" s="54"/>
      <c r="M66" s="54"/>
      <c r="N66" s="54"/>
      <c r="O66" s="54"/>
      <c r="P66" s="41"/>
      <c r="Q66" s="41"/>
      <c r="R66" s="41"/>
      <c r="S66" s="34"/>
    </row>
    <row r="67" spans="2:19" x14ac:dyDescent="0.35">
      <c r="B67" s="23" t="s">
        <v>168</v>
      </c>
      <c r="C67" s="23"/>
      <c r="D67" s="33"/>
      <c r="E67" s="54"/>
      <c r="F67" s="54"/>
      <c r="G67" s="54"/>
      <c r="H67" s="54"/>
      <c r="I67" s="54"/>
      <c r="J67" s="54"/>
      <c r="K67" s="54"/>
      <c r="L67" s="54"/>
      <c r="M67" s="54"/>
      <c r="N67" s="54"/>
      <c r="O67" s="54"/>
      <c r="P67" s="41"/>
      <c r="Q67" s="41"/>
      <c r="R67" s="41"/>
      <c r="S67" s="34"/>
    </row>
    <row r="68" spans="2:19" x14ac:dyDescent="0.35">
      <c r="B68" s="23"/>
      <c r="C68" s="23"/>
      <c r="D68" s="33"/>
      <c r="E68" s="54"/>
      <c r="F68" s="54"/>
      <c r="G68" s="54"/>
      <c r="H68" s="54"/>
      <c r="I68" s="54"/>
      <c r="J68" s="54"/>
      <c r="K68" s="54"/>
      <c r="L68" s="54"/>
      <c r="M68" s="54"/>
      <c r="N68" s="54"/>
      <c r="O68" s="54"/>
      <c r="P68" s="41"/>
      <c r="Q68" s="41"/>
      <c r="R68" s="41"/>
      <c r="S68" s="34"/>
    </row>
    <row r="69" spans="2:19" x14ac:dyDescent="0.35">
      <c r="C69" s="36"/>
      <c r="D69" s="29" t="str">
        <f>D61</f>
        <v>2023/24</v>
      </c>
      <c r="E69" s="54"/>
      <c r="F69" s="54"/>
      <c r="G69" s="54"/>
      <c r="H69" s="54"/>
      <c r="I69" s="54"/>
      <c r="J69" s="54"/>
      <c r="K69" s="54"/>
      <c r="L69" s="54"/>
      <c r="M69" s="54"/>
      <c r="N69" s="54"/>
      <c r="O69" s="54"/>
      <c r="P69" s="41"/>
      <c r="Q69" s="41"/>
      <c r="R69" s="41"/>
      <c r="S69" s="34"/>
    </row>
    <row r="70" spans="2:19" x14ac:dyDescent="0.35">
      <c r="C70" s="25" t="s">
        <v>141</v>
      </c>
      <c r="D70" s="31">
        <f>MAX(D62:D63)</f>
        <v>2252.0333805095606</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0F99B-D8D8-49E1-81F9-61B754BB7382}">
  <dimension ref="A1:U70"/>
  <sheetViews>
    <sheetView zoomScale="80" zoomScaleNormal="80" workbookViewId="0"/>
  </sheetViews>
  <sheetFormatPr defaultRowHeight="13.5" x14ac:dyDescent="0.35"/>
  <cols>
    <col min="1" max="1" width="6.265625" style="24" customWidth="1"/>
    <col min="2" max="2" width="5.1328125" style="24" customWidth="1"/>
    <col min="3" max="3" width="82.1328125" style="24" customWidth="1"/>
    <col min="4" max="18" width="10.86328125" style="24" customWidth="1"/>
    <col min="19" max="19" width="9.9296875" style="24" bestFit="1" customWidth="1"/>
    <col min="20" max="16384" width="9.06640625" style="24"/>
  </cols>
  <sheetData>
    <row r="1" spans="1:21" x14ac:dyDescent="0.35">
      <c r="A1" s="23" t="s">
        <v>122</v>
      </c>
    </row>
    <row r="2" spans="1:21" x14ac:dyDescent="0.35">
      <c r="A2" s="23" t="s">
        <v>177</v>
      </c>
    </row>
    <row r="3" spans="1:21" x14ac:dyDescent="0.35">
      <c r="A3" s="23"/>
    </row>
    <row r="4" spans="1:21" x14ac:dyDescent="0.35">
      <c r="B4" s="23" t="s">
        <v>110</v>
      </c>
    </row>
    <row r="6" spans="1:21" x14ac:dyDescent="0.35">
      <c r="C6" s="25" t="s">
        <v>129</v>
      </c>
      <c r="D6" s="45">
        <f>'Input Data'!C240</f>
        <v>5.1039410454187598E-3</v>
      </c>
    </row>
    <row r="8" spans="1:21" x14ac:dyDescent="0.35">
      <c r="C8" s="27"/>
      <c r="D8" s="28" t="s">
        <v>79</v>
      </c>
      <c r="E8" s="28" t="s">
        <v>80</v>
      </c>
      <c r="F8" s="28" t="s">
        <v>81</v>
      </c>
      <c r="G8" s="28" t="s">
        <v>82</v>
      </c>
      <c r="H8" s="28" t="s">
        <v>83</v>
      </c>
      <c r="I8" s="28" t="s">
        <v>84</v>
      </c>
      <c r="J8" s="28" t="s">
        <v>85</v>
      </c>
      <c r="K8" s="28" t="s">
        <v>86</v>
      </c>
      <c r="L8" s="28" t="s">
        <v>87</v>
      </c>
      <c r="M8" s="28" t="s">
        <v>88</v>
      </c>
      <c r="N8" s="28" t="s">
        <v>89</v>
      </c>
      <c r="O8" s="28" t="s">
        <v>90</v>
      </c>
      <c r="P8" s="28" t="s">
        <v>91</v>
      </c>
      <c r="Q8" s="28" t="s">
        <v>92</v>
      </c>
      <c r="R8" s="28" t="s">
        <v>93</v>
      </c>
    </row>
    <row r="9" spans="1:21" x14ac:dyDescent="0.35">
      <c r="C9" s="25" t="s">
        <v>27</v>
      </c>
      <c r="D9" s="30">
        <f>'Input Data'!C27</f>
        <v>19317.403494510712</v>
      </c>
      <c r="E9" s="30">
        <f>'Input Data'!D27</f>
        <v>18743.170435869772</v>
      </c>
      <c r="F9" s="30">
        <f>'Input Data'!E27</f>
        <v>18800.396082138574</v>
      </c>
      <c r="G9" s="30">
        <f>'Input Data'!F27</f>
        <v>18618.483917736816</v>
      </c>
      <c r="H9" s="30">
        <f>'Input Data'!G27</f>
        <v>18569.736552258306</v>
      </c>
      <c r="I9" s="30">
        <f>'Input Data'!H27</f>
        <v>17932.269700179833</v>
      </c>
      <c r="J9" s="30">
        <f>'Input Data'!I27</f>
        <v>17681.414610355583</v>
      </c>
      <c r="K9" s="30">
        <f>'Input Data'!J27</f>
        <v>17284.497117972609</v>
      </c>
      <c r="L9" s="30">
        <f>'Input Data'!K27</f>
        <v>17293.345381991134</v>
      </c>
      <c r="M9" s="30">
        <f>'Input Data'!L27</f>
        <v>17288.22517079104</v>
      </c>
      <c r="N9" s="30">
        <f>'Input Data'!M27</f>
        <v>17473.659634110747</v>
      </c>
      <c r="O9" s="30">
        <f>'Input Data'!N27</f>
        <v>17778.548828512499</v>
      </c>
      <c r="P9" s="31">
        <f>'Input Data'!O27</f>
        <v>17937.142089265173</v>
      </c>
      <c r="Q9" s="31">
        <f>'Input Data'!P27</f>
        <v>18044.804456067857</v>
      </c>
      <c r="R9" s="31">
        <f>'Input Data'!Q27</f>
        <v>18072.317359675442</v>
      </c>
      <c r="T9" s="32"/>
    </row>
    <row r="10" spans="1:21" x14ac:dyDescent="0.35">
      <c r="C10" s="25" t="s">
        <v>26</v>
      </c>
      <c r="D10" s="30">
        <f>D9</f>
        <v>19317.403494510712</v>
      </c>
      <c r="E10" s="30">
        <f t="shared" ref="E10:O10" si="0">E9</f>
        <v>18743.170435869772</v>
      </c>
      <c r="F10" s="30">
        <f t="shared" si="0"/>
        <v>18800.396082138574</v>
      </c>
      <c r="G10" s="30">
        <f t="shared" si="0"/>
        <v>18618.483917736816</v>
      </c>
      <c r="H10" s="30">
        <f t="shared" si="0"/>
        <v>18569.736552258306</v>
      </c>
      <c r="I10" s="30">
        <f t="shared" si="0"/>
        <v>17932.269700179833</v>
      </c>
      <c r="J10" s="30">
        <f t="shared" si="0"/>
        <v>17681.414610355583</v>
      </c>
      <c r="K10" s="30">
        <f t="shared" si="0"/>
        <v>17284.497117972609</v>
      </c>
      <c r="L10" s="30">
        <f t="shared" si="0"/>
        <v>17293.345381991134</v>
      </c>
      <c r="M10" s="30">
        <f t="shared" si="0"/>
        <v>17288.22517079104</v>
      </c>
      <c r="N10" s="30">
        <f t="shared" si="0"/>
        <v>17473.659634110747</v>
      </c>
      <c r="O10" s="30">
        <f t="shared" si="0"/>
        <v>17778.548828512499</v>
      </c>
      <c r="P10" s="31">
        <f>'Input Data'!C287</f>
        <v>18296.828019310244</v>
      </c>
      <c r="Q10" s="31">
        <f>'Input Data'!D287</f>
        <v>18651.112665727458</v>
      </c>
      <c r="R10" s="31"/>
      <c r="T10" s="32"/>
    </row>
    <row r="11" spans="1:21" x14ac:dyDescent="0.35">
      <c r="C11" s="3" t="s">
        <v>28</v>
      </c>
      <c r="D11" s="30"/>
      <c r="E11" s="30"/>
      <c r="F11" s="30"/>
      <c r="G11" s="30"/>
      <c r="H11" s="30"/>
      <c r="I11" s="30"/>
      <c r="J11" s="30"/>
      <c r="K11" s="30"/>
      <c r="L11" s="30"/>
      <c r="M11" s="30"/>
      <c r="N11" s="30"/>
      <c r="O11" s="30"/>
      <c r="P11" s="31">
        <f>P10-P9</f>
        <v>359.68593004507056</v>
      </c>
      <c r="Q11" s="31">
        <f>Q10-Q9</f>
        <v>606.30820965960083</v>
      </c>
      <c r="R11" s="31"/>
      <c r="T11" s="32"/>
    </row>
    <row r="12" spans="1:21" x14ac:dyDescent="0.35">
      <c r="D12" s="34"/>
      <c r="E12" s="34"/>
      <c r="F12" s="34"/>
      <c r="G12" s="34"/>
      <c r="H12" s="34"/>
      <c r="I12" s="34"/>
      <c r="J12" s="34"/>
      <c r="K12" s="34"/>
      <c r="L12" s="34"/>
      <c r="M12" s="34"/>
      <c r="N12" s="34"/>
      <c r="O12" s="34"/>
      <c r="P12" s="35"/>
      <c r="Q12" s="35"/>
      <c r="R12" s="35"/>
    </row>
    <row r="13" spans="1:21" x14ac:dyDescent="0.35">
      <c r="B13" s="23" t="s">
        <v>142</v>
      </c>
      <c r="D13" s="34"/>
      <c r="E13" s="34"/>
      <c r="F13" s="34"/>
      <c r="G13" s="34"/>
      <c r="H13" s="34"/>
      <c r="I13" s="34"/>
      <c r="J13" s="34"/>
      <c r="K13" s="34"/>
      <c r="L13" s="34"/>
      <c r="M13" s="34"/>
      <c r="N13" s="34"/>
      <c r="O13" s="34"/>
      <c r="P13" s="35"/>
      <c r="Q13" s="35"/>
      <c r="R13" s="35"/>
    </row>
    <row r="14" spans="1:21" x14ac:dyDescent="0.35">
      <c r="B14" s="23" t="s">
        <v>118</v>
      </c>
      <c r="T14" s="32"/>
      <c r="U14" s="32"/>
    </row>
    <row r="15" spans="1:21" x14ac:dyDescent="0.35">
      <c r="B15" s="23"/>
      <c r="T15" s="32"/>
      <c r="U15" s="32"/>
    </row>
    <row r="16" spans="1:21" x14ac:dyDescent="0.35">
      <c r="C16" s="27"/>
      <c r="D16" s="36" t="s">
        <v>79</v>
      </c>
      <c r="E16" s="36" t="s">
        <v>80</v>
      </c>
      <c r="F16" s="36" t="s">
        <v>81</v>
      </c>
      <c r="G16" s="36" t="s">
        <v>82</v>
      </c>
      <c r="H16" s="36" t="s">
        <v>83</v>
      </c>
      <c r="I16" s="36" t="s">
        <v>84</v>
      </c>
      <c r="J16" s="36" t="s">
        <v>85</v>
      </c>
      <c r="K16" s="36" t="s">
        <v>86</v>
      </c>
      <c r="L16" s="36" t="s">
        <v>87</v>
      </c>
      <c r="M16" s="36" t="s">
        <v>88</v>
      </c>
      <c r="N16" s="36" t="s">
        <v>89</v>
      </c>
      <c r="O16" s="36" t="s">
        <v>90</v>
      </c>
      <c r="P16" s="36" t="s">
        <v>91</v>
      </c>
      <c r="Q16" s="36" t="s">
        <v>92</v>
      </c>
      <c r="R16" s="36" t="s">
        <v>93</v>
      </c>
    </row>
    <row r="17" spans="2:19" x14ac:dyDescent="0.35">
      <c r="C17" s="3" t="s">
        <v>111</v>
      </c>
      <c r="D17" s="65"/>
      <c r="E17" s="30">
        <f>E21+E24</f>
        <v>1384.7050714485852</v>
      </c>
      <c r="F17" s="30">
        <f t="shared" ref="F17:R18" si="1">F21+F24</f>
        <v>1067.5580178642133</v>
      </c>
      <c r="G17" s="30">
        <f t="shared" si="1"/>
        <v>1239.6810174369602</v>
      </c>
      <c r="H17" s="30">
        <f t="shared" si="1"/>
        <v>1302.2610436929165</v>
      </c>
      <c r="I17" s="30">
        <f t="shared" si="1"/>
        <v>1404.1516655070996</v>
      </c>
      <c r="J17" s="30">
        <f t="shared" si="1"/>
        <v>1383.7256600837663</v>
      </c>
      <c r="K17" s="30">
        <f t="shared" si="1"/>
        <v>1289.478584519436</v>
      </c>
      <c r="L17" s="30">
        <f t="shared" si="1"/>
        <v>1219.9232017633385</v>
      </c>
      <c r="M17" s="30">
        <f t="shared" si="1"/>
        <v>1128.0913648141384</v>
      </c>
      <c r="N17" s="30">
        <f t="shared" si="1"/>
        <v>828.72670425671379</v>
      </c>
      <c r="O17" s="30">
        <f t="shared" si="1"/>
        <v>986.09649914618683</v>
      </c>
      <c r="P17" s="31">
        <f t="shared" si="1"/>
        <v>1179.1981054390681</v>
      </c>
      <c r="Q17" s="31">
        <f t="shared" si="1"/>
        <v>1139.0212389347259</v>
      </c>
      <c r="R17" s="31">
        <f t="shared" si="1"/>
        <v>1101.7436392760262</v>
      </c>
    </row>
    <row r="18" spans="2:19" x14ac:dyDescent="0.35">
      <c r="C18" s="3" t="s">
        <v>115</v>
      </c>
      <c r="D18" s="65"/>
      <c r="E18" s="30">
        <f>E22+E25</f>
        <v>1384.7050714485852</v>
      </c>
      <c r="F18" s="30">
        <f t="shared" si="1"/>
        <v>1067.5580178642133</v>
      </c>
      <c r="G18" s="30">
        <f t="shared" si="1"/>
        <v>1239.6810174369602</v>
      </c>
      <c r="H18" s="30">
        <f t="shared" si="1"/>
        <v>1302.2610436929165</v>
      </c>
      <c r="I18" s="30">
        <f t="shared" si="1"/>
        <v>1404.1516655070996</v>
      </c>
      <c r="J18" s="30">
        <f t="shared" si="1"/>
        <v>1383.7256600837663</v>
      </c>
      <c r="K18" s="30">
        <f t="shared" si="1"/>
        <v>1289.478584519436</v>
      </c>
      <c r="L18" s="30">
        <f t="shared" si="1"/>
        <v>1219.9232017633385</v>
      </c>
      <c r="M18" s="30">
        <f t="shared" si="1"/>
        <v>1128.0913648141384</v>
      </c>
      <c r="N18" s="30">
        <f t="shared" si="1"/>
        <v>828.72670425671379</v>
      </c>
      <c r="O18" s="30">
        <f t="shared" si="1"/>
        <v>986.09649914618683</v>
      </c>
      <c r="P18" s="31">
        <f t="shared" si="1"/>
        <v>1179.1981054390681</v>
      </c>
      <c r="Q18" s="31">
        <f t="shared" si="1"/>
        <v>1161.861550486504</v>
      </c>
      <c r="R18" s="31">
        <f t="shared" si="1"/>
        <v>1138.7623952874649</v>
      </c>
    </row>
    <row r="19" spans="2:19" x14ac:dyDescent="0.35">
      <c r="C19" s="3" t="s">
        <v>161</v>
      </c>
      <c r="D19" s="39"/>
      <c r="E19" s="39"/>
      <c r="F19" s="39"/>
      <c r="G19" s="39"/>
      <c r="H19" s="39"/>
      <c r="I19" s="39"/>
      <c r="J19" s="39"/>
      <c r="K19" s="39"/>
      <c r="L19" s="39"/>
      <c r="M19" s="39"/>
      <c r="N19" s="39"/>
      <c r="O19" s="39"/>
      <c r="P19" s="31">
        <f>P18-P17</f>
        <v>0</v>
      </c>
      <c r="Q19" s="31">
        <f t="shared" ref="Q19:R19" si="2">Q18-Q17</f>
        <v>22.840311551778086</v>
      </c>
      <c r="R19" s="31">
        <f t="shared" si="2"/>
        <v>37.018756011438654</v>
      </c>
    </row>
    <row r="20" spans="2:19" x14ac:dyDescent="0.35">
      <c r="C20" s="25" t="s">
        <v>24</v>
      </c>
      <c r="D20" s="45"/>
      <c r="E20" s="45">
        <f>'Input Data'!C53</f>
        <v>5.688358350649686E-2</v>
      </c>
      <c r="F20" s="45">
        <f>'Input Data'!D53</f>
        <v>4.5754818943317677E-2</v>
      </c>
      <c r="G20" s="45">
        <f>'Input Data'!E53</f>
        <v>5.4258349127056862E-2</v>
      </c>
      <c r="H20" s="45">
        <f>'Input Data'!F53</f>
        <v>5.6700013595470659E-2</v>
      </c>
      <c r="I20" s="45">
        <f>'Input Data'!G53</f>
        <v>6.2287508536117808E-2</v>
      </c>
      <c r="J20" s="45">
        <f>'Input Data'!H53</f>
        <v>6.3820440713036594E-2</v>
      </c>
      <c r="K20" s="45">
        <f>'Input Data'!I53</f>
        <v>6.092461268482513E-2</v>
      </c>
      <c r="L20" s="45">
        <f>'Input Data'!J53</f>
        <v>6.1636640206435528E-2</v>
      </c>
      <c r="M20" s="45">
        <f>'Input Data'!K53</f>
        <v>5.7203918094843334E-2</v>
      </c>
      <c r="N20" s="45">
        <f>'Input Data'!L53</f>
        <v>4.2464333734912971E-2</v>
      </c>
      <c r="O20" s="45">
        <f>'Input Data'!M53</f>
        <v>4.9292633107327427E-2</v>
      </c>
      <c r="P20" s="46">
        <f>'Input Data'!N53</f>
        <v>5.9497970894867379E-2</v>
      </c>
      <c r="Q20" s="46">
        <f>'Input Data'!O53</f>
        <v>5.6747064782483411E-2</v>
      </c>
      <c r="R20" s="46">
        <f>'Input Data'!P53</f>
        <v>5.4361522407425943E-2</v>
      </c>
    </row>
    <row r="21" spans="2:19" x14ac:dyDescent="0.35">
      <c r="C21" s="3" t="s">
        <v>162</v>
      </c>
      <c r="D21" s="65"/>
      <c r="E21" s="30">
        <f>E$20*D9</f>
        <v>1098.8431348086945</v>
      </c>
      <c r="F21" s="30">
        <f t="shared" ref="F21:O21" si="3">F20*E9</f>
        <v>857.59036971696605</v>
      </c>
      <c r="G21" s="30">
        <f t="shared" si="3"/>
        <v>1020.0784543516268</v>
      </c>
      <c r="H21" s="30">
        <f t="shared" si="3"/>
        <v>1055.6682912627293</v>
      </c>
      <c r="I21" s="30">
        <f t="shared" si="3"/>
        <v>1156.6626240122482</v>
      </c>
      <c r="J21" s="30">
        <f t="shared" si="3"/>
        <v>1144.4453552505095</v>
      </c>
      <c r="K21" s="30">
        <f t="shared" si="3"/>
        <v>1077.2333368557222</v>
      </c>
      <c r="L21" s="30">
        <f t="shared" si="3"/>
        <v>1065.3583300096495</v>
      </c>
      <c r="M21" s="30">
        <f t="shared" si="3"/>
        <v>989.24711281725797</v>
      </c>
      <c r="N21" s="30">
        <f t="shared" si="3"/>
        <v>734.13296333679352</v>
      </c>
      <c r="O21" s="30">
        <f t="shared" si="3"/>
        <v>861.32269338653828</v>
      </c>
      <c r="P21" s="31">
        <f>(P20*O9)</f>
        <v>1057.7875807518153</v>
      </c>
      <c r="Q21" s="31">
        <f t="shared" ref="Q21:R21" si="4">(Q20*P9)</f>
        <v>1017.8801641521407</v>
      </c>
      <c r="R21" s="31">
        <f t="shared" si="4"/>
        <v>980.94304177615231</v>
      </c>
    </row>
    <row r="22" spans="2:19" ht="13.9" x14ac:dyDescent="0.4">
      <c r="C22" s="3" t="s">
        <v>163</v>
      </c>
      <c r="D22" s="65"/>
      <c r="E22" s="30">
        <f>E$20*D10</f>
        <v>1098.8431348086945</v>
      </c>
      <c r="F22" s="30">
        <f t="shared" ref="F22:R22" si="5">F$20*E10</f>
        <v>857.59036971696605</v>
      </c>
      <c r="G22" s="30">
        <f t="shared" si="5"/>
        <v>1020.0784543516268</v>
      </c>
      <c r="H22" s="30">
        <f t="shared" si="5"/>
        <v>1055.6682912627293</v>
      </c>
      <c r="I22" s="30">
        <f t="shared" si="5"/>
        <v>1156.6626240122482</v>
      </c>
      <c r="J22" s="30">
        <f t="shared" si="5"/>
        <v>1144.4453552505095</v>
      </c>
      <c r="K22" s="30">
        <f t="shared" si="5"/>
        <v>1077.2333368557222</v>
      </c>
      <c r="L22" s="30">
        <f t="shared" si="5"/>
        <v>1065.3583300096495</v>
      </c>
      <c r="M22" s="30">
        <f t="shared" si="5"/>
        <v>989.24711281725797</v>
      </c>
      <c r="N22" s="30">
        <f t="shared" si="5"/>
        <v>734.13296333679352</v>
      </c>
      <c r="O22" s="30">
        <f t="shared" si="5"/>
        <v>861.32269338653828</v>
      </c>
      <c r="P22" s="31">
        <f t="shared" si="5"/>
        <v>1057.7875807518153</v>
      </c>
      <c r="Q22" s="31">
        <f t="shared" si="5"/>
        <v>1038.2912849257561</v>
      </c>
      <c r="R22" s="31">
        <f t="shared" si="5"/>
        <v>1013.902879101369</v>
      </c>
      <c r="S22" s="40"/>
    </row>
    <row r="23" spans="2:19" x14ac:dyDescent="0.35">
      <c r="C23" s="25" t="s">
        <v>29</v>
      </c>
      <c r="D23" s="45"/>
      <c r="E23" s="45">
        <f>'Input Data'!C78</f>
        <v>1.4798155286300355E-2</v>
      </c>
      <c r="F23" s="45">
        <f>'Input Data'!D78</f>
        <v>1.1202354951936055E-2</v>
      </c>
      <c r="G23" s="45">
        <f>'Input Data'!E78</f>
        <v>1.1680741305975363E-2</v>
      </c>
      <c r="H23" s="45">
        <f>'Input Data'!F78</f>
        <v>1.3244513007596263E-2</v>
      </c>
      <c r="I23" s="45">
        <f>'Input Data'!G78</f>
        <v>1.3327547259401145E-2</v>
      </c>
      <c r="J23" s="45">
        <f>'Input Data'!H78</f>
        <v>1.3343559339332118E-2</v>
      </c>
      <c r="K23" s="45">
        <f>'Input Data'!I78</f>
        <v>1.2003861248715175E-2</v>
      </c>
      <c r="L23" s="45">
        <f>'Input Data'!J78</f>
        <v>8.9423991163139378E-3</v>
      </c>
      <c r="M23" s="45">
        <f>'Input Data'!K78</f>
        <v>8.0287676519471725E-3</v>
      </c>
      <c r="N23" s="45">
        <f>'Input Data'!L78</f>
        <v>5.4715703888296831E-3</v>
      </c>
      <c r="O23" s="45">
        <f>'Input Data'!M78</f>
        <v>7.1406796499615156E-3</v>
      </c>
      <c r="P23" s="46">
        <f>'Input Data'!N78</f>
        <v>6.8290458269878356E-3</v>
      </c>
      <c r="Q23" s="46">
        <f>'Input Data'!O78</f>
        <v>6.7536441524363305E-3</v>
      </c>
      <c r="R23" s="46">
        <f>'Input Data'!P78</f>
        <v>6.6944808293144271E-3</v>
      </c>
    </row>
    <row r="24" spans="2:19" x14ac:dyDescent="0.35">
      <c r="C24" s="3" t="s">
        <v>164</v>
      </c>
      <c r="D24" s="65"/>
      <c r="E24" s="30">
        <f>E$23*D9</f>
        <v>285.86193663989064</v>
      </c>
      <c r="F24" s="30">
        <f t="shared" ref="F24:R24" si="6">F23*E9</f>
        <v>209.96764814724722</v>
      </c>
      <c r="G24" s="30">
        <f t="shared" si="6"/>
        <v>219.60256308533343</v>
      </c>
      <c r="H24" s="30">
        <f t="shared" si="6"/>
        <v>246.59275243018709</v>
      </c>
      <c r="I24" s="30">
        <f t="shared" si="6"/>
        <v>247.48904149485145</v>
      </c>
      <c r="J24" s="30">
        <f t="shared" si="6"/>
        <v>239.28030483325696</v>
      </c>
      <c r="K24" s="30">
        <f t="shared" si="6"/>
        <v>212.24524766371371</v>
      </c>
      <c r="L24" s="30">
        <f t="shared" si="6"/>
        <v>154.56487175368906</v>
      </c>
      <c r="M24" s="30">
        <f t="shared" si="6"/>
        <v>138.84425199688044</v>
      </c>
      <c r="N24" s="30">
        <f t="shared" si="6"/>
        <v>94.593740919920251</v>
      </c>
      <c r="O24" s="30">
        <f t="shared" si="6"/>
        <v>124.7738057596486</v>
      </c>
      <c r="P24" s="31">
        <f t="shared" si="6"/>
        <v>121.41052468725276</v>
      </c>
      <c r="Q24" s="31">
        <f t="shared" si="6"/>
        <v>121.14107478258532</v>
      </c>
      <c r="R24" s="31">
        <f t="shared" si="6"/>
        <v>120.80059749987382</v>
      </c>
    </row>
    <row r="25" spans="2:19" x14ac:dyDescent="0.35">
      <c r="C25" s="3" t="s">
        <v>165</v>
      </c>
      <c r="D25" s="65"/>
      <c r="E25" s="30">
        <f>E$23*D10</f>
        <v>285.86193663989064</v>
      </c>
      <c r="F25" s="30">
        <f t="shared" ref="F25:R25" si="7">F$23*E10</f>
        <v>209.96764814724722</v>
      </c>
      <c r="G25" s="30">
        <f t="shared" si="7"/>
        <v>219.60256308533343</v>
      </c>
      <c r="H25" s="30">
        <f t="shared" si="7"/>
        <v>246.59275243018709</v>
      </c>
      <c r="I25" s="30">
        <f t="shared" si="7"/>
        <v>247.48904149485145</v>
      </c>
      <c r="J25" s="30">
        <f t="shared" si="7"/>
        <v>239.28030483325696</v>
      </c>
      <c r="K25" s="30">
        <f t="shared" si="7"/>
        <v>212.24524766371371</v>
      </c>
      <c r="L25" s="30">
        <f t="shared" si="7"/>
        <v>154.56487175368906</v>
      </c>
      <c r="M25" s="30">
        <f t="shared" si="7"/>
        <v>138.84425199688044</v>
      </c>
      <c r="N25" s="30">
        <f t="shared" si="7"/>
        <v>94.593740919920251</v>
      </c>
      <c r="O25" s="30">
        <f t="shared" si="7"/>
        <v>124.7738057596486</v>
      </c>
      <c r="P25" s="31">
        <f t="shared" si="7"/>
        <v>121.41052468725276</v>
      </c>
      <c r="Q25" s="31">
        <f t="shared" si="7"/>
        <v>123.57026556074784</v>
      </c>
      <c r="R25" s="31">
        <f t="shared" si="7"/>
        <v>124.85951618609597</v>
      </c>
    </row>
    <row r="26" spans="2:19" x14ac:dyDescent="0.35">
      <c r="D26" s="34"/>
      <c r="E26" s="34"/>
      <c r="F26" s="34"/>
      <c r="G26" s="34"/>
      <c r="H26" s="34"/>
      <c r="I26" s="34"/>
      <c r="J26" s="34"/>
      <c r="K26" s="34"/>
      <c r="L26" s="34"/>
      <c r="M26" s="34"/>
      <c r="N26" s="34"/>
      <c r="O26" s="34"/>
      <c r="P26" s="34"/>
      <c r="Q26" s="34"/>
      <c r="R26" s="34"/>
    </row>
    <row r="27" spans="2:19" x14ac:dyDescent="0.35">
      <c r="B27" s="23" t="s">
        <v>180</v>
      </c>
      <c r="D27" s="34"/>
      <c r="E27" s="34"/>
      <c r="F27" s="34"/>
      <c r="G27" s="34"/>
      <c r="H27" s="34"/>
      <c r="I27" s="34"/>
      <c r="J27" s="34"/>
      <c r="K27" s="34"/>
      <c r="L27" s="34"/>
      <c r="M27" s="34"/>
      <c r="N27" s="34"/>
      <c r="O27" s="34"/>
      <c r="P27" s="34"/>
      <c r="Q27" s="34"/>
      <c r="R27" s="34"/>
    </row>
    <row r="28" spans="2:19" x14ac:dyDescent="0.35">
      <c r="D28" s="34"/>
      <c r="E28" s="34"/>
      <c r="F28" s="34"/>
      <c r="G28" s="34"/>
      <c r="H28" s="34"/>
      <c r="I28" s="34"/>
      <c r="J28" s="34"/>
      <c r="K28" s="34"/>
      <c r="L28" s="34"/>
      <c r="M28" s="34"/>
      <c r="N28" s="34"/>
      <c r="O28" s="34"/>
      <c r="P28" s="34"/>
      <c r="Q28" s="34"/>
      <c r="R28" s="34"/>
    </row>
    <row r="29" spans="2:19" x14ac:dyDescent="0.35">
      <c r="C29" s="27"/>
      <c r="D29" s="36" t="s">
        <v>79</v>
      </c>
      <c r="E29" s="36" t="s">
        <v>80</v>
      </c>
      <c r="F29" s="36" t="s">
        <v>81</v>
      </c>
      <c r="G29" s="36" t="s">
        <v>82</v>
      </c>
      <c r="H29" s="36" t="s">
        <v>83</v>
      </c>
      <c r="I29" s="36" t="s">
        <v>84</v>
      </c>
      <c r="J29" s="36" t="s">
        <v>85</v>
      </c>
      <c r="K29" s="36" t="s">
        <v>86</v>
      </c>
      <c r="L29" s="36" t="s">
        <v>87</v>
      </c>
      <c r="M29" s="36" t="s">
        <v>88</v>
      </c>
      <c r="N29" s="36" t="s">
        <v>89</v>
      </c>
      <c r="O29" s="36" t="s">
        <v>90</v>
      </c>
      <c r="P29" s="36" t="s">
        <v>91</v>
      </c>
      <c r="Q29" s="36" t="s">
        <v>92</v>
      </c>
      <c r="R29" s="36" t="s">
        <v>93</v>
      </c>
    </row>
    <row r="30" spans="2:19" x14ac:dyDescent="0.35">
      <c r="C30" s="3" t="s">
        <v>112</v>
      </c>
      <c r="D30" s="56"/>
      <c r="E30" s="30">
        <f>'Input Data'!C311</f>
        <v>1264.4748589423357</v>
      </c>
      <c r="F30" s="30">
        <f>'Input Data'!D311</f>
        <v>1432.7994299772195</v>
      </c>
      <c r="G30" s="30">
        <f>'Input Data'!E311</f>
        <v>1420.3074495729149</v>
      </c>
      <c r="H30" s="30">
        <f>'Input Data'!F311</f>
        <v>1481.955093758344</v>
      </c>
      <c r="I30" s="30">
        <f>'Input Data'!G311</f>
        <v>1388.7699311502151</v>
      </c>
      <c r="J30" s="30">
        <f>'Input Data'!H311</f>
        <v>1455.3664412818598</v>
      </c>
      <c r="K30" s="30">
        <f>'Input Data'!I311</f>
        <v>1257.6117704155547</v>
      </c>
      <c r="L30" s="30">
        <f>'Input Data'!J311</f>
        <v>1452.0225243365996</v>
      </c>
      <c r="M30" s="30">
        <f>'Input Data'!K311</f>
        <v>1454.2452036849122</v>
      </c>
      <c r="N30" s="30">
        <f>'Input Data'!L311</f>
        <v>1204.4314721238884</v>
      </c>
      <c r="O30" s="30">
        <f>'Input Data'!M311</f>
        <v>1348.6451296524683</v>
      </c>
      <c r="P30" s="31">
        <f>P9*($D$6+1)-O9+P17</f>
        <v>1429.3414819386498</v>
      </c>
      <c r="Q30" s="31">
        <f>Q9*($D$6+1)-P9+Q17</f>
        <v>1338.7832238572889</v>
      </c>
      <c r="R30" s="31">
        <f>R9*($D$6+1)-Q9+R17</f>
        <v>1221.4965852414914</v>
      </c>
    </row>
    <row r="31" spans="2:19" x14ac:dyDescent="0.35">
      <c r="C31" s="3" t="s">
        <v>116</v>
      </c>
      <c r="D31" s="56"/>
      <c r="E31" s="30">
        <f>E30</f>
        <v>1264.4748589423357</v>
      </c>
      <c r="F31" s="30">
        <f t="shared" ref="F31:O31" si="8">F30</f>
        <v>1432.7994299772195</v>
      </c>
      <c r="G31" s="30">
        <f t="shared" si="8"/>
        <v>1420.3074495729149</v>
      </c>
      <c r="H31" s="30">
        <f t="shared" si="8"/>
        <v>1481.955093758344</v>
      </c>
      <c r="I31" s="30">
        <f t="shared" si="8"/>
        <v>1388.7699311502151</v>
      </c>
      <c r="J31" s="30">
        <f t="shared" si="8"/>
        <v>1455.3664412818598</v>
      </c>
      <c r="K31" s="30">
        <f t="shared" si="8"/>
        <v>1257.6117704155547</v>
      </c>
      <c r="L31" s="30">
        <f t="shared" si="8"/>
        <v>1452.0225243365996</v>
      </c>
      <c r="M31" s="30">
        <f t="shared" si="8"/>
        <v>1454.2452036849122</v>
      </c>
      <c r="N31" s="30">
        <f t="shared" si="8"/>
        <v>1204.4314721238884</v>
      </c>
      <c r="O31" s="30">
        <f t="shared" si="8"/>
        <v>1348.6451296524683</v>
      </c>
      <c r="P31" s="31">
        <f>P9*($D$6+1)-O10+P18</f>
        <v>1429.3414819386498</v>
      </c>
      <c r="Q31" s="31">
        <f>Q9*($D$6+1)-P10+Q18</f>
        <v>1001.9376053639965</v>
      </c>
      <c r="R31" s="31">
        <f>R9*($D$6+1)-Q10+R18</f>
        <v>652.20713159332922</v>
      </c>
      <c r="S31" s="34"/>
    </row>
    <row r="33" spans="2:19" x14ac:dyDescent="0.35">
      <c r="B33" s="23" t="s">
        <v>166</v>
      </c>
    </row>
    <row r="35" spans="2:19" x14ac:dyDescent="0.35">
      <c r="C35" s="37"/>
      <c r="D35" s="30" t="s">
        <v>79</v>
      </c>
      <c r="E35" s="30" t="s">
        <v>80</v>
      </c>
      <c r="F35" s="30" t="s">
        <v>81</v>
      </c>
      <c r="G35" s="30" t="s">
        <v>82</v>
      </c>
      <c r="H35" s="30" t="s">
        <v>83</v>
      </c>
      <c r="I35" s="30" t="s">
        <v>84</v>
      </c>
      <c r="J35" s="30" t="s">
        <v>85</v>
      </c>
      <c r="K35" s="30" t="s">
        <v>86</v>
      </c>
      <c r="L35" s="30" t="s">
        <v>87</v>
      </c>
      <c r="M35" s="30" t="s">
        <v>88</v>
      </c>
      <c r="N35" s="30" t="s">
        <v>89</v>
      </c>
      <c r="O35" s="30" t="s">
        <v>90</v>
      </c>
      <c r="P35" s="30" t="s">
        <v>91</v>
      </c>
      <c r="Q35" s="30" t="s">
        <v>92</v>
      </c>
      <c r="R35" s="30" t="s">
        <v>93</v>
      </c>
    </row>
    <row r="36" spans="2:19" x14ac:dyDescent="0.35">
      <c r="C36" s="3" t="s">
        <v>112</v>
      </c>
      <c r="D36" s="39"/>
      <c r="E36" s="30">
        <f t="shared" ref="E36:R37" si="9">E30</f>
        <v>1264.4748589423357</v>
      </c>
      <c r="F36" s="30">
        <f t="shared" si="9"/>
        <v>1432.7994299772195</v>
      </c>
      <c r="G36" s="30">
        <f t="shared" si="9"/>
        <v>1420.3074495729149</v>
      </c>
      <c r="H36" s="30">
        <f t="shared" si="9"/>
        <v>1481.955093758344</v>
      </c>
      <c r="I36" s="30">
        <f t="shared" si="9"/>
        <v>1388.7699311502151</v>
      </c>
      <c r="J36" s="30">
        <f t="shared" si="9"/>
        <v>1455.3664412818598</v>
      </c>
      <c r="K36" s="30">
        <f t="shared" si="9"/>
        <v>1257.6117704155547</v>
      </c>
      <c r="L36" s="30">
        <f t="shared" si="9"/>
        <v>1452.0225243365996</v>
      </c>
      <c r="M36" s="30">
        <f t="shared" si="9"/>
        <v>1454.2452036849122</v>
      </c>
      <c r="N36" s="30">
        <f t="shared" si="9"/>
        <v>1204.4314721238884</v>
      </c>
      <c r="O36" s="30">
        <f t="shared" si="9"/>
        <v>1348.6451296524683</v>
      </c>
      <c r="P36" s="31">
        <f t="shared" si="9"/>
        <v>1429.3414819386498</v>
      </c>
      <c r="Q36" s="31">
        <f t="shared" si="9"/>
        <v>1338.7832238572889</v>
      </c>
      <c r="R36" s="31">
        <f t="shared" si="9"/>
        <v>1221.4965852414914</v>
      </c>
      <c r="S36" s="34"/>
    </row>
    <row r="37" spans="2:19" x14ac:dyDescent="0.35">
      <c r="C37" s="3" t="s">
        <v>116</v>
      </c>
      <c r="D37" s="39"/>
      <c r="E37" s="30">
        <f>E31</f>
        <v>1264.4748589423357</v>
      </c>
      <c r="F37" s="30">
        <f t="shared" si="9"/>
        <v>1432.7994299772195</v>
      </c>
      <c r="G37" s="30">
        <f t="shared" si="9"/>
        <v>1420.3074495729149</v>
      </c>
      <c r="H37" s="30">
        <f t="shared" si="9"/>
        <v>1481.955093758344</v>
      </c>
      <c r="I37" s="30">
        <f t="shared" si="9"/>
        <v>1388.7699311502151</v>
      </c>
      <c r="J37" s="30">
        <f t="shared" si="9"/>
        <v>1455.3664412818598</v>
      </c>
      <c r="K37" s="30">
        <f t="shared" si="9"/>
        <v>1257.6117704155547</v>
      </c>
      <c r="L37" s="30">
        <f t="shared" si="9"/>
        <v>1452.0225243365996</v>
      </c>
      <c r="M37" s="30">
        <f t="shared" si="9"/>
        <v>1454.2452036849122</v>
      </c>
      <c r="N37" s="30">
        <f t="shared" si="9"/>
        <v>1204.4314721238884</v>
      </c>
      <c r="O37" s="30">
        <f t="shared" si="9"/>
        <v>1348.6451296524683</v>
      </c>
      <c r="P37" s="31">
        <f>P31</f>
        <v>1429.3414819386498</v>
      </c>
      <c r="Q37" s="31">
        <f>Q31</f>
        <v>1001.9376053639965</v>
      </c>
      <c r="R37" s="31">
        <f>R31</f>
        <v>652.20713159332922</v>
      </c>
      <c r="S37" s="34"/>
    </row>
    <row r="38" spans="2:19" x14ac:dyDescent="0.35">
      <c r="C38" s="3" t="s">
        <v>25</v>
      </c>
      <c r="D38" s="65"/>
      <c r="E38" s="30">
        <f>'Input Data'!C109</f>
        <v>344.15088097047271</v>
      </c>
      <c r="F38" s="30">
        <f>'Input Data'!D109</f>
        <v>408.82089680592651</v>
      </c>
      <c r="G38" s="30">
        <f>'Input Data'!E109</f>
        <v>352.5981741385923</v>
      </c>
      <c r="H38" s="30">
        <f>'Input Data'!F109</f>
        <v>380.14687255032135</v>
      </c>
      <c r="I38" s="30">
        <f>'Input Data'!G109</f>
        <v>358.39783182056317</v>
      </c>
      <c r="J38" s="30">
        <f>'Input Data'!H109</f>
        <v>394.58462179717066</v>
      </c>
      <c r="K38" s="30">
        <f>'Input Data'!I109</f>
        <v>351.8713193574315</v>
      </c>
      <c r="L38" s="30">
        <f>'Input Data'!J109</f>
        <v>388.8792014132498</v>
      </c>
      <c r="M38" s="30">
        <f>'Input Data'!K109</f>
        <v>389.76771088892519</v>
      </c>
      <c r="N38" s="30">
        <f>'Input Data'!L109</f>
        <v>383.07652455943833</v>
      </c>
      <c r="O38" s="30">
        <f>'Input Data'!M109</f>
        <v>370.53742219281139</v>
      </c>
      <c r="P38" s="31">
        <f>'Input Data'!N109</f>
        <v>379.97938856406608</v>
      </c>
      <c r="Q38" s="31">
        <f>'Input Data'!O109</f>
        <v>379.97938856406608</v>
      </c>
      <c r="R38" s="31">
        <f>'Input Data'!P109</f>
        <v>379.97938856406608</v>
      </c>
      <c r="S38" s="34"/>
    </row>
    <row r="39" spans="2:19" x14ac:dyDescent="0.35">
      <c r="C39" s="3" t="s">
        <v>30</v>
      </c>
      <c r="D39" s="65"/>
      <c r="E39" s="30">
        <f>'Input Data'!C135</f>
        <v>291.82886103610286</v>
      </c>
      <c r="F39" s="30">
        <f>'Input Data'!D135</f>
        <v>379.22381097168204</v>
      </c>
      <c r="G39" s="30">
        <f>'Input Data'!E135</f>
        <v>352.06913002793397</v>
      </c>
      <c r="H39" s="30">
        <f>'Input Data'!F135</f>
        <v>357.97045833520122</v>
      </c>
      <c r="I39" s="30">
        <f>'Input Data'!G135</f>
        <v>276.19726357745316</v>
      </c>
      <c r="J39" s="30">
        <f>'Input Data'!H135</f>
        <v>264.54508619667706</v>
      </c>
      <c r="K39" s="30">
        <f>'Input Data'!I135</f>
        <v>257.78875815787359</v>
      </c>
      <c r="L39" s="30">
        <f>'Input Data'!J135</f>
        <v>257.63868931860333</v>
      </c>
      <c r="M39" s="30">
        <f>'Input Data'!K135</f>
        <v>221.36862602873299</v>
      </c>
      <c r="N39" s="30">
        <f>'Input Data'!L135</f>
        <v>199.20610592139582</v>
      </c>
      <c r="O39" s="30">
        <f>'Input Data'!M135</f>
        <v>300.62218030323447</v>
      </c>
      <c r="P39" s="31">
        <f>'Input Data'!N135</f>
        <v>295.84039504945383</v>
      </c>
      <c r="Q39" s="31">
        <f>'Input Data'!O135</f>
        <v>223.31241504196242</v>
      </c>
      <c r="R39" s="31">
        <f>'Input Data'!P135</f>
        <v>218.8859801671222</v>
      </c>
      <c r="S39" s="34"/>
    </row>
    <row r="40" spans="2:19" x14ac:dyDescent="0.35">
      <c r="C40" s="3" t="s">
        <v>113</v>
      </c>
      <c r="D40" s="65"/>
      <c r="E40" s="30">
        <f>E36-E$38-E$39</f>
        <v>628.49511693576005</v>
      </c>
      <c r="F40" s="30">
        <f t="shared" ref="F40:R41" si="10">F36-F$38-F$39</f>
        <v>644.75472219961091</v>
      </c>
      <c r="G40" s="30">
        <f t="shared" si="10"/>
        <v>715.64014540638857</v>
      </c>
      <c r="H40" s="30">
        <f t="shared" si="10"/>
        <v>743.83776287282137</v>
      </c>
      <c r="I40" s="30">
        <f t="shared" si="10"/>
        <v>754.17483575219876</v>
      </c>
      <c r="J40" s="30">
        <f t="shared" si="10"/>
        <v>796.23673328801203</v>
      </c>
      <c r="K40" s="30">
        <f t="shared" si="10"/>
        <v>647.95169290024955</v>
      </c>
      <c r="L40" s="30">
        <f t="shared" si="10"/>
        <v>805.50463360474646</v>
      </c>
      <c r="M40" s="30">
        <f t="shared" si="10"/>
        <v>843.10886676725409</v>
      </c>
      <c r="N40" s="30">
        <f t="shared" si="10"/>
        <v>622.14884164305431</v>
      </c>
      <c r="O40" s="30">
        <f t="shared" si="10"/>
        <v>677.48552715642245</v>
      </c>
      <c r="P40" s="31">
        <f t="shared" si="10"/>
        <v>753.52169832512993</v>
      </c>
      <c r="Q40" s="31">
        <f t="shared" si="10"/>
        <v>735.49142025126048</v>
      </c>
      <c r="R40" s="31">
        <f t="shared" si="10"/>
        <v>622.63121651030315</v>
      </c>
      <c r="S40" s="34"/>
    </row>
    <row r="41" spans="2:19" x14ac:dyDescent="0.35">
      <c r="C41" s="3" t="s">
        <v>117</v>
      </c>
      <c r="D41" s="65"/>
      <c r="E41" s="30">
        <f>E37-E$38-E$39</f>
        <v>628.49511693576005</v>
      </c>
      <c r="F41" s="30">
        <f t="shared" si="10"/>
        <v>644.75472219961091</v>
      </c>
      <c r="G41" s="30">
        <f t="shared" si="10"/>
        <v>715.64014540638857</v>
      </c>
      <c r="H41" s="30">
        <f t="shared" si="10"/>
        <v>743.83776287282137</v>
      </c>
      <c r="I41" s="30">
        <f t="shared" si="10"/>
        <v>754.17483575219876</v>
      </c>
      <c r="J41" s="30">
        <f t="shared" si="10"/>
        <v>796.23673328801203</v>
      </c>
      <c r="K41" s="30">
        <f t="shared" si="10"/>
        <v>647.95169290024955</v>
      </c>
      <c r="L41" s="30">
        <f t="shared" si="10"/>
        <v>805.50463360474646</v>
      </c>
      <c r="M41" s="30">
        <f t="shared" si="10"/>
        <v>843.10886676725409</v>
      </c>
      <c r="N41" s="30">
        <f t="shared" si="10"/>
        <v>622.14884164305431</v>
      </c>
      <c r="O41" s="30">
        <f t="shared" si="10"/>
        <v>677.48552715642245</v>
      </c>
      <c r="P41" s="31">
        <f t="shared" si="10"/>
        <v>753.52169832512993</v>
      </c>
      <c r="Q41" s="31">
        <f t="shared" si="10"/>
        <v>398.64580175796794</v>
      </c>
      <c r="R41" s="31">
        <f t="shared" si="10"/>
        <v>53.341762862140939</v>
      </c>
      <c r="S41" s="34"/>
    </row>
    <row r="42" spans="2:19" x14ac:dyDescent="0.35">
      <c r="C42" s="23"/>
      <c r="D42" s="34"/>
      <c r="E42" s="54"/>
      <c r="F42" s="54"/>
      <c r="G42" s="54"/>
      <c r="H42" s="54"/>
      <c r="I42" s="54"/>
      <c r="J42" s="54"/>
      <c r="K42" s="54"/>
      <c r="L42" s="54"/>
      <c r="M42" s="54"/>
      <c r="N42" s="54"/>
      <c r="O42" s="54"/>
      <c r="P42" s="41"/>
      <c r="Q42" s="41"/>
      <c r="R42" s="41"/>
      <c r="S42" s="34"/>
    </row>
    <row r="43" spans="2:19" x14ac:dyDescent="0.35">
      <c r="B43" s="23" t="s">
        <v>174</v>
      </c>
      <c r="C43" s="23"/>
      <c r="D43" s="34"/>
      <c r="E43" s="54"/>
      <c r="F43" s="54"/>
      <c r="G43" s="54"/>
      <c r="H43" s="54"/>
      <c r="I43" s="54"/>
      <c r="J43" s="54"/>
      <c r="K43" s="54"/>
      <c r="L43" s="54"/>
      <c r="M43" s="54"/>
      <c r="N43" s="54"/>
      <c r="O43" s="54"/>
      <c r="P43" s="41"/>
      <c r="Q43" s="41"/>
      <c r="R43" s="41"/>
      <c r="S43" s="34"/>
    </row>
    <row r="44" spans="2:19" x14ac:dyDescent="0.35">
      <c r="C44" s="23"/>
      <c r="D44" s="34"/>
      <c r="E44" s="54"/>
      <c r="F44" s="54"/>
      <c r="G44" s="54"/>
      <c r="H44" s="54"/>
      <c r="I44" s="54"/>
      <c r="J44" s="54"/>
      <c r="K44" s="54"/>
      <c r="L44" s="54"/>
      <c r="M44" s="54"/>
      <c r="N44" s="54"/>
      <c r="O44" s="54"/>
      <c r="P44" s="41"/>
      <c r="Q44" s="41"/>
      <c r="R44" s="41"/>
      <c r="S44" s="34"/>
    </row>
    <row r="45" spans="2:19" x14ac:dyDescent="0.35">
      <c r="C45" s="3" t="s">
        <v>103</v>
      </c>
      <c r="D45" s="28">
        <f>'Input Data'!C232</f>
        <v>34.591787818853753</v>
      </c>
      <c r="E45" s="54"/>
      <c r="F45" s="54"/>
      <c r="G45" s="54"/>
      <c r="H45" s="54"/>
      <c r="I45" s="54"/>
      <c r="J45" s="54"/>
      <c r="K45" s="54"/>
      <c r="L45" s="54"/>
      <c r="M45" s="54"/>
      <c r="N45" s="54"/>
      <c r="O45" s="54"/>
      <c r="P45" s="41"/>
      <c r="Q45" s="41"/>
      <c r="R45" s="41"/>
      <c r="S45" s="34"/>
    </row>
    <row r="46" spans="2:19" x14ac:dyDescent="0.35">
      <c r="C46" s="23"/>
      <c r="D46" s="34"/>
      <c r="E46" s="54"/>
      <c r="F46" s="54"/>
      <c r="G46" s="54"/>
      <c r="H46" s="54"/>
      <c r="I46" s="54"/>
      <c r="J46" s="54"/>
      <c r="K46" s="54"/>
      <c r="L46" s="54"/>
      <c r="M46" s="54"/>
      <c r="N46" s="54"/>
      <c r="O46" s="54"/>
      <c r="P46" s="41"/>
      <c r="Q46" s="41"/>
      <c r="R46" s="41"/>
      <c r="S46" s="34"/>
    </row>
    <row r="47" spans="2:19" x14ac:dyDescent="0.35">
      <c r="C47" s="23"/>
      <c r="D47" s="30" t="s">
        <v>91</v>
      </c>
      <c r="E47" s="30" t="s">
        <v>92</v>
      </c>
      <c r="F47" s="30" t="s">
        <v>93</v>
      </c>
      <c r="G47" s="54"/>
      <c r="H47" s="54"/>
      <c r="I47" s="54"/>
      <c r="J47" s="54"/>
      <c r="K47" s="54"/>
      <c r="L47" s="54"/>
      <c r="M47" s="54"/>
      <c r="N47" s="54"/>
      <c r="O47" s="54"/>
      <c r="P47" s="41"/>
      <c r="Q47" s="41"/>
      <c r="R47" s="41"/>
      <c r="S47" s="34"/>
    </row>
    <row r="48" spans="2:19" x14ac:dyDescent="0.35">
      <c r="C48" s="3" t="s">
        <v>113</v>
      </c>
      <c r="D48" s="30">
        <f>P40</f>
        <v>753.52169832512993</v>
      </c>
      <c r="E48" s="30">
        <f t="shared" ref="E48:F49" si="11">Q40</f>
        <v>735.49142025126048</v>
      </c>
      <c r="F48" s="30">
        <f t="shared" si="11"/>
        <v>622.63121651030315</v>
      </c>
      <c r="G48" s="54"/>
      <c r="H48" s="54"/>
      <c r="I48" s="54"/>
      <c r="J48" s="54"/>
      <c r="K48" s="54"/>
      <c r="L48" s="54"/>
      <c r="M48" s="54"/>
      <c r="N48" s="54"/>
      <c r="O48" s="54"/>
      <c r="P48" s="41"/>
      <c r="Q48" s="41"/>
      <c r="R48" s="41"/>
      <c r="S48" s="34"/>
    </row>
    <row r="49" spans="2:19" x14ac:dyDescent="0.35">
      <c r="C49" s="3" t="s">
        <v>117</v>
      </c>
      <c r="D49" s="30">
        <f>P41</f>
        <v>753.52169832512993</v>
      </c>
      <c r="E49" s="30">
        <f t="shared" si="11"/>
        <v>398.64580175796794</v>
      </c>
      <c r="F49" s="30">
        <f t="shared" si="11"/>
        <v>53.341762862140939</v>
      </c>
      <c r="G49" s="54"/>
      <c r="H49" s="54"/>
      <c r="I49" s="54"/>
      <c r="J49" s="54"/>
      <c r="K49" s="54"/>
      <c r="L49" s="54"/>
      <c r="M49" s="54"/>
      <c r="N49" s="54"/>
      <c r="O49" s="54"/>
      <c r="P49" s="41"/>
      <c r="Q49" s="41"/>
      <c r="R49" s="41"/>
      <c r="S49" s="34"/>
    </row>
    <row r="50" spans="2:19" x14ac:dyDescent="0.35">
      <c r="C50" s="3" t="s">
        <v>175</v>
      </c>
      <c r="D50" s="30">
        <f>'Input Data'!C160</f>
        <v>91.440459275522016</v>
      </c>
      <c r="E50" s="30">
        <f>'Input Data'!D160</f>
        <v>128.22519622990649</v>
      </c>
      <c r="F50" s="30">
        <f>'Input Data'!E160</f>
        <v>144.81702419717055</v>
      </c>
      <c r="G50" s="54"/>
      <c r="H50" s="54"/>
      <c r="I50" s="54"/>
      <c r="J50" s="54"/>
      <c r="K50" s="54"/>
      <c r="L50" s="54"/>
      <c r="M50" s="54"/>
      <c r="N50" s="54"/>
      <c r="O50" s="54"/>
      <c r="P50" s="41"/>
      <c r="Q50" s="41"/>
      <c r="R50" s="41"/>
      <c r="S50" s="34"/>
    </row>
    <row r="51" spans="2:19" x14ac:dyDescent="0.35">
      <c r="C51" s="3" t="s">
        <v>135</v>
      </c>
      <c r="D51" s="30">
        <f>D48-D$50-$D$45</f>
        <v>627.48945123075418</v>
      </c>
      <c r="E51" s="30">
        <f t="shared" ref="E51:F52" si="12">E48-E$50-$D$45</f>
        <v>572.67443620250026</v>
      </c>
      <c r="F51" s="30">
        <f t="shared" si="12"/>
        <v>443.22240449427886</v>
      </c>
      <c r="G51" s="54"/>
      <c r="H51" s="54"/>
      <c r="I51" s="54"/>
      <c r="J51" s="54"/>
      <c r="K51" s="54"/>
      <c r="L51" s="54"/>
      <c r="M51" s="54"/>
      <c r="N51" s="54"/>
      <c r="O51" s="54"/>
      <c r="P51" s="41"/>
      <c r="Q51" s="41"/>
      <c r="R51" s="41"/>
      <c r="S51" s="34"/>
    </row>
    <row r="52" spans="2:19" x14ac:dyDescent="0.35">
      <c r="C52" s="3" t="s">
        <v>136</v>
      </c>
      <c r="D52" s="30">
        <f>D49-D$50-$D$45</f>
        <v>627.48945123075418</v>
      </c>
      <c r="E52" s="30">
        <f t="shared" si="12"/>
        <v>235.8288177092077</v>
      </c>
      <c r="F52" s="30">
        <f>F49-F$50-$D$45</f>
        <v>-126.06704915388337</v>
      </c>
      <c r="G52" s="54"/>
      <c r="H52" s="54"/>
      <c r="I52" s="54"/>
      <c r="J52" s="54"/>
      <c r="K52" s="54"/>
      <c r="L52" s="54"/>
      <c r="M52" s="54"/>
      <c r="N52" s="54"/>
      <c r="O52" s="54"/>
      <c r="P52" s="41"/>
      <c r="Q52" s="41"/>
      <c r="R52" s="41"/>
      <c r="S52" s="34"/>
    </row>
    <row r="53" spans="2:19" x14ac:dyDescent="0.35">
      <c r="C53" s="23"/>
      <c r="D53" s="34"/>
      <c r="E53" s="54"/>
      <c r="F53" s="54"/>
      <c r="G53" s="54"/>
      <c r="H53" s="54"/>
      <c r="I53" s="54"/>
      <c r="J53" s="54"/>
      <c r="K53" s="54"/>
      <c r="L53" s="54"/>
      <c r="M53" s="54"/>
      <c r="N53" s="54"/>
      <c r="O53" s="54"/>
      <c r="P53" s="41"/>
      <c r="Q53" s="41"/>
      <c r="R53" s="41"/>
      <c r="S53" s="34"/>
    </row>
    <row r="54" spans="2:19" x14ac:dyDescent="0.35">
      <c r="B54" s="23" t="s">
        <v>123</v>
      </c>
      <c r="C54" s="23"/>
      <c r="D54" s="34"/>
      <c r="E54" s="54"/>
      <c r="F54" s="54"/>
      <c r="G54" s="54"/>
      <c r="H54" s="54"/>
      <c r="I54" s="54"/>
      <c r="J54" s="54"/>
      <c r="K54" s="54"/>
      <c r="L54" s="54"/>
      <c r="M54" s="54"/>
      <c r="N54" s="54"/>
      <c r="O54" s="54"/>
      <c r="P54" s="41"/>
      <c r="Q54" s="41"/>
      <c r="R54" s="41"/>
      <c r="S54" s="34"/>
    </row>
    <row r="55" spans="2:19" x14ac:dyDescent="0.35">
      <c r="C55" s="23"/>
      <c r="D55" s="34"/>
      <c r="E55" s="54"/>
      <c r="F55" s="54"/>
      <c r="G55" s="54"/>
      <c r="H55" s="54"/>
      <c r="I55" s="54"/>
      <c r="J55" s="54"/>
      <c r="K55" s="54"/>
      <c r="L55" s="54"/>
      <c r="M55" s="54"/>
      <c r="N55" s="54"/>
      <c r="O55" s="54"/>
      <c r="P55" s="41"/>
      <c r="Q55" s="41"/>
      <c r="R55" s="41"/>
      <c r="S55" s="34"/>
    </row>
    <row r="56" spans="2:19" x14ac:dyDescent="0.35">
      <c r="C56" s="3" t="s">
        <v>104</v>
      </c>
      <c r="D56" s="43">
        <f>'Input Data'!C85</f>
        <v>0.98429447237721857</v>
      </c>
      <c r="E56" s="54"/>
      <c r="F56" s="54"/>
      <c r="G56" s="54"/>
      <c r="H56" s="54"/>
      <c r="I56" s="54"/>
      <c r="J56" s="54"/>
      <c r="K56" s="54"/>
      <c r="L56" s="54"/>
      <c r="M56" s="54"/>
      <c r="N56" s="54"/>
      <c r="O56" s="54"/>
      <c r="P56" s="41"/>
      <c r="Q56" s="41"/>
      <c r="R56" s="41"/>
      <c r="S56" s="34"/>
    </row>
    <row r="57" spans="2:19" x14ac:dyDescent="0.35">
      <c r="C57" s="3" t="s">
        <v>137</v>
      </c>
      <c r="D57" s="44">
        <f>'Input Data'!C185</f>
        <v>0.96688917300606181</v>
      </c>
      <c r="E57" s="54"/>
      <c r="F57" s="54"/>
      <c r="G57" s="54"/>
      <c r="H57" s="54"/>
      <c r="I57" s="54"/>
      <c r="J57" s="54"/>
      <c r="K57" s="54"/>
      <c r="L57" s="54"/>
      <c r="M57" s="54"/>
      <c r="N57" s="54"/>
      <c r="O57" s="54"/>
      <c r="P57" s="41"/>
      <c r="Q57" s="41"/>
      <c r="R57" s="41"/>
      <c r="S57" s="34"/>
    </row>
    <row r="58" spans="2:19" x14ac:dyDescent="0.35">
      <c r="C58" s="3" t="s">
        <v>138</v>
      </c>
      <c r="D58" s="44">
        <f>'Input Data'!C209</f>
        <v>0.63211726439496441</v>
      </c>
      <c r="E58" s="54"/>
      <c r="F58" s="54"/>
      <c r="G58" s="54"/>
      <c r="H58" s="54"/>
      <c r="I58" s="54"/>
      <c r="J58" s="54"/>
      <c r="K58" s="54"/>
      <c r="L58" s="54"/>
      <c r="M58" s="54"/>
      <c r="N58" s="54"/>
      <c r="O58" s="54"/>
      <c r="P58" s="41"/>
      <c r="Q58" s="41"/>
      <c r="R58" s="41"/>
      <c r="S58" s="34"/>
    </row>
    <row r="59" spans="2:19" x14ac:dyDescent="0.35">
      <c r="C59" s="23"/>
      <c r="D59" s="34"/>
      <c r="E59" s="54"/>
      <c r="F59" s="54"/>
      <c r="G59" s="54"/>
      <c r="H59" s="54"/>
      <c r="I59" s="54"/>
      <c r="J59" s="54"/>
      <c r="K59" s="54"/>
      <c r="L59" s="54"/>
      <c r="M59" s="54"/>
      <c r="N59" s="54"/>
      <c r="O59" s="54"/>
      <c r="P59" s="41"/>
      <c r="Q59" s="41"/>
      <c r="R59" s="41"/>
      <c r="S59" s="34"/>
    </row>
    <row r="60" spans="2:19" x14ac:dyDescent="0.35">
      <c r="C60" s="3" t="s">
        <v>105</v>
      </c>
      <c r="D60" s="30" t="s">
        <v>93</v>
      </c>
      <c r="E60" s="54"/>
      <c r="F60" s="54"/>
      <c r="G60" s="54"/>
      <c r="H60" s="54"/>
      <c r="I60" s="54"/>
      <c r="J60" s="54"/>
      <c r="K60" s="54"/>
      <c r="L60" s="54"/>
      <c r="M60" s="54"/>
      <c r="N60" s="54"/>
      <c r="O60" s="54"/>
      <c r="P60" s="41"/>
      <c r="Q60" s="41"/>
      <c r="R60" s="41"/>
      <c r="S60" s="34"/>
    </row>
    <row r="61" spans="2:19" x14ac:dyDescent="0.35">
      <c r="C61" s="3" t="s">
        <v>124</v>
      </c>
      <c r="D61" s="30" t="s">
        <v>92</v>
      </c>
      <c r="E61" s="54"/>
      <c r="F61" s="54"/>
      <c r="G61" s="54"/>
      <c r="H61" s="54"/>
      <c r="I61" s="54"/>
      <c r="J61" s="54"/>
      <c r="K61" s="54"/>
      <c r="L61" s="54"/>
      <c r="M61" s="54"/>
      <c r="N61" s="54"/>
      <c r="O61" s="54"/>
      <c r="P61" s="41"/>
      <c r="Q61" s="41"/>
      <c r="R61" s="41"/>
      <c r="S61" s="34"/>
    </row>
    <row r="62" spans="2:19" x14ac:dyDescent="0.35">
      <c r="C62" s="3" t="s">
        <v>139</v>
      </c>
      <c r="D62" s="30">
        <f>F51/D$56/D$57/D$58</f>
        <v>736.75367392845305</v>
      </c>
      <c r="E62" s="54"/>
      <c r="F62" s="54"/>
      <c r="G62" s="54"/>
      <c r="H62" s="54"/>
      <c r="I62" s="54"/>
      <c r="J62" s="54"/>
      <c r="K62" s="54"/>
      <c r="L62" s="54"/>
      <c r="M62" s="54"/>
      <c r="N62" s="54"/>
      <c r="O62" s="54"/>
      <c r="P62" s="41"/>
      <c r="Q62" s="41"/>
      <c r="R62" s="41"/>
      <c r="S62" s="34"/>
    </row>
    <row r="63" spans="2:19" x14ac:dyDescent="0.35">
      <c r="C63" s="3" t="s">
        <v>140</v>
      </c>
      <c r="D63" s="30">
        <f>F52/D$56/D$57/D$58</f>
        <v>-209.55700949147612</v>
      </c>
      <c r="E63" s="54"/>
      <c r="F63" s="54"/>
      <c r="G63" s="54"/>
      <c r="H63" s="54"/>
      <c r="I63" s="54"/>
      <c r="J63" s="54"/>
      <c r="K63" s="54"/>
      <c r="L63" s="54"/>
      <c r="M63" s="54"/>
      <c r="N63" s="54"/>
      <c r="O63" s="54"/>
      <c r="P63" s="41"/>
      <c r="Q63" s="41"/>
      <c r="R63" s="41"/>
      <c r="S63" s="34"/>
    </row>
    <row r="64" spans="2:19" ht="13.9" x14ac:dyDescent="0.4">
      <c r="C64" s="3" t="s">
        <v>31</v>
      </c>
      <c r="D64" s="30">
        <f>D63-D62</f>
        <v>-946.31068341992921</v>
      </c>
      <c r="E64" s="64" t="s">
        <v>167</v>
      </c>
      <c r="F64" s="54"/>
      <c r="G64" s="54"/>
      <c r="H64" s="54"/>
      <c r="I64" s="54"/>
      <c r="J64" s="54"/>
      <c r="K64" s="54"/>
      <c r="L64" s="54"/>
      <c r="M64" s="54"/>
      <c r="N64" s="54"/>
      <c r="O64" s="54"/>
      <c r="P64" s="41"/>
      <c r="Q64" s="41"/>
      <c r="R64" s="41"/>
      <c r="S64" s="34"/>
    </row>
    <row r="65" spans="2:19" x14ac:dyDescent="0.35">
      <c r="C65" s="23"/>
      <c r="D65" s="34"/>
      <c r="E65" s="54"/>
      <c r="F65" s="54"/>
      <c r="G65" s="54"/>
      <c r="H65" s="54"/>
      <c r="I65" s="54"/>
      <c r="J65" s="54"/>
      <c r="K65" s="54"/>
      <c r="L65" s="54"/>
      <c r="M65" s="54"/>
      <c r="N65" s="54"/>
      <c r="O65" s="54"/>
      <c r="P65" s="41"/>
      <c r="Q65" s="41"/>
      <c r="R65" s="41"/>
      <c r="S65" s="34"/>
    </row>
    <row r="66" spans="2:19" x14ac:dyDescent="0.35">
      <c r="B66" s="23" t="s">
        <v>125</v>
      </c>
      <c r="C66" s="23"/>
      <c r="D66" s="34"/>
      <c r="E66" s="54"/>
      <c r="F66" s="54"/>
      <c r="G66" s="54"/>
      <c r="H66" s="54"/>
      <c r="I66" s="54"/>
      <c r="J66" s="54"/>
      <c r="K66" s="54"/>
      <c r="L66" s="54"/>
      <c r="M66" s="54"/>
      <c r="N66" s="54"/>
      <c r="O66" s="54"/>
      <c r="P66" s="41"/>
      <c r="Q66" s="41"/>
      <c r="R66" s="41"/>
      <c r="S66" s="34"/>
    </row>
    <row r="67" spans="2:19" x14ac:dyDescent="0.35">
      <c r="B67" s="23" t="s">
        <v>168</v>
      </c>
      <c r="C67" s="23"/>
      <c r="D67" s="34"/>
      <c r="E67" s="54"/>
      <c r="F67" s="54"/>
      <c r="G67" s="54"/>
      <c r="H67" s="54"/>
      <c r="I67" s="54"/>
      <c r="J67" s="54"/>
      <c r="K67" s="54"/>
      <c r="L67" s="54"/>
      <c r="M67" s="54"/>
      <c r="N67" s="54"/>
      <c r="O67" s="54"/>
      <c r="P67" s="41"/>
      <c r="Q67" s="41"/>
      <c r="R67" s="41"/>
      <c r="S67" s="34"/>
    </row>
    <row r="68" spans="2:19" x14ac:dyDescent="0.35">
      <c r="B68" s="23"/>
      <c r="C68" s="23"/>
      <c r="D68" s="34"/>
      <c r="E68" s="54"/>
      <c r="F68" s="54"/>
      <c r="G68" s="54"/>
      <c r="H68" s="54"/>
      <c r="I68" s="54"/>
      <c r="J68" s="54"/>
      <c r="K68" s="54"/>
      <c r="L68" s="54"/>
      <c r="M68" s="54"/>
      <c r="N68" s="54"/>
      <c r="O68" s="54"/>
      <c r="P68" s="41"/>
      <c r="Q68" s="41"/>
      <c r="R68" s="41"/>
      <c r="S68" s="34"/>
    </row>
    <row r="69" spans="2:19" x14ac:dyDescent="0.35">
      <c r="C69" s="36"/>
      <c r="D69" s="30" t="str">
        <f>D61</f>
        <v>2023/24</v>
      </c>
      <c r="E69" s="54"/>
      <c r="F69" s="54"/>
      <c r="G69" s="54"/>
      <c r="H69" s="54"/>
      <c r="I69" s="54"/>
      <c r="J69" s="54"/>
      <c r="K69" s="54"/>
      <c r="L69" s="54"/>
      <c r="M69" s="54"/>
      <c r="N69" s="54"/>
      <c r="O69" s="54"/>
      <c r="P69" s="41"/>
      <c r="Q69" s="41"/>
      <c r="R69" s="41"/>
      <c r="S69" s="34"/>
    </row>
    <row r="70" spans="2:19" x14ac:dyDescent="0.35">
      <c r="C70" s="25" t="s">
        <v>141</v>
      </c>
      <c r="D70" s="30">
        <f>MAX(D62:D63)</f>
        <v>736.75367392845305</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E927B-8DA6-4AA5-8030-62D06FB6DF25}">
  <dimension ref="A1:U70"/>
  <sheetViews>
    <sheetView zoomScale="80" zoomScaleNormal="80" workbookViewId="0"/>
  </sheetViews>
  <sheetFormatPr defaultRowHeight="13.5" x14ac:dyDescent="0.35"/>
  <cols>
    <col min="1" max="1" width="6.265625" style="24" customWidth="1"/>
    <col min="2" max="2" width="5.1328125" style="24" customWidth="1"/>
    <col min="3" max="3" width="81.19921875" style="24" customWidth="1"/>
    <col min="4" max="18" width="10.86328125" style="24" customWidth="1"/>
    <col min="19" max="19" width="9.9296875" style="24" bestFit="1" customWidth="1"/>
    <col min="20" max="16384" width="9.06640625" style="24"/>
  </cols>
  <sheetData>
    <row r="1" spans="1:21" x14ac:dyDescent="0.35">
      <c r="A1" s="23" t="s">
        <v>122</v>
      </c>
    </row>
    <row r="2" spans="1:21" x14ac:dyDescent="0.35">
      <c r="A2" s="23" t="s">
        <v>177</v>
      </c>
    </row>
    <row r="3" spans="1:21" x14ac:dyDescent="0.35">
      <c r="A3" s="23"/>
    </row>
    <row r="4" spans="1:21" x14ac:dyDescent="0.35">
      <c r="B4" s="23" t="s">
        <v>110</v>
      </c>
    </row>
    <row r="6" spans="1:21" x14ac:dyDescent="0.35">
      <c r="C6" s="25" t="s">
        <v>129</v>
      </c>
      <c r="D6" s="26">
        <f>'Input Data'!C240</f>
        <v>5.1039410454187598E-3</v>
      </c>
    </row>
    <row r="8" spans="1:21" x14ac:dyDescent="0.35">
      <c r="C8" s="27"/>
      <c r="D8" s="28" t="s">
        <v>79</v>
      </c>
      <c r="E8" s="28" t="s">
        <v>80</v>
      </c>
      <c r="F8" s="28" t="s">
        <v>81</v>
      </c>
      <c r="G8" s="28" t="s">
        <v>82</v>
      </c>
      <c r="H8" s="28" t="s">
        <v>83</v>
      </c>
      <c r="I8" s="28" t="s">
        <v>84</v>
      </c>
      <c r="J8" s="28" t="s">
        <v>85</v>
      </c>
      <c r="K8" s="28" t="s">
        <v>86</v>
      </c>
      <c r="L8" s="28" t="s">
        <v>87</v>
      </c>
      <c r="M8" s="28" t="s">
        <v>88</v>
      </c>
      <c r="N8" s="28" t="s">
        <v>89</v>
      </c>
      <c r="O8" s="28" t="s">
        <v>90</v>
      </c>
      <c r="P8" s="28" t="s">
        <v>91</v>
      </c>
      <c r="Q8" s="28" t="s">
        <v>92</v>
      </c>
      <c r="R8" s="28" t="s">
        <v>93</v>
      </c>
    </row>
    <row r="9" spans="1:21" x14ac:dyDescent="0.35">
      <c r="C9" s="25" t="s">
        <v>27</v>
      </c>
      <c r="D9" s="29">
        <f>'Input Data'!C28</f>
        <v>7226.3153054917893</v>
      </c>
      <c r="E9" s="30">
        <f>'Input Data'!D28</f>
        <v>7241.1310111494331</v>
      </c>
      <c r="F9" s="30">
        <f>'Input Data'!E28</f>
        <v>7342.4448809037522</v>
      </c>
      <c r="G9" s="30">
        <f>'Input Data'!F28</f>
        <v>7315.4958595206936</v>
      </c>
      <c r="H9" s="30">
        <f>'Input Data'!G28</f>
        <v>7354.7620640479272</v>
      </c>
      <c r="I9" s="30">
        <f>'Input Data'!H28</f>
        <v>7350.9959334152272</v>
      </c>
      <c r="J9" s="30">
        <f>'Input Data'!I28</f>
        <v>7295.6522007547392</v>
      </c>
      <c r="K9" s="30">
        <f>'Input Data'!J28</f>
        <v>7042.618260039264</v>
      </c>
      <c r="L9" s="30">
        <f>'Input Data'!K28</f>
        <v>6998.6781128121847</v>
      </c>
      <c r="M9" s="30">
        <f>'Input Data'!L28</f>
        <v>7049.7716446786017</v>
      </c>
      <c r="N9" s="30">
        <f>'Input Data'!M28</f>
        <v>7226.9195701416838</v>
      </c>
      <c r="O9" s="30">
        <f>'Input Data'!N28</f>
        <v>7469.1603529041504</v>
      </c>
      <c r="P9" s="31">
        <f>'Input Data'!O28</f>
        <v>7535.7888784872912</v>
      </c>
      <c r="Q9" s="31">
        <f>'Input Data'!P28</f>
        <v>7581.0202125730484</v>
      </c>
      <c r="R9" s="31">
        <f>'Input Data'!Q28</f>
        <v>7592.5789899964038</v>
      </c>
      <c r="T9" s="32"/>
    </row>
    <row r="10" spans="1:21" x14ac:dyDescent="0.35">
      <c r="C10" s="25" t="s">
        <v>26</v>
      </c>
      <c r="D10" s="29">
        <f>D9</f>
        <v>7226.3153054917893</v>
      </c>
      <c r="E10" s="30">
        <f t="shared" ref="E10:O10" si="0">E9</f>
        <v>7241.1310111494331</v>
      </c>
      <c r="F10" s="30">
        <f t="shared" si="0"/>
        <v>7342.4448809037522</v>
      </c>
      <c r="G10" s="30">
        <f t="shared" si="0"/>
        <v>7315.4958595206936</v>
      </c>
      <c r="H10" s="30">
        <f t="shared" si="0"/>
        <v>7354.7620640479272</v>
      </c>
      <c r="I10" s="30">
        <f t="shared" si="0"/>
        <v>7350.9959334152272</v>
      </c>
      <c r="J10" s="30">
        <f t="shared" si="0"/>
        <v>7295.6522007547392</v>
      </c>
      <c r="K10" s="30">
        <f t="shared" si="0"/>
        <v>7042.618260039264</v>
      </c>
      <c r="L10" s="30">
        <f t="shared" si="0"/>
        <v>6998.6781128121847</v>
      </c>
      <c r="M10" s="30">
        <f t="shared" si="0"/>
        <v>7049.7716446786017</v>
      </c>
      <c r="N10" s="30">
        <f t="shared" si="0"/>
        <v>7226.9195701416838</v>
      </c>
      <c r="O10" s="30">
        <f t="shared" si="0"/>
        <v>7469.1603529041504</v>
      </c>
      <c r="P10" s="31">
        <f>'Input Data'!C288</f>
        <v>7483.1295325524998</v>
      </c>
      <c r="Q10" s="31">
        <f>'Input Data'!D288</f>
        <v>7423.8322586979739</v>
      </c>
      <c r="R10" s="31"/>
      <c r="T10" s="32"/>
    </row>
    <row r="11" spans="1:21" x14ac:dyDescent="0.35">
      <c r="C11" s="3" t="s">
        <v>28</v>
      </c>
      <c r="D11" s="29"/>
      <c r="E11" s="30"/>
      <c r="F11" s="30"/>
      <c r="G11" s="30"/>
      <c r="H11" s="30"/>
      <c r="I11" s="30"/>
      <c r="J11" s="30"/>
      <c r="K11" s="30"/>
      <c r="L11" s="30"/>
      <c r="M11" s="30"/>
      <c r="N11" s="30"/>
      <c r="O11" s="30"/>
      <c r="P11" s="31">
        <f>P10-P9</f>
        <v>-52.659345934791418</v>
      </c>
      <c r="Q11" s="31">
        <f>Q10-Q9</f>
        <v>-157.18795387507453</v>
      </c>
      <c r="R11" s="31"/>
      <c r="T11" s="32"/>
    </row>
    <row r="12" spans="1:21" x14ac:dyDescent="0.35">
      <c r="D12" s="33"/>
      <c r="E12" s="34"/>
      <c r="F12" s="34"/>
      <c r="G12" s="34"/>
      <c r="H12" s="34"/>
      <c r="I12" s="34"/>
      <c r="J12" s="34"/>
      <c r="K12" s="34"/>
      <c r="L12" s="34"/>
      <c r="M12" s="34"/>
      <c r="N12" s="34"/>
      <c r="O12" s="34"/>
      <c r="P12" s="35"/>
      <c r="Q12" s="35"/>
      <c r="R12" s="35"/>
    </row>
    <row r="13" spans="1:21" x14ac:dyDescent="0.35">
      <c r="B13" s="23" t="s">
        <v>142</v>
      </c>
      <c r="D13" s="33"/>
      <c r="E13" s="34"/>
      <c r="F13" s="34"/>
      <c r="G13" s="34"/>
      <c r="H13" s="34"/>
      <c r="I13" s="34"/>
      <c r="J13" s="34"/>
      <c r="K13" s="34"/>
      <c r="L13" s="34"/>
      <c r="M13" s="34"/>
      <c r="N13" s="34"/>
      <c r="O13" s="34"/>
      <c r="P13" s="35"/>
      <c r="Q13" s="35"/>
      <c r="R13" s="35"/>
    </row>
    <row r="14" spans="1:21" x14ac:dyDescent="0.35">
      <c r="B14" s="23" t="s">
        <v>118</v>
      </c>
      <c r="T14" s="32"/>
      <c r="U14" s="32"/>
    </row>
    <row r="15" spans="1:21" x14ac:dyDescent="0.35">
      <c r="B15" s="23"/>
      <c r="T15" s="32"/>
      <c r="U15" s="32"/>
    </row>
    <row r="16" spans="1:21" x14ac:dyDescent="0.35">
      <c r="C16" s="27"/>
      <c r="D16" s="36" t="s">
        <v>79</v>
      </c>
      <c r="E16" s="36" t="s">
        <v>80</v>
      </c>
      <c r="F16" s="36" t="s">
        <v>81</v>
      </c>
      <c r="G16" s="36" t="s">
        <v>82</v>
      </c>
      <c r="H16" s="36" t="s">
        <v>83</v>
      </c>
      <c r="I16" s="36" t="s">
        <v>84</v>
      </c>
      <c r="J16" s="36" t="s">
        <v>85</v>
      </c>
      <c r="K16" s="36" t="s">
        <v>86</v>
      </c>
      <c r="L16" s="36" t="s">
        <v>87</v>
      </c>
      <c r="M16" s="36" t="s">
        <v>88</v>
      </c>
      <c r="N16" s="36" t="s">
        <v>89</v>
      </c>
      <c r="O16" s="36" t="s">
        <v>90</v>
      </c>
      <c r="P16" s="36" t="s">
        <v>91</v>
      </c>
      <c r="Q16" s="36" t="s">
        <v>92</v>
      </c>
      <c r="R16" s="36" t="s">
        <v>93</v>
      </c>
    </row>
    <row r="17" spans="2:19" x14ac:dyDescent="0.35">
      <c r="C17" s="3" t="s">
        <v>111</v>
      </c>
      <c r="D17" s="37"/>
      <c r="E17" s="30">
        <f>E21+E24</f>
        <v>728.79785823574048</v>
      </c>
      <c r="F17" s="30">
        <f t="shared" ref="F17:R18" si="1">F21+F24</f>
        <v>664.20011495241874</v>
      </c>
      <c r="G17" s="30">
        <f t="shared" si="1"/>
        <v>663.313720715925</v>
      </c>
      <c r="H17" s="30">
        <f t="shared" si="1"/>
        <v>766.55080550942876</v>
      </c>
      <c r="I17" s="30">
        <f t="shared" si="1"/>
        <v>830.58344336641824</v>
      </c>
      <c r="J17" s="30">
        <f t="shared" si="1"/>
        <v>793.68989919772878</v>
      </c>
      <c r="K17" s="30">
        <f t="shared" si="1"/>
        <v>785.2411921324574</v>
      </c>
      <c r="L17" s="30">
        <f t="shared" si="1"/>
        <v>673.03263216038249</v>
      </c>
      <c r="M17" s="30">
        <f t="shared" si="1"/>
        <v>606.37354728618743</v>
      </c>
      <c r="N17" s="30">
        <f t="shared" si="1"/>
        <v>535.97781180046388</v>
      </c>
      <c r="O17" s="30">
        <f t="shared" si="1"/>
        <v>586.55568480189129</v>
      </c>
      <c r="P17" s="31">
        <f t="shared" si="1"/>
        <v>660.85826537621961</v>
      </c>
      <c r="Q17" s="31">
        <f t="shared" si="1"/>
        <v>641.42977218695205</v>
      </c>
      <c r="R17" s="31">
        <f t="shared" si="1"/>
        <v>623.42760631698536</v>
      </c>
    </row>
    <row r="18" spans="2:19" x14ac:dyDescent="0.35">
      <c r="C18" s="3" t="s">
        <v>115</v>
      </c>
      <c r="D18" s="37"/>
      <c r="E18" s="30">
        <f>E22+E25</f>
        <v>728.79785823574048</v>
      </c>
      <c r="F18" s="30">
        <f t="shared" si="1"/>
        <v>664.20011495241874</v>
      </c>
      <c r="G18" s="30">
        <f t="shared" si="1"/>
        <v>663.313720715925</v>
      </c>
      <c r="H18" s="30">
        <f t="shared" si="1"/>
        <v>766.55080550942876</v>
      </c>
      <c r="I18" s="30">
        <f t="shared" si="1"/>
        <v>830.58344336641824</v>
      </c>
      <c r="J18" s="30">
        <f t="shared" si="1"/>
        <v>793.68989919772878</v>
      </c>
      <c r="K18" s="30">
        <f t="shared" si="1"/>
        <v>785.2411921324574</v>
      </c>
      <c r="L18" s="30">
        <f t="shared" si="1"/>
        <v>673.03263216038249</v>
      </c>
      <c r="M18" s="30">
        <f t="shared" si="1"/>
        <v>606.37354728618743</v>
      </c>
      <c r="N18" s="30">
        <f t="shared" si="1"/>
        <v>535.97781180046388</v>
      </c>
      <c r="O18" s="30">
        <f t="shared" si="1"/>
        <v>586.55568480189129</v>
      </c>
      <c r="P18" s="31">
        <f t="shared" si="1"/>
        <v>660.85826537621961</v>
      </c>
      <c r="Q18" s="31">
        <f t="shared" si="1"/>
        <v>636.94752450046337</v>
      </c>
      <c r="R18" s="31">
        <f t="shared" si="1"/>
        <v>610.5012049780629</v>
      </c>
    </row>
    <row r="19" spans="2:19" x14ac:dyDescent="0.35">
      <c r="C19" s="3" t="s">
        <v>161</v>
      </c>
      <c r="D19" s="38"/>
      <c r="E19" s="39"/>
      <c r="F19" s="39"/>
      <c r="G19" s="39"/>
      <c r="H19" s="39"/>
      <c r="I19" s="39"/>
      <c r="J19" s="39"/>
      <c r="K19" s="39"/>
      <c r="L19" s="39"/>
      <c r="M19" s="39"/>
      <c r="N19" s="39"/>
      <c r="O19" s="39"/>
      <c r="P19" s="31">
        <f>P18-P17</f>
        <v>0</v>
      </c>
      <c r="Q19" s="31">
        <f t="shared" ref="Q19:R19" si="2">Q18-Q17</f>
        <v>-4.4822476864886767</v>
      </c>
      <c r="R19" s="31">
        <f t="shared" si="2"/>
        <v>-12.92640133892246</v>
      </c>
    </row>
    <row r="20" spans="2:19" x14ac:dyDescent="0.35">
      <c r="C20" s="25" t="s">
        <v>24</v>
      </c>
      <c r="D20" s="26"/>
      <c r="E20" s="45">
        <f>'Input Data'!C54</f>
        <v>6.8111523212914291E-2</v>
      </c>
      <c r="F20" s="45">
        <f>'Input Data'!D54</f>
        <v>6.4430793549872467E-2</v>
      </c>
      <c r="G20" s="45">
        <f>'Input Data'!E54</f>
        <v>6.4967423697486149E-2</v>
      </c>
      <c r="H20" s="45">
        <f>'Input Data'!F54</f>
        <v>7.2594110483380755E-2</v>
      </c>
      <c r="I20" s="45">
        <f>'Input Data'!G54</f>
        <v>8.3946581828643091E-2</v>
      </c>
      <c r="J20" s="45">
        <f>'Input Data'!H54</f>
        <v>8.3253909600091658E-2</v>
      </c>
      <c r="K20" s="45">
        <f>'Input Data'!I54</f>
        <v>8.2697637032504712E-2</v>
      </c>
      <c r="L20" s="45">
        <f>'Input Data'!J54</f>
        <v>7.7544646432896255E-2</v>
      </c>
      <c r="M20" s="45">
        <f>'Input Data'!K54</f>
        <v>6.9869892249122739E-2</v>
      </c>
      <c r="N20" s="45">
        <f>'Input Data'!L54</f>
        <v>5.8324012963072158E-2</v>
      </c>
      <c r="O20" s="45">
        <f>'Input Data'!M54</f>
        <v>6.4068581027904747E-2</v>
      </c>
      <c r="P20" s="46">
        <f>'Input Data'!N54</f>
        <v>7.3473714017966721E-2</v>
      </c>
      <c r="Q20" s="46">
        <f>'Input Data'!O54</f>
        <v>7.0278930341126228E-2</v>
      </c>
      <c r="R20" s="46">
        <f>'Input Data'!P54</f>
        <v>6.7526439492760201E-2</v>
      </c>
    </row>
    <row r="21" spans="2:19" x14ac:dyDescent="0.35">
      <c r="C21" s="3" t="s">
        <v>162</v>
      </c>
      <c r="D21" s="37"/>
      <c r="E21" s="30">
        <f>E$20*D9</f>
        <v>492.19534267384182</v>
      </c>
      <c r="F21" s="30">
        <f t="shared" ref="F21:O21" si="3">F20*E9</f>
        <v>466.55181724694842</v>
      </c>
      <c r="G21" s="30">
        <f t="shared" si="3"/>
        <v>477.01972755311232</v>
      </c>
      <c r="H21" s="30">
        <f t="shared" si="3"/>
        <v>531.06191466675966</v>
      </c>
      <c r="I21" s="30">
        <f t="shared" si="3"/>
        <v>617.40713543979928</v>
      </c>
      <c r="J21" s="30">
        <f t="shared" si="3"/>
        <v>611.99915091119271</v>
      </c>
      <c r="K21" s="30">
        <f t="shared" si="3"/>
        <v>603.33319761340965</v>
      </c>
      <c r="L21" s="30">
        <f t="shared" si="3"/>
        <v>546.11734293660379</v>
      </c>
      <c r="M21" s="30">
        <f t="shared" si="3"/>
        <v>488.99688562848104</v>
      </c>
      <c r="N21" s="30">
        <f t="shared" si="3"/>
        <v>411.17097279093332</v>
      </c>
      <c r="O21" s="30">
        <f t="shared" si="3"/>
        <v>463.018482061773</v>
      </c>
      <c r="P21" s="31">
        <f>(P20*O9)</f>
        <v>548.78695172361495</v>
      </c>
      <c r="Q21" s="31">
        <f t="shared" ref="Q21:R21" si="4">(Q20*P9)</f>
        <v>529.60718165664207</v>
      </c>
      <c r="R21" s="31">
        <f t="shared" si="4"/>
        <v>511.91930267770601</v>
      </c>
    </row>
    <row r="22" spans="2:19" ht="13.9" x14ac:dyDescent="0.4">
      <c r="C22" s="3" t="s">
        <v>163</v>
      </c>
      <c r="D22" s="37"/>
      <c r="E22" s="30">
        <f>E$20*D10</f>
        <v>492.19534267384182</v>
      </c>
      <c r="F22" s="30">
        <f t="shared" ref="F22:R22" si="5">F$20*E10</f>
        <v>466.55181724694842</v>
      </c>
      <c r="G22" s="30">
        <f t="shared" si="5"/>
        <v>477.01972755311232</v>
      </c>
      <c r="H22" s="30">
        <f t="shared" si="5"/>
        <v>531.06191466675966</v>
      </c>
      <c r="I22" s="30">
        <f t="shared" si="5"/>
        <v>617.40713543979928</v>
      </c>
      <c r="J22" s="30">
        <f t="shared" si="5"/>
        <v>611.99915091119271</v>
      </c>
      <c r="K22" s="30">
        <f t="shared" si="5"/>
        <v>603.33319761340965</v>
      </c>
      <c r="L22" s="30">
        <f t="shared" si="5"/>
        <v>546.11734293660379</v>
      </c>
      <c r="M22" s="30">
        <f t="shared" si="5"/>
        <v>488.99688562848104</v>
      </c>
      <c r="N22" s="30">
        <f t="shared" si="5"/>
        <v>411.17097279093332</v>
      </c>
      <c r="O22" s="30">
        <f t="shared" si="5"/>
        <v>463.018482061773</v>
      </c>
      <c r="P22" s="31">
        <f t="shared" si="5"/>
        <v>548.78695172361495</v>
      </c>
      <c r="Q22" s="31">
        <f t="shared" si="5"/>
        <v>525.90633915188164</v>
      </c>
      <c r="R22" s="31">
        <f t="shared" si="5"/>
        <v>501.30495982137001</v>
      </c>
      <c r="S22" s="40"/>
    </row>
    <row r="23" spans="2:19" x14ac:dyDescent="0.35">
      <c r="C23" s="25" t="s">
        <v>29</v>
      </c>
      <c r="D23" s="26"/>
      <c r="E23" s="45">
        <f>'Input Data'!C79</f>
        <v>3.2741792401735859E-2</v>
      </c>
      <c r="F23" s="45">
        <f>'Input Data'!D79</f>
        <v>2.7295224654980556E-2</v>
      </c>
      <c r="G23" s="45">
        <f>'Input Data'!E79</f>
        <v>2.5372201791711988E-2</v>
      </c>
      <c r="H23" s="45">
        <f>'Input Data'!F79</f>
        <v>3.2190420904441353E-2</v>
      </c>
      <c r="I23" s="45">
        <f>'Input Data'!G79</f>
        <v>2.8984800061538713E-2</v>
      </c>
      <c r="J23" s="45">
        <f>'Input Data'!H79</f>
        <v>2.4716480587430232E-2</v>
      </c>
      <c r="K23" s="45">
        <f>'Input Data'!I79</f>
        <v>2.4933753626609184E-2</v>
      </c>
      <c r="L23" s="45">
        <f>'Input Data'!J79</f>
        <v>1.8021037707511803E-2</v>
      </c>
      <c r="M23" s="45">
        <f>'Input Data'!K79</f>
        <v>1.6771261624795957E-2</v>
      </c>
      <c r="N23" s="45">
        <f>'Input Data'!L79</f>
        <v>1.7703671168375911E-2</v>
      </c>
      <c r="O23" s="45">
        <f>'Input Data'!M79</f>
        <v>1.7094033154944368E-2</v>
      </c>
      <c r="P23" s="46">
        <f>'Input Data'!N79</f>
        <v>1.5004539781908579E-2</v>
      </c>
      <c r="Q23" s="46">
        <f>'Input Data'!O79</f>
        <v>1.4838869869289232E-2</v>
      </c>
      <c r="R23" s="46">
        <f>'Input Data'!P79</f>
        <v>1.4708878292441949E-2</v>
      </c>
    </row>
    <row r="24" spans="2:19" x14ac:dyDescent="0.35">
      <c r="C24" s="3" t="s">
        <v>164</v>
      </c>
      <c r="D24" s="37"/>
      <c r="E24" s="30">
        <f>E$23*D9</f>
        <v>236.6025155618986</v>
      </c>
      <c r="F24" s="30">
        <f t="shared" ref="F24:R24" si="6">F23*E9</f>
        <v>197.6482977054703</v>
      </c>
      <c r="G24" s="30">
        <f t="shared" si="6"/>
        <v>186.29399316281268</v>
      </c>
      <c r="H24" s="30">
        <f t="shared" si="6"/>
        <v>235.48889084266909</v>
      </c>
      <c r="I24" s="30">
        <f t="shared" si="6"/>
        <v>213.17630792661896</v>
      </c>
      <c r="J24" s="30">
        <f t="shared" si="6"/>
        <v>181.69074828653604</v>
      </c>
      <c r="K24" s="30">
        <f t="shared" si="6"/>
        <v>181.90799451904775</v>
      </c>
      <c r="L24" s="30">
        <f t="shared" si="6"/>
        <v>126.91528922377874</v>
      </c>
      <c r="M24" s="30">
        <f t="shared" si="6"/>
        <v>117.37666165770638</v>
      </c>
      <c r="N24" s="30">
        <f t="shared" si="6"/>
        <v>124.80683900953059</v>
      </c>
      <c r="O24" s="30">
        <f t="shared" si="6"/>
        <v>123.53720274011825</v>
      </c>
      <c r="P24" s="31">
        <f t="shared" si="6"/>
        <v>112.07131365260464</v>
      </c>
      <c r="Q24" s="31">
        <f t="shared" si="6"/>
        <v>111.82259053030995</v>
      </c>
      <c r="R24" s="31">
        <f t="shared" si="6"/>
        <v>111.50830363927936</v>
      </c>
    </row>
    <row r="25" spans="2:19" x14ac:dyDescent="0.35">
      <c r="C25" s="3" t="s">
        <v>165</v>
      </c>
      <c r="D25" s="37"/>
      <c r="E25" s="30">
        <f>E$23*D10</f>
        <v>236.6025155618986</v>
      </c>
      <c r="F25" s="30">
        <f t="shared" ref="F25:R25" si="7">F$23*E10</f>
        <v>197.6482977054703</v>
      </c>
      <c r="G25" s="30">
        <f t="shared" si="7"/>
        <v>186.29399316281268</v>
      </c>
      <c r="H25" s="30">
        <f t="shared" si="7"/>
        <v>235.48889084266909</v>
      </c>
      <c r="I25" s="30">
        <f t="shared" si="7"/>
        <v>213.17630792661896</v>
      </c>
      <c r="J25" s="30">
        <f t="shared" si="7"/>
        <v>181.69074828653604</v>
      </c>
      <c r="K25" s="30">
        <f t="shared" si="7"/>
        <v>181.90799451904775</v>
      </c>
      <c r="L25" s="30">
        <f t="shared" si="7"/>
        <v>126.91528922377874</v>
      </c>
      <c r="M25" s="30">
        <f t="shared" si="7"/>
        <v>117.37666165770638</v>
      </c>
      <c r="N25" s="30">
        <f t="shared" si="7"/>
        <v>124.80683900953059</v>
      </c>
      <c r="O25" s="30">
        <f t="shared" si="7"/>
        <v>123.53720274011825</v>
      </c>
      <c r="P25" s="31">
        <f t="shared" si="7"/>
        <v>112.07131365260464</v>
      </c>
      <c r="Q25" s="31">
        <f t="shared" si="7"/>
        <v>111.04118534858171</v>
      </c>
      <c r="R25" s="31">
        <f t="shared" si="7"/>
        <v>109.19624515669291</v>
      </c>
    </row>
    <row r="26" spans="2:19" x14ac:dyDescent="0.35">
      <c r="D26" s="33"/>
      <c r="E26" s="34"/>
      <c r="F26" s="34"/>
      <c r="G26" s="34"/>
      <c r="H26" s="34"/>
      <c r="I26" s="34"/>
      <c r="J26" s="34"/>
      <c r="K26" s="34"/>
      <c r="L26" s="34"/>
      <c r="M26" s="34"/>
      <c r="N26" s="34"/>
      <c r="O26" s="34"/>
      <c r="P26" s="34"/>
      <c r="Q26" s="34"/>
      <c r="R26" s="34"/>
    </row>
    <row r="27" spans="2:19" x14ac:dyDescent="0.35">
      <c r="B27" s="23" t="s">
        <v>180</v>
      </c>
      <c r="D27" s="33"/>
      <c r="E27" s="34"/>
      <c r="F27" s="34"/>
      <c r="G27" s="34"/>
      <c r="H27" s="34"/>
      <c r="I27" s="34"/>
      <c r="J27" s="34"/>
      <c r="K27" s="34"/>
      <c r="L27" s="34"/>
      <c r="M27" s="34"/>
      <c r="N27" s="34"/>
      <c r="O27" s="34"/>
      <c r="P27" s="34"/>
      <c r="Q27" s="34"/>
      <c r="R27" s="34"/>
    </row>
    <row r="28" spans="2:19" x14ac:dyDescent="0.35">
      <c r="D28" s="33"/>
      <c r="E28" s="34"/>
      <c r="F28" s="34"/>
      <c r="G28" s="34"/>
      <c r="H28" s="34"/>
      <c r="I28" s="34"/>
      <c r="J28" s="34"/>
      <c r="K28" s="34"/>
      <c r="L28" s="34"/>
      <c r="M28" s="34"/>
      <c r="N28" s="34"/>
      <c r="O28" s="34"/>
      <c r="P28" s="34"/>
      <c r="Q28" s="34"/>
      <c r="R28" s="34"/>
    </row>
    <row r="29" spans="2:19" x14ac:dyDescent="0.35">
      <c r="C29" s="27"/>
      <c r="D29" s="36" t="s">
        <v>79</v>
      </c>
      <c r="E29" s="36" t="s">
        <v>80</v>
      </c>
      <c r="F29" s="36" t="s">
        <v>81</v>
      </c>
      <c r="G29" s="36" t="s">
        <v>82</v>
      </c>
      <c r="H29" s="36" t="s">
        <v>83</v>
      </c>
      <c r="I29" s="36" t="s">
        <v>84</v>
      </c>
      <c r="J29" s="36" t="s">
        <v>85</v>
      </c>
      <c r="K29" s="36" t="s">
        <v>86</v>
      </c>
      <c r="L29" s="36" t="s">
        <v>87</v>
      </c>
      <c r="M29" s="36" t="s">
        <v>88</v>
      </c>
      <c r="N29" s="36" t="s">
        <v>89</v>
      </c>
      <c r="O29" s="36" t="s">
        <v>90</v>
      </c>
      <c r="P29" s="36" t="s">
        <v>91</v>
      </c>
      <c r="Q29" s="36" t="s">
        <v>92</v>
      </c>
      <c r="R29" s="36" t="s">
        <v>93</v>
      </c>
    </row>
    <row r="30" spans="2:19" x14ac:dyDescent="0.35">
      <c r="C30" s="3" t="s">
        <v>112</v>
      </c>
      <c r="D30" s="53"/>
      <c r="E30" s="30">
        <f>'Input Data'!C312</f>
        <v>640.40861118932651</v>
      </c>
      <c r="F30" s="30">
        <f>'Input Data'!D312</f>
        <v>718.51888620796353</v>
      </c>
      <c r="G30" s="30">
        <f>'Input Data'!E312</f>
        <v>720.0189422346391</v>
      </c>
      <c r="H30" s="30">
        <f>'Input Data'!F312</f>
        <v>745.4645462838381</v>
      </c>
      <c r="I30" s="30">
        <f>'Input Data'!G312</f>
        <v>731.98008672383457</v>
      </c>
      <c r="J30" s="30">
        <f>'Input Data'!H312</f>
        <v>743.8512658612749</v>
      </c>
      <c r="K30" s="30">
        <f>'Input Data'!I312</f>
        <v>673.3868637956366</v>
      </c>
      <c r="L30" s="30">
        <f>'Input Data'!J312</f>
        <v>679.92020378099755</v>
      </c>
      <c r="M30" s="30">
        <f>'Input Data'!K312</f>
        <v>661.95545211391686</v>
      </c>
      <c r="N30" s="30">
        <f>'Input Data'!L312</f>
        <v>733.85650710386699</v>
      </c>
      <c r="O30" s="30">
        <f>'Input Data'!M312</f>
        <v>809.83613491437814</v>
      </c>
      <c r="P30" s="31">
        <f>P9*($D$6+1)-O9+P17</f>
        <v>765.94901312588172</v>
      </c>
      <c r="Q30" s="31">
        <f>Q9*($D$6+1)-P9+Q17</f>
        <v>725.35418650181009</v>
      </c>
      <c r="R30" s="31">
        <f>R9*($D$6+1)-Q9+R17</f>
        <v>673.73845928796788</v>
      </c>
    </row>
    <row r="31" spans="2:19" x14ac:dyDescent="0.35">
      <c r="C31" s="3" t="s">
        <v>116</v>
      </c>
      <c r="D31" s="53"/>
      <c r="E31" s="30">
        <f>E30</f>
        <v>640.40861118932651</v>
      </c>
      <c r="F31" s="30">
        <f t="shared" ref="F31:O31" si="8">F30</f>
        <v>718.51888620796353</v>
      </c>
      <c r="G31" s="30">
        <f t="shared" si="8"/>
        <v>720.0189422346391</v>
      </c>
      <c r="H31" s="30">
        <f t="shared" si="8"/>
        <v>745.4645462838381</v>
      </c>
      <c r="I31" s="30">
        <f t="shared" si="8"/>
        <v>731.98008672383457</v>
      </c>
      <c r="J31" s="30">
        <f t="shared" si="8"/>
        <v>743.8512658612749</v>
      </c>
      <c r="K31" s="30">
        <f t="shared" si="8"/>
        <v>673.3868637956366</v>
      </c>
      <c r="L31" s="30">
        <f t="shared" si="8"/>
        <v>679.92020378099755</v>
      </c>
      <c r="M31" s="30">
        <f t="shared" si="8"/>
        <v>661.95545211391686</v>
      </c>
      <c r="N31" s="30">
        <f t="shared" si="8"/>
        <v>733.85650710386699</v>
      </c>
      <c r="O31" s="30">
        <f t="shared" si="8"/>
        <v>809.83613491437814</v>
      </c>
      <c r="P31" s="31">
        <f>P9*($D$6+1)-O10+P18</f>
        <v>765.94901312588172</v>
      </c>
      <c r="Q31" s="31">
        <f>Q9*($D$6+1)-P10+Q18</f>
        <v>773.53128475011283</v>
      </c>
      <c r="R31" s="31">
        <f>R9*($D$6+1)-Q10+R18</f>
        <v>818.00001182411995</v>
      </c>
      <c r="S31" s="34"/>
    </row>
    <row r="33" spans="2:19" x14ac:dyDescent="0.35">
      <c r="B33" s="23" t="s">
        <v>166</v>
      </c>
    </row>
    <row r="35" spans="2:19" x14ac:dyDescent="0.35">
      <c r="C35" s="37"/>
      <c r="D35" s="29" t="s">
        <v>79</v>
      </c>
      <c r="E35" s="30" t="s">
        <v>80</v>
      </c>
      <c r="F35" s="30" t="s">
        <v>81</v>
      </c>
      <c r="G35" s="30" t="s">
        <v>82</v>
      </c>
      <c r="H35" s="30" t="s">
        <v>83</v>
      </c>
      <c r="I35" s="30" t="s">
        <v>84</v>
      </c>
      <c r="J35" s="30" t="s">
        <v>85</v>
      </c>
      <c r="K35" s="30" t="s">
        <v>86</v>
      </c>
      <c r="L35" s="30" t="s">
        <v>87</v>
      </c>
      <c r="M35" s="30" t="s">
        <v>88</v>
      </c>
      <c r="N35" s="30" t="s">
        <v>89</v>
      </c>
      <c r="O35" s="30" t="s">
        <v>90</v>
      </c>
      <c r="P35" s="30" t="s">
        <v>91</v>
      </c>
      <c r="Q35" s="30" t="s">
        <v>92</v>
      </c>
      <c r="R35" s="30" t="s">
        <v>93</v>
      </c>
    </row>
    <row r="36" spans="2:19" x14ac:dyDescent="0.35">
      <c r="C36" s="3" t="s">
        <v>112</v>
      </c>
      <c r="D36" s="38"/>
      <c r="E36" s="30">
        <f t="shared" ref="E36:R37" si="9">E30</f>
        <v>640.40861118932651</v>
      </c>
      <c r="F36" s="30">
        <f t="shared" si="9"/>
        <v>718.51888620796353</v>
      </c>
      <c r="G36" s="30">
        <f t="shared" si="9"/>
        <v>720.0189422346391</v>
      </c>
      <c r="H36" s="30">
        <f t="shared" si="9"/>
        <v>745.4645462838381</v>
      </c>
      <c r="I36" s="30">
        <f t="shared" si="9"/>
        <v>731.98008672383457</v>
      </c>
      <c r="J36" s="30">
        <f t="shared" si="9"/>
        <v>743.8512658612749</v>
      </c>
      <c r="K36" s="30">
        <f t="shared" si="9"/>
        <v>673.3868637956366</v>
      </c>
      <c r="L36" s="30">
        <f t="shared" si="9"/>
        <v>679.92020378099755</v>
      </c>
      <c r="M36" s="30">
        <f t="shared" si="9"/>
        <v>661.95545211391686</v>
      </c>
      <c r="N36" s="30">
        <f t="shared" si="9"/>
        <v>733.85650710386699</v>
      </c>
      <c r="O36" s="30">
        <f t="shared" si="9"/>
        <v>809.83613491437814</v>
      </c>
      <c r="P36" s="31">
        <f t="shared" si="9"/>
        <v>765.94901312588172</v>
      </c>
      <c r="Q36" s="31">
        <f t="shared" si="9"/>
        <v>725.35418650181009</v>
      </c>
      <c r="R36" s="31">
        <f t="shared" si="9"/>
        <v>673.73845928796788</v>
      </c>
      <c r="S36" s="34"/>
    </row>
    <row r="37" spans="2:19" x14ac:dyDescent="0.35">
      <c r="C37" s="3" t="s">
        <v>116</v>
      </c>
      <c r="D37" s="38"/>
      <c r="E37" s="30">
        <f>E31</f>
        <v>640.40861118932651</v>
      </c>
      <c r="F37" s="30">
        <f t="shared" si="9"/>
        <v>718.51888620796353</v>
      </c>
      <c r="G37" s="30">
        <f t="shared" si="9"/>
        <v>720.0189422346391</v>
      </c>
      <c r="H37" s="30">
        <f t="shared" si="9"/>
        <v>745.4645462838381</v>
      </c>
      <c r="I37" s="30">
        <f t="shared" si="9"/>
        <v>731.98008672383457</v>
      </c>
      <c r="J37" s="30">
        <f t="shared" si="9"/>
        <v>743.8512658612749</v>
      </c>
      <c r="K37" s="30">
        <f t="shared" si="9"/>
        <v>673.3868637956366</v>
      </c>
      <c r="L37" s="30">
        <f t="shared" si="9"/>
        <v>679.92020378099755</v>
      </c>
      <c r="M37" s="30">
        <f t="shared" si="9"/>
        <v>661.95545211391686</v>
      </c>
      <c r="N37" s="30">
        <f t="shared" si="9"/>
        <v>733.85650710386699</v>
      </c>
      <c r="O37" s="30">
        <f t="shared" si="9"/>
        <v>809.83613491437814</v>
      </c>
      <c r="P37" s="31">
        <f>P31</f>
        <v>765.94901312588172</v>
      </c>
      <c r="Q37" s="31">
        <f>Q31</f>
        <v>773.53128475011283</v>
      </c>
      <c r="R37" s="31">
        <f>R31</f>
        <v>818.00001182411995</v>
      </c>
      <c r="S37" s="34"/>
    </row>
    <row r="38" spans="2:19" x14ac:dyDescent="0.35">
      <c r="C38" s="3" t="s">
        <v>25</v>
      </c>
      <c r="D38" s="37"/>
      <c r="E38" s="30">
        <f>'Input Data'!C110</f>
        <v>161.17498425263472</v>
      </c>
      <c r="F38" s="30">
        <f>'Input Data'!D110</f>
        <v>209.69544120863696</v>
      </c>
      <c r="G38" s="30">
        <f>'Input Data'!E110</f>
        <v>248.05757964026799</v>
      </c>
      <c r="H38" s="30">
        <f>'Input Data'!F110</f>
        <v>268.14996322940482</v>
      </c>
      <c r="I38" s="30">
        <f>'Input Data'!G110</f>
        <v>234.16534472803329</v>
      </c>
      <c r="J38" s="30">
        <f>'Input Data'!H110</f>
        <v>258.00579009509892</v>
      </c>
      <c r="K38" s="30">
        <f>'Input Data'!I110</f>
        <v>235.1585025212953</v>
      </c>
      <c r="L38" s="30">
        <f>'Input Data'!J110</f>
        <v>240.53720027362749</v>
      </c>
      <c r="M38" s="30">
        <f>'Input Data'!K110</f>
        <v>241.96050190683687</v>
      </c>
      <c r="N38" s="30">
        <f>'Input Data'!L110</f>
        <v>249.95999715196137</v>
      </c>
      <c r="O38" s="30">
        <f>'Input Data'!M110</f>
        <v>258.57976294369155</v>
      </c>
      <c r="P38" s="31">
        <f>'Input Data'!N110</f>
        <v>250.86572473179513</v>
      </c>
      <c r="Q38" s="31">
        <f>'Input Data'!O110</f>
        <v>250.86572473179513</v>
      </c>
      <c r="R38" s="31">
        <f>'Input Data'!P110</f>
        <v>250.86572473179513</v>
      </c>
      <c r="S38" s="34"/>
    </row>
    <row r="39" spans="2:19" x14ac:dyDescent="0.35">
      <c r="C39" s="3" t="s">
        <v>30</v>
      </c>
      <c r="D39" s="37"/>
      <c r="E39" s="30">
        <f>'Input Data'!C136</f>
        <v>116.00864713779431</v>
      </c>
      <c r="F39" s="30">
        <f>'Input Data'!D136</f>
        <v>186.63562251455303</v>
      </c>
      <c r="G39" s="30">
        <f>'Input Data'!E136</f>
        <v>128.73868545345977</v>
      </c>
      <c r="H39" s="30">
        <f>'Input Data'!F136</f>
        <v>147.29784495025322</v>
      </c>
      <c r="I39" s="30">
        <f>'Input Data'!G136</f>
        <v>130.36197260584237</v>
      </c>
      <c r="J39" s="30">
        <f>'Input Data'!H136</f>
        <v>125.59731887405745</v>
      </c>
      <c r="K39" s="30">
        <f>'Input Data'!I136</f>
        <v>98.214369987046439</v>
      </c>
      <c r="L39" s="30">
        <f>'Input Data'!J136</f>
        <v>85.482626119246106</v>
      </c>
      <c r="M39" s="30">
        <f>'Input Data'!K136</f>
        <v>102.25629377984373</v>
      </c>
      <c r="N39" s="30">
        <f>'Input Data'!L136</f>
        <v>95.584938816559713</v>
      </c>
      <c r="O39" s="30">
        <f>'Input Data'!M136</f>
        <v>124.93405861445206</v>
      </c>
      <c r="P39" s="31">
        <f>'Input Data'!N136</f>
        <v>122.63760444057354</v>
      </c>
      <c r="Q39" s="31">
        <f>'Input Data'!O136</f>
        <v>87.501346655950371</v>
      </c>
      <c r="R39" s="31">
        <f>'Input Data'!P136</f>
        <v>85.375549635749337</v>
      </c>
      <c r="S39" s="34"/>
    </row>
    <row r="40" spans="2:19" x14ac:dyDescent="0.35">
      <c r="C40" s="3" t="s">
        <v>113</v>
      </c>
      <c r="D40" s="37"/>
      <c r="E40" s="30">
        <f>E36-E$38-E$39</f>
        <v>363.22497979889749</v>
      </c>
      <c r="F40" s="30">
        <f t="shared" ref="F40:R41" si="10">F36-F$38-F$39</f>
        <v>322.18782248477351</v>
      </c>
      <c r="G40" s="30">
        <f t="shared" si="10"/>
        <v>343.22267714091134</v>
      </c>
      <c r="H40" s="30">
        <f t="shared" si="10"/>
        <v>330.01673810418004</v>
      </c>
      <c r="I40" s="30">
        <f t="shared" si="10"/>
        <v>367.45276938995892</v>
      </c>
      <c r="J40" s="30">
        <f t="shared" si="10"/>
        <v>360.24815689211852</v>
      </c>
      <c r="K40" s="30">
        <f t="shared" si="10"/>
        <v>340.01399128729486</v>
      </c>
      <c r="L40" s="30">
        <f t="shared" si="10"/>
        <v>353.90037738812396</v>
      </c>
      <c r="M40" s="30">
        <f t="shared" si="10"/>
        <v>317.73865642723626</v>
      </c>
      <c r="N40" s="30">
        <f t="shared" si="10"/>
        <v>388.3115711353459</v>
      </c>
      <c r="O40" s="30">
        <f t="shared" si="10"/>
        <v>426.32231335623453</v>
      </c>
      <c r="P40" s="31">
        <f t="shared" si="10"/>
        <v>392.44568395351303</v>
      </c>
      <c r="Q40" s="31">
        <f t="shared" si="10"/>
        <v>386.98711511406458</v>
      </c>
      <c r="R40" s="31">
        <f t="shared" si="10"/>
        <v>337.49718492042342</v>
      </c>
      <c r="S40" s="34"/>
    </row>
    <row r="41" spans="2:19" x14ac:dyDescent="0.35">
      <c r="C41" s="3" t="s">
        <v>117</v>
      </c>
      <c r="D41" s="37"/>
      <c r="E41" s="30">
        <f>E37-E$38-E$39</f>
        <v>363.22497979889749</v>
      </c>
      <c r="F41" s="30">
        <f t="shared" si="10"/>
        <v>322.18782248477351</v>
      </c>
      <c r="G41" s="30">
        <f t="shared" si="10"/>
        <v>343.22267714091134</v>
      </c>
      <c r="H41" s="30">
        <f t="shared" si="10"/>
        <v>330.01673810418004</v>
      </c>
      <c r="I41" s="30">
        <f t="shared" si="10"/>
        <v>367.45276938995892</v>
      </c>
      <c r="J41" s="30">
        <f t="shared" si="10"/>
        <v>360.24815689211852</v>
      </c>
      <c r="K41" s="30">
        <f t="shared" si="10"/>
        <v>340.01399128729486</v>
      </c>
      <c r="L41" s="30">
        <f t="shared" si="10"/>
        <v>353.90037738812396</v>
      </c>
      <c r="M41" s="30">
        <f t="shared" si="10"/>
        <v>317.73865642723626</v>
      </c>
      <c r="N41" s="30">
        <f t="shared" si="10"/>
        <v>388.3115711353459</v>
      </c>
      <c r="O41" s="30">
        <f t="shared" si="10"/>
        <v>426.32231335623453</v>
      </c>
      <c r="P41" s="31">
        <f t="shared" si="10"/>
        <v>392.44568395351303</v>
      </c>
      <c r="Q41" s="31">
        <f t="shared" si="10"/>
        <v>435.16421336236732</v>
      </c>
      <c r="R41" s="31">
        <f t="shared" si="10"/>
        <v>481.75873745657549</v>
      </c>
      <c r="S41" s="34"/>
    </row>
    <row r="42" spans="2:19" x14ac:dyDescent="0.35">
      <c r="C42" s="23"/>
      <c r="D42" s="33"/>
      <c r="E42" s="54"/>
      <c r="F42" s="54"/>
      <c r="G42" s="54"/>
      <c r="H42" s="54"/>
      <c r="I42" s="54"/>
      <c r="J42" s="54"/>
      <c r="K42" s="54"/>
      <c r="L42" s="54"/>
      <c r="M42" s="54"/>
      <c r="N42" s="54"/>
      <c r="O42" s="54"/>
      <c r="P42" s="41"/>
      <c r="Q42" s="41"/>
      <c r="R42" s="41"/>
      <c r="S42" s="34"/>
    </row>
    <row r="43" spans="2:19" x14ac:dyDescent="0.35">
      <c r="B43" s="23" t="s">
        <v>174</v>
      </c>
      <c r="C43" s="23"/>
      <c r="D43" s="33"/>
      <c r="E43" s="54"/>
      <c r="F43" s="54"/>
      <c r="G43" s="54"/>
      <c r="H43" s="54"/>
      <c r="I43" s="54"/>
      <c r="J43" s="54"/>
      <c r="K43" s="54"/>
      <c r="L43" s="54"/>
      <c r="M43" s="54"/>
      <c r="N43" s="54"/>
      <c r="O43" s="54"/>
      <c r="P43" s="41"/>
      <c r="Q43" s="41"/>
      <c r="R43" s="41"/>
      <c r="S43" s="34"/>
    </row>
    <row r="44" spans="2:19" x14ac:dyDescent="0.35">
      <c r="C44" s="23"/>
      <c r="D44" s="33"/>
      <c r="E44" s="54"/>
      <c r="F44" s="54"/>
      <c r="G44" s="54"/>
      <c r="H44" s="54"/>
      <c r="I44" s="54"/>
      <c r="J44" s="54"/>
      <c r="K44" s="54"/>
      <c r="L44" s="54"/>
      <c r="M44" s="54"/>
      <c r="N44" s="54"/>
      <c r="O44" s="54"/>
      <c r="P44" s="41"/>
      <c r="Q44" s="41"/>
      <c r="R44" s="41"/>
      <c r="S44" s="34"/>
    </row>
    <row r="45" spans="2:19" x14ac:dyDescent="0.35">
      <c r="C45" s="3" t="s">
        <v>103</v>
      </c>
      <c r="D45" s="28">
        <f>'Input Data'!C233</f>
        <v>21.767625159403288</v>
      </c>
      <c r="E45" s="54"/>
      <c r="F45" s="54"/>
      <c r="G45" s="54"/>
      <c r="H45" s="54"/>
      <c r="I45" s="54"/>
      <c r="J45" s="54"/>
      <c r="K45" s="54"/>
      <c r="L45" s="54"/>
      <c r="M45" s="54"/>
      <c r="N45" s="54"/>
      <c r="O45" s="54"/>
      <c r="P45" s="41"/>
      <c r="Q45" s="41"/>
      <c r="R45" s="41"/>
      <c r="S45" s="34"/>
    </row>
    <row r="46" spans="2:19" x14ac:dyDescent="0.35">
      <c r="C46" s="23"/>
      <c r="D46" s="33"/>
      <c r="E46" s="54"/>
      <c r="F46" s="54"/>
      <c r="G46" s="54"/>
      <c r="H46" s="54"/>
      <c r="I46" s="54"/>
      <c r="J46" s="54"/>
      <c r="K46" s="54"/>
      <c r="L46" s="54"/>
      <c r="M46" s="54"/>
      <c r="N46" s="54"/>
      <c r="O46" s="54"/>
      <c r="P46" s="41"/>
      <c r="Q46" s="41"/>
      <c r="R46" s="41"/>
      <c r="S46" s="34"/>
    </row>
    <row r="47" spans="2:19" x14ac:dyDescent="0.35">
      <c r="C47" s="23"/>
      <c r="D47" s="30" t="s">
        <v>91</v>
      </c>
      <c r="E47" s="30" t="s">
        <v>92</v>
      </c>
      <c r="F47" s="30" t="s">
        <v>93</v>
      </c>
      <c r="G47" s="54"/>
      <c r="H47" s="54"/>
      <c r="I47" s="54"/>
      <c r="J47" s="54"/>
      <c r="K47" s="54"/>
      <c r="L47" s="54"/>
      <c r="M47" s="54"/>
      <c r="N47" s="54"/>
      <c r="O47" s="54"/>
      <c r="P47" s="41"/>
      <c r="Q47" s="41"/>
      <c r="R47" s="41"/>
      <c r="S47" s="34"/>
    </row>
    <row r="48" spans="2:19" x14ac:dyDescent="0.35">
      <c r="C48" s="3" t="s">
        <v>113</v>
      </c>
      <c r="D48" s="31">
        <f>P40</f>
        <v>392.44568395351303</v>
      </c>
      <c r="E48" s="30">
        <f t="shared" ref="E48:F49" si="11">Q40</f>
        <v>386.98711511406458</v>
      </c>
      <c r="F48" s="30">
        <f t="shared" si="11"/>
        <v>337.49718492042342</v>
      </c>
      <c r="G48" s="54"/>
      <c r="H48" s="54"/>
      <c r="I48" s="54"/>
      <c r="J48" s="54"/>
      <c r="K48" s="54"/>
      <c r="L48" s="54"/>
      <c r="M48" s="54"/>
      <c r="N48" s="54"/>
      <c r="O48" s="54"/>
      <c r="P48" s="41"/>
      <c r="Q48" s="41"/>
      <c r="R48" s="41"/>
      <c r="S48" s="34"/>
    </row>
    <row r="49" spans="2:19" x14ac:dyDescent="0.35">
      <c r="C49" s="3" t="s">
        <v>117</v>
      </c>
      <c r="D49" s="31">
        <f>P41</f>
        <v>392.44568395351303</v>
      </c>
      <c r="E49" s="30">
        <f t="shared" si="11"/>
        <v>435.16421336236732</v>
      </c>
      <c r="F49" s="30">
        <f t="shared" si="11"/>
        <v>481.75873745657549</v>
      </c>
      <c r="G49" s="54"/>
      <c r="H49" s="54"/>
      <c r="I49" s="54"/>
      <c r="J49" s="54"/>
      <c r="K49" s="54"/>
      <c r="L49" s="54"/>
      <c r="M49" s="54"/>
      <c r="N49" s="54"/>
      <c r="O49" s="54"/>
      <c r="P49" s="41"/>
      <c r="Q49" s="41"/>
      <c r="R49" s="41"/>
      <c r="S49" s="34"/>
    </row>
    <row r="50" spans="2:19" x14ac:dyDescent="0.35">
      <c r="C50" s="3" t="s">
        <v>175</v>
      </c>
      <c r="D50" s="31">
        <f>'Input Data'!C161</f>
        <v>55.926781402039488</v>
      </c>
      <c r="E50" s="30">
        <f>'Input Data'!D161</f>
        <v>63.620890655209351</v>
      </c>
      <c r="F50" s="30">
        <f>'Input Data'!E161</f>
        <v>49.615040212761009</v>
      </c>
      <c r="G50" s="54"/>
      <c r="H50" s="54"/>
      <c r="I50" s="54"/>
      <c r="J50" s="54"/>
      <c r="K50" s="54"/>
      <c r="L50" s="54"/>
      <c r="M50" s="54"/>
      <c r="N50" s="54"/>
      <c r="O50" s="54"/>
      <c r="P50" s="41"/>
      <c r="Q50" s="41"/>
      <c r="R50" s="41"/>
      <c r="S50" s="34"/>
    </row>
    <row r="51" spans="2:19" x14ac:dyDescent="0.35">
      <c r="C51" s="3" t="s">
        <v>135</v>
      </c>
      <c r="D51" s="31">
        <f>D48-D$50-$D$45</f>
        <v>314.75127739207028</v>
      </c>
      <c r="E51" s="30">
        <f t="shared" ref="E51:F52" si="12">E48-E$50-$D$45</f>
        <v>301.59859929945196</v>
      </c>
      <c r="F51" s="30">
        <f t="shared" si="12"/>
        <v>266.11451954825912</v>
      </c>
      <c r="G51" s="54"/>
      <c r="H51" s="54"/>
      <c r="I51" s="54"/>
      <c r="J51" s="54"/>
      <c r="K51" s="54"/>
      <c r="L51" s="54"/>
      <c r="M51" s="54"/>
      <c r="N51" s="54"/>
      <c r="O51" s="54"/>
      <c r="P51" s="41"/>
      <c r="Q51" s="41"/>
      <c r="R51" s="41"/>
      <c r="S51" s="34"/>
    </row>
    <row r="52" spans="2:19" x14ac:dyDescent="0.35">
      <c r="C52" s="3" t="s">
        <v>136</v>
      </c>
      <c r="D52" s="31">
        <f>D49-D$50-$D$45</f>
        <v>314.75127739207028</v>
      </c>
      <c r="E52" s="30">
        <f t="shared" si="12"/>
        <v>349.7756975477547</v>
      </c>
      <c r="F52" s="30">
        <f>F49-F$50-$D$45</f>
        <v>410.37607208441119</v>
      </c>
      <c r="G52" s="54"/>
      <c r="H52" s="54"/>
      <c r="I52" s="54"/>
      <c r="J52" s="54"/>
      <c r="K52" s="54"/>
      <c r="L52" s="54"/>
      <c r="M52" s="54"/>
      <c r="N52" s="54"/>
      <c r="O52" s="54"/>
      <c r="P52" s="41"/>
      <c r="Q52" s="41"/>
      <c r="R52" s="41"/>
      <c r="S52" s="34"/>
    </row>
    <row r="53" spans="2:19" x14ac:dyDescent="0.35">
      <c r="C53" s="23"/>
      <c r="D53" s="33"/>
      <c r="E53" s="54"/>
      <c r="F53" s="54"/>
      <c r="G53" s="54"/>
      <c r="H53" s="54"/>
      <c r="I53" s="54"/>
      <c r="J53" s="54"/>
      <c r="K53" s="54"/>
      <c r="L53" s="54"/>
      <c r="M53" s="54"/>
      <c r="N53" s="54"/>
      <c r="O53" s="54"/>
      <c r="P53" s="41"/>
      <c r="Q53" s="41"/>
      <c r="R53" s="41"/>
      <c r="S53" s="34"/>
    </row>
    <row r="54" spans="2:19" x14ac:dyDescent="0.35">
      <c r="B54" s="23" t="s">
        <v>123</v>
      </c>
      <c r="C54" s="23"/>
      <c r="D54" s="33"/>
      <c r="E54" s="54"/>
      <c r="F54" s="54"/>
      <c r="G54" s="54"/>
      <c r="H54" s="54"/>
      <c r="I54" s="54"/>
      <c r="J54" s="54"/>
      <c r="K54" s="54"/>
      <c r="L54" s="54"/>
      <c r="M54" s="54"/>
      <c r="N54" s="54"/>
      <c r="O54" s="54"/>
      <c r="P54" s="41"/>
      <c r="Q54" s="41"/>
      <c r="R54" s="41"/>
      <c r="S54" s="34"/>
    </row>
    <row r="55" spans="2:19" x14ac:dyDescent="0.35">
      <c r="C55" s="23"/>
      <c r="D55" s="33"/>
      <c r="E55" s="54"/>
      <c r="F55" s="54"/>
      <c r="G55" s="54"/>
      <c r="H55" s="54"/>
      <c r="I55" s="54"/>
      <c r="J55" s="54"/>
      <c r="K55" s="54"/>
      <c r="L55" s="54"/>
      <c r="M55" s="54"/>
      <c r="N55" s="54"/>
      <c r="O55" s="54"/>
      <c r="P55" s="41"/>
      <c r="Q55" s="41"/>
      <c r="R55" s="41"/>
      <c r="S55" s="34"/>
    </row>
    <row r="56" spans="2:19" x14ac:dyDescent="0.35">
      <c r="C56" s="3" t="s">
        <v>104</v>
      </c>
      <c r="D56" s="43">
        <f>'Input Data'!C85</f>
        <v>0.98429447237721857</v>
      </c>
      <c r="E56" s="54"/>
      <c r="F56" s="54"/>
      <c r="G56" s="54"/>
      <c r="H56" s="54"/>
      <c r="I56" s="54"/>
      <c r="J56" s="54"/>
      <c r="K56" s="54"/>
      <c r="L56" s="54"/>
      <c r="M56" s="54"/>
      <c r="N56" s="54"/>
      <c r="O56" s="54"/>
      <c r="P56" s="41"/>
      <c r="Q56" s="41"/>
      <c r="R56" s="41"/>
      <c r="S56" s="34"/>
    </row>
    <row r="57" spans="2:19" x14ac:dyDescent="0.35">
      <c r="C57" s="3" t="s">
        <v>137</v>
      </c>
      <c r="D57" s="44">
        <f>'Input Data'!C186</f>
        <v>0.92334425068602288</v>
      </c>
      <c r="E57" s="54"/>
      <c r="F57" s="54"/>
      <c r="G57" s="54"/>
      <c r="H57" s="54"/>
      <c r="I57" s="54"/>
      <c r="J57" s="54"/>
      <c r="K57" s="54"/>
      <c r="L57" s="54"/>
      <c r="M57" s="54"/>
      <c r="N57" s="54"/>
      <c r="O57" s="54"/>
      <c r="P57" s="41"/>
      <c r="Q57" s="41"/>
      <c r="R57" s="41"/>
      <c r="S57" s="34"/>
    </row>
    <row r="58" spans="2:19" x14ac:dyDescent="0.35">
      <c r="C58" s="3" t="s">
        <v>138</v>
      </c>
      <c r="D58" s="44">
        <f>'Input Data'!C210</f>
        <v>0.72021037841359103</v>
      </c>
      <c r="E58" s="54"/>
      <c r="F58" s="54"/>
      <c r="G58" s="54"/>
      <c r="H58" s="54"/>
      <c r="I58" s="54"/>
      <c r="J58" s="54"/>
      <c r="K58" s="54"/>
      <c r="L58" s="54"/>
      <c r="M58" s="54"/>
      <c r="N58" s="54"/>
      <c r="O58" s="54"/>
      <c r="P58" s="41"/>
      <c r="Q58" s="41"/>
      <c r="R58" s="41"/>
      <c r="S58" s="34"/>
    </row>
    <row r="59" spans="2:19" x14ac:dyDescent="0.35">
      <c r="C59" s="23"/>
      <c r="D59" s="33"/>
      <c r="E59" s="54"/>
      <c r="F59" s="54"/>
      <c r="G59" s="54"/>
      <c r="H59" s="54"/>
      <c r="I59" s="54"/>
      <c r="J59" s="54"/>
      <c r="K59" s="54"/>
      <c r="L59" s="54"/>
      <c r="M59" s="54"/>
      <c r="N59" s="54"/>
      <c r="O59" s="54"/>
      <c r="P59" s="41"/>
      <c r="Q59" s="41"/>
      <c r="R59" s="41"/>
      <c r="S59" s="34"/>
    </row>
    <row r="60" spans="2:19" x14ac:dyDescent="0.35">
      <c r="C60" s="3" t="s">
        <v>105</v>
      </c>
      <c r="D60" s="30" t="s">
        <v>93</v>
      </c>
      <c r="E60" s="54"/>
      <c r="F60" s="54"/>
      <c r="G60" s="54"/>
      <c r="H60" s="54"/>
      <c r="I60" s="54"/>
      <c r="J60" s="54"/>
      <c r="K60" s="54"/>
      <c r="L60" s="54"/>
      <c r="M60" s="54"/>
      <c r="N60" s="54"/>
      <c r="O60" s="54"/>
      <c r="P60" s="41"/>
      <c r="Q60" s="41"/>
      <c r="R60" s="41"/>
      <c r="S60" s="34"/>
    </row>
    <row r="61" spans="2:19" x14ac:dyDescent="0.35">
      <c r="C61" s="3" t="s">
        <v>124</v>
      </c>
      <c r="D61" s="30" t="s">
        <v>92</v>
      </c>
      <c r="E61" s="54"/>
      <c r="F61" s="54"/>
      <c r="G61" s="54"/>
      <c r="H61" s="54"/>
      <c r="I61" s="54"/>
      <c r="J61" s="54"/>
      <c r="K61" s="54"/>
      <c r="L61" s="54"/>
      <c r="M61" s="54"/>
      <c r="N61" s="54"/>
      <c r="O61" s="54"/>
      <c r="P61" s="41"/>
      <c r="Q61" s="41"/>
      <c r="R61" s="41"/>
      <c r="S61" s="34"/>
    </row>
    <row r="62" spans="2:19" x14ac:dyDescent="0.35">
      <c r="C62" s="3" t="s">
        <v>139</v>
      </c>
      <c r="D62" s="31">
        <f>F51/D$56/D$57/D$58</f>
        <v>406.5561171402361</v>
      </c>
      <c r="E62" s="54"/>
      <c r="F62" s="54"/>
      <c r="G62" s="54"/>
      <c r="H62" s="54"/>
      <c r="I62" s="54"/>
      <c r="J62" s="54"/>
      <c r="K62" s="54"/>
      <c r="L62" s="54"/>
      <c r="M62" s="54"/>
      <c r="N62" s="54"/>
      <c r="O62" s="54"/>
      <c r="P62" s="41"/>
      <c r="Q62" s="41"/>
      <c r="R62" s="41"/>
      <c r="S62" s="34"/>
    </row>
    <row r="63" spans="2:19" x14ac:dyDescent="0.35">
      <c r="C63" s="3" t="s">
        <v>140</v>
      </c>
      <c r="D63" s="31">
        <f>F52/D$56/D$57/D$58</f>
        <v>626.9515196582264</v>
      </c>
      <c r="E63" s="54"/>
      <c r="F63" s="54"/>
      <c r="G63" s="54"/>
      <c r="H63" s="54"/>
      <c r="I63" s="54"/>
      <c r="J63" s="54"/>
      <c r="K63" s="54"/>
      <c r="L63" s="54"/>
      <c r="M63" s="54"/>
      <c r="N63" s="54"/>
      <c r="O63" s="54"/>
      <c r="P63" s="41"/>
      <c r="Q63" s="41"/>
      <c r="R63" s="41"/>
      <c r="S63" s="34"/>
    </row>
    <row r="64" spans="2:19" ht="13.9" x14ac:dyDescent="0.4">
      <c r="C64" s="3" t="s">
        <v>31</v>
      </c>
      <c r="D64" s="31">
        <f>D63-D62</f>
        <v>220.39540251799031</v>
      </c>
      <c r="E64" s="64" t="s">
        <v>167</v>
      </c>
      <c r="F64" s="54"/>
      <c r="G64" s="54"/>
      <c r="H64" s="54"/>
      <c r="I64" s="54"/>
      <c r="J64" s="54"/>
      <c r="K64" s="54"/>
      <c r="L64" s="54"/>
      <c r="M64" s="54"/>
      <c r="N64" s="54"/>
      <c r="O64" s="54"/>
      <c r="P64" s="41"/>
      <c r="Q64" s="41"/>
      <c r="R64" s="41"/>
      <c r="S64" s="34"/>
    </row>
    <row r="65" spans="2:19" x14ac:dyDescent="0.35">
      <c r="C65" s="23"/>
      <c r="D65" s="33"/>
      <c r="E65" s="54"/>
      <c r="F65" s="54"/>
      <c r="G65" s="54"/>
      <c r="H65" s="54"/>
      <c r="I65" s="54"/>
      <c r="J65" s="54"/>
      <c r="K65" s="54"/>
      <c r="L65" s="54"/>
      <c r="M65" s="54"/>
      <c r="N65" s="54"/>
      <c r="O65" s="54"/>
      <c r="P65" s="41"/>
      <c r="Q65" s="41"/>
      <c r="R65" s="41"/>
      <c r="S65" s="34"/>
    </row>
    <row r="66" spans="2:19" x14ac:dyDescent="0.35">
      <c r="B66" s="23" t="s">
        <v>125</v>
      </c>
      <c r="C66" s="23"/>
      <c r="D66" s="33"/>
      <c r="E66" s="54"/>
      <c r="F66" s="54"/>
      <c r="G66" s="54"/>
      <c r="H66" s="54"/>
      <c r="I66" s="54"/>
      <c r="J66" s="54"/>
      <c r="K66" s="54"/>
      <c r="L66" s="54"/>
      <c r="M66" s="54"/>
      <c r="N66" s="54"/>
      <c r="O66" s="54"/>
      <c r="P66" s="41"/>
      <c r="Q66" s="41"/>
      <c r="R66" s="41"/>
      <c r="S66" s="34"/>
    </row>
    <row r="67" spans="2:19" x14ac:dyDescent="0.35">
      <c r="B67" s="23" t="s">
        <v>168</v>
      </c>
      <c r="C67" s="23"/>
      <c r="D67" s="33"/>
      <c r="E67" s="54"/>
      <c r="F67" s="54"/>
      <c r="G67" s="54"/>
      <c r="H67" s="54"/>
      <c r="I67" s="54"/>
      <c r="J67" s="54"/>
      <c r="K67" s="54"/>
      <c r="L67" s="54"/>
      <c r="M67" s="54"/>
      <c r="N67" s="54"/>
      <c r="O67" s="54"/>
      <c r="P67" s="41"/>
      <c r="Q67" s="41"/>
      <c r="R67" s="41"/>
      <c r="S67" s="34"/>
    </row>
    <row r="68" spans="2:19" x14ac:dyDescent="0.35">
      <c r="B68" s="23"/>
      <c r="C68" s="23"/>
      <c r="D68" s="33"/>
      <c r="E68" s="54"/>
      <c r="F68" s="54"/>
      <c r="G68" s="54"/>
      <c r="H68" s="54"/>
      <c r="I68" s="54"/>
      <c r="J68" s="54"/>
      <c r="K68" s="54"/>
      <c r="L68" s="54"/>
      <c r="M68" s="54"/>
      <c r="N68" s="54"/>
      <c r="O68" s="54"/>
      <c r="P68" s="41"/>
      <c r="Q68" s="41"/>
      <c r="R68" s="41"/>
      <c r="S68" s="34"/>
    </row>
    <row r="69" spans="2:19" x14ac:dyDescent="0.35">
      <c r="C69" s="36"/>
      <c r="D69" s="29" t="str">
        <f>D61</f>
        <v>2023/24</v>
      </c>
      <c r="E69" s="54"/>
      <c r="F69" s="54"/>
      <c r="G69" s="54"/>
      <c r="H69" s="54"/>
      <c r="I69" s="54"/>
      <c r="J69" s="54"/>
      <c r="K69" s="54"/>
      <c r="L69" s="54"/>
      <c r="M69" s="54"/>
      <c r="N69" s="54"/>
      <c r="O69" s="54"/>
      <c r="P69" s="41"/>
      <c r="Q69" s="41"/>
      <c r="R69" s="41"/>
      <c r="S69" s="34"/>
    </row>
    <row r="70" spans="2:19" x14ac:dyDescent="0.35">
      <c r="C70" s="25" t="s">
        <v>141</v>
      </c>
      <c r="D70" s="31">
        <f>MAX(D62:D63)</f>
        <v>626.9515196582264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B06FA-5200-48CC-8C72-094C2B204600}">
  <dimension ref="B2:G55"/>
  <sheetViews>
    <sheetView zoomScale="80" zoomScaleNormal="80" workbookViewId="0"/>
  </sheetViews>
  <sheetFormatPr defaultRowHeight="13.5" x14ac:dyDescent="0.35"/>
  <cols>
    <col min="1" max="1" width="9.06640625" style="58"/>
    <col min="2" max="2" width="25.9296875" style="58" customWidth="1"/>
    <col min="3" max="6" width="41.6640625" style="58" customWidth="1"/>
    <col min="7" max="16384" width="9.06640625" style="58"/>
  </cols>
  <sheetData>
    <row r="2" spans="2:7" x14ac:dyDescent="0.35">
      <c r="B2" s="66" t="s">
        <v>178</v>
      </c>
    </row>
    <row r="3" spans="2:7" x14ac:dyDescent="0.35">
      <c r="B3" s="66" t="s">
        <v>179</v>
      </c>
    </row>
    <row r="5" spans="2:7" x14ac:dyDescent="0.35">
      <c r="B5" s="58" t="s">
        <v>169</v>
      </c>
    </row>
    <row r="7" spans="2:7" x14ac:dyDescent="0.35">
      <c r="B7" s="59" t="s">
        <v>51</v>
      </c>
      <c r="C7" s="59" t="s">
        <v>126</v>
      </c>
      <c r="D7" s="59" t="s">
        <v>52</v>
      </c>
      <c r="E7" s="59" t="s">
        <v>145</v>
      </c>
      <c r="F7" s="59" t="s">
        <v>127</v>
      </c>
    </row>
    <row r="8" spans="2:7" ht="13.9" x14ac:dyDescent="0.4">
      <c r="B8" s="59" t="str">
        <f>'Input Data'!B10</f>
        <v>Primary</v>
      </c>
      <c r="C8" s="59">
        <f>Primary!D70</f>
        <v>8788.4652331172329</v>
      </c>
      <c r="D8" s="59">
        <f>MROUND(C8,5)</f>
        <v>8790</v>
      </c>
      <c r="E8" s="59">
        <f>'Input Data'!C245</f>
        <v>390</v>
      </c>
      <c r="F8" s="60">
        <f>E8+D8</f>
        <v>9180</v>
      </c>
      <c r="G8" s="61"/>
    </row>
    <row r="9" spans="2:7" ht="13.9" x14ac:dyDescent="0.4">
      <c r="B9" s="59" t="str">
        <f>'Input Data'!B11</f>
        <v>Mathematics</v>
      </c>
      <c r="C9" s="59">
        <f>Maths!$D$70</f>
        <v>2678.9878873006314</v>
      </c>
      <c r="D9" s="59">
        <f t="shared" ref="D9:D26" si="0">MROUND(C9,5)</f>
        <v>2680</v>
      </c>
      <c r="E9" s="59">
        <f>'Input Data'!C246</f>
        <v>280</v>
      </c>
      <c r="F9" s="60">
        <f t="shared" ref="F9:F28" si="1">E9+D9</f>
        <v>2960</v>
      </c>
      <c r="G9" s="61"/>
    </row>
    <row r="10" spans="2:7" ht="13.9" x14ac:dyDescent="0.4">
      <c r="B10" s="59" t="str">
        <f>'Input Data'!B12</f>
        <v>Biology</v>
      </c>
      <c r="C10" s="59">
        <f>Biology!$D$70</f>
        <v>928.15747618267437</v>
      </c>
      <c r="D10" s="59">
        <f t="shared" si="0"/>
        <v>930</v>
      </c>
      <c r="E10" s="59">
        <f>'Input Data'!C247</f>
        <v>120</v>
      </c>
      <c r="F10" s="60">
        <f t="shared" si="1"/>
        <v>1050</v>
      </c>
      <c r="G10" s="61"/>
    </row>
    <row r="11" spans="2:7" ht="13.9" x14ac:dyDescent="0.4">
      <c r="B11" s="59" t="str">
        <f>'Input Data'!B13</f>
        <v>Chemistry</v>
      </c>
      <c r="C11" s="59">
        <f>Chemistry!$D$70</f>
        <v>1120.695861876884</v>
      </c>
      <c r="D11" s="59">
        <f t="shared" si="0"/>
        <v>1120</v>
      </c>
      <c r="E11" s="59">
        <f>'Input Data'!C248</f>
        <v>75</v>
      </c>
      <c r="F11" s="60">
        <f t="shared" si="1"/>
        <v>1195</v>
      </c>
      <c r="G11" s="61"/>
    </row>
    <row r="12" spans="2:7" ht="13.9" x14ac:dyDescent="0.4">
      <c r="B12" s="59" t="str">
        <f>'Input Data'!B14</f>
        <v>Physics</v>
      </c>
      <c r="C12" s="59">
        <f>Physics!$D$70</f>
        <v>2741.486237204932</v>
      </c>
      <c r="D12" s="59">
        <f t="shared" si="0"/>
        <v>2740</v>
      </c>
      <c r="E12" s="59">
        <f>'Input Data'!C249</f>
        <v>80</v>
      </c>
      <c r="F12" s="60">
        <f t="shared" si="1"/>
        <v>2820</v>
      </c>
      <c r="G12" s="61"/>
    </row>
    <row r="13" spans="2:7" ht="13.9" x14ac:dyDescent="0.4">
      <c r="B13" s="59" t="str">
        <f>'Input Data'!B15</f>
        <v>Computing</v>
      </c>
      <c r="C13" s="59">
        <f>Computing!$D$70</f>
        <v>1122.4996166610654</v>
      </c>
      <c r="D13" s="59">
        <f t="shared" si="0"/>
        <v>1120</v>
      </c>
      <c r="E13" s="59">
        <f>'Input Data'!C250</f>
        <v>50</v>
      </c>
      <c r="F13" s="60">
        <f t="shared" si="1"/>
        <v>1170</v>
      </c>
      <c r="G13" s="61"/>
    </row>
    <row r="14" spans="2:7" ht="13.9" x14ac:dyDescent="0.4">
      <c r="B14" s="59" t="str">
        <f>'Input Data'!B16</f>
        <v>English</v>
      </c>
      <c r="C14" s="59">
        <f>English!$D$70</f>
        <v>2705.39089687562</v>
      </c>
      <c r="D14" s="59">
        <f t="shared" si="0"/>
        <v>2705</v>
      </c>
      <c r="E14" s="59">
        <f>'Input Data'!C251</f>
        <v>330</v>
      </c>
      <c r="F14" s="60">
        <f t="shared" si="1"/>
        <v>3035</v>
      </c>
      <c r="G14" s="61"/>
    </row>
    <row r="15" spans="2:7" ht="13.9" x14ac:dyDescent="0.4">
      <c r="B15" s="59" t="str">
        <f>'Input Data'!B17</f>
        <v>Classics</v>
      </c>
      <c r="C15" s="59">
        <f>Classics!$D$70</f>
        <v>25.653363855638879</v>
      </c>
      <c r="D15" s="59">
        <f t="shared" si="0"/>
        <v>25</v>
      </c>
      <c r="E15" s="59">
        <f>'Input Data'!C252</f>
        <v>0</v>
      </c>
      <c r="F15" s="60">
        <f t="shared" si="1"/>
        <v>25</v>
      </c>
      <c r="G15" s="61"/>
    </row>
    <row r="16" spans="2:7" ht="13.9" x14ac:dyDescent="0.4">
      <c r="B16" s="59" t="str">
        <f>'Input Data'!B18</f>
        <v>Modern Languages</v>
      </c>
      <c r="C16" s="59">
        <f>'Modern Languages'!$D$70</f>
        <v>2810.1234013787589</v>
      </c>
      <c r="D16" s="59">
        <f t="shared" si="0"/>
        <v>2810</v>
      </c>
      <c r="E16" s="59">
        <f>'Input Data'!C253</f>
        <v>150</v>
      </c>
      <c r="F16" s="60">
        <f t="shared" si="1"/>
        <v>2960</v>
      </c>
      <c r="G16" s="61"/>
    </row>
    <row r="17" spans="2:7" ht="13.9" x14ac:dyDescent="0.4">
      <c r="B17" s="59" t="str">
        <f>'Input Data'!B19</f>
        <v>Geography</v>
      </c>
      <c r="C17" s="59">
        <f>Geography!$D$70</f>
        <v>1409.0654252926743</v>
      </c>
      <c r="D17" s="59">
        <f t="shared" si="0"/>
        <v>1410</v>
      </c>
      <c r="E17" s="59">
        <f>'Input Data'!C254</f>
        <v>75</v>
      </c>
      <c r="F17" s="60">
        <f t="shared" si="1"/>
        <v>1485</v>
      </c>
      <c r="G17" s="61"/>
    </row>
    <row r="18" spans="2:7" ht="13.9" x14ac:dyDescent="0.4">
      <c r="B18" s="59" t="str">
        <f>'Input Data'!B20</f>
        <v>History</v>
      </c>
      <c r="C18" s="59">
        <f>'History '!$D$70</f>
        <v>740.51008651891868</v>
      </c>
      <c r="D18" s="59">
        <f t="shared" si="0"/>
        <v>740</v>
      </c>
      <c r="E18" s="59">
        <f>'Input Data'!C255</f>
        <v>60</v>
      </c>
      <c r="F18" s="60">
        <f t="shared" si="1"/>
        <v>800</v>
      </c>
      <c r="G18" s="61"/>
    </row>
    <row r="19" spans="2:7" ht="13.9" x14ac:dyDescent="0.4">
      <c r="B19" s="59" t="str">
        <f>'Input Data'!B21</f>
        <v>Art &amp; Design</v>
      </c>
      <c r="C19" s="59">
        <f>'Art &amp; Design'!$D$70</f>
        <v>824.45768805961234</v>
      </c>
      <c r="D19" s="59">
        <f t="shared" si="0"/>
        <v>825</v>
      </c>
      <c r="E19" s="59">
        <f>'Input Data'!C256</f>
        <v>0</v>
      </c>
      <c r="F19" s="60">
        <f t="shared" si="1"/>
        <v>825</v>
      </c>
      <c r="G19" s="61"/>
    </row>
    <row r="20" spans="2:7" ht="13.9" x14ac:dyDescent="0.4">
      <c r="B20" s="59" t="str">
        <f>'Input Data'!B22</f>
        <v>Business Studies</v>
      </c>
      <c r="C20" s="59">
        <f>'Business Studies'!$D$70</f>
        <v>1154.6262226992928</v>
      </c>
      <c r="D20" s="59">
        <f t="shared" si="0"/>
        <v>1155</v>
      </c>
      <c r="E20" s="59">
        <f>'Input Data'!C257</f>
        <v>40</v>
      </c>
      <c r="F20" s="60">
        <f t="shared" si="1"/>
        <v>1195</v>
      </c>
      <c r="G20" s="61"/>
    </row>
    <row r="21" spans="2:7" ht="13.9" x14ac:dyDescent="0.4">
      <c r="B21" s="59" t="str">
        <f>'Input Data'!B23</f>
        <v>Design &amp; Technology</v>
      </c>
      <c r="C21" s="59">
        <f>'Design &amp; Technology'!$D$70</f>
        <v>2070.9891788598129</v>
      </c>
      <c r="D21" s="59">
        <f t="shared" si="0"/>
        <v>2070</v>
      </c>
      <c r="E21" s="59">
        <f>'Input Data'!C258</f>
        <v>40</v>
      </c>
      <c r="F21" s="60">
        <f t="shared" si="1"/>
        <v>2110</v>
      </c>
      <c r="G21" s="61"/>
    </row>
    <row r="22" spans="2:7" ht="13.9" x14ac:dyDescent="0.4">
      <c r="B22" s="59" t="str">
        <f>'Input Data'!B24</f>
        <v>Drama</v>
      </c>
      <c r="C22" s="59">
        <f>Drama!$D$70</f>
        <v>300.78873689858995</v>
      </c>
      <c r="D22" s="59">
        <f t="shared" si="0"/>
        <v>300</v>
      </c>
      <c r="E22" s="59">
        <f>'Input Data'!C259</f>
        <v>0</v>
      </c>
      <c r="F22" s="60">
        <f t="shared" si="1"/>
        <v>300</v>
      </c>
      <c r="G22" s="61"/>
    </row>
    <row r="23" spans="2:7" ht="13.9" x14ac:dyDescent="0.4">
      <c r="B23" s="59" t="str">
        <f>'Input Data'!B25</f>
        <v>Music</v>
      </c>
      <c r="C23" s="59">
        <f>Music!$D$70</f>
        <v>759.40085971164365</v>
      </c>
      <c r="D23" s="59">
        <f t="shared" si="0"/>
        <v>760</v>
      </c>
      <c r="E23" s="59">
        <f>'Input Data'!C260</f>
        <v>30</v>
      </c>
      <c r="F23" s="60">
        <f t="shared" si="1"/>
        <v>790</v>
      </c>
      <c r="G23" s="61"/>
    </row>
    <row r="24" spans="2:7" ht="13.9" x14ac:dyDescent="0.4">
      <c r="B24" s="59" t="str">
        <f>'Input Data'!B26</f>
        <v>Others</v>
      </c>
      <c r="C24" s="59">
        <f>Others!$D$70</f>
        <v>2252.0333805095606</v>
      </c>
      <c r="D24" s="59">
        <f t="shared" si="0"/>
        <v>2250</v>
      </c>
      <c r="E24" s="59">
        <f>'Input Data'!C261</f>
        <v>0</v>
      </c>
      <c r="F24" s="60">
        <f t="shared" si="1"/>
        <v>2250</v>
      </c>
      <c r="G24" s="61"/>
    </row>
    <row r="25" spans="2:7" ht="13.9" x14ac:dyDescent="0.4">
      <c r="B25" s="59" t="str">
        <f>'Input Data'!B27</f>
        <v>Physical Education</v>
      </c>
      <c r="C25" s="59">
        <f>'Physical Education'!$D$70</f>
        <v>736.75367392845305</v>
      </c>
      <c r="D25" s="59">
        <f t="shared" si="0"/>
        <v>735</v>
      </c>
      <c r="E25" s="59">
        <f>'Input Data'!C262</f>
        <v>0</v>
      </c>
      <c r="F25" s="60">
        <f t="shared" si="1"/>
        <v>735</v>
      </c>
      <c r="G25" s="61"/>
    </row>
    <row r="26" spans="2:7" ht="13.9" x14ac:dyDescent="0.4">
      <c r="B26" s="59" t="str">
        <f>'Input Data'!B28</f>
        <v>Religious Education</v>
      </c>
      <c r="C26" s="59">
        <f>'Religious Education'!$D$70</f>
        <v>626.9515196582264</v>
      </c>
      <c r="D26" s="59">
        <f t="shared" si="0"/>
        <v>625</v>
      </c>
      <c r="E26" s="59">
        <f>'Input Data'!C263</f>
        <v>30</v>
      </c>
      <c r="F26" s="60">
        <f t="shared" si="1"/>
        <v>655</v>
      </c>
      <c r="G26" s="61"/>
    </row>
    <row r="27" spans="2:7" ht="13.9" x14ac:dyDescent="0.4">
      <c r="B27" s="59" t="str">
        <f>'Input Data'!B29</f>
        <v>Secondary total</v>
      </c>
      <c r="C27" s="59">
        <f>SUM(C9:C26)</f>
        <v>25008.571513472987</v>
      </c>
      <c r="D27" s="59">
        <f>SUM(D9:D26)</f>
        <v>25000</v>
      </c>
      <c r="E27" s="59">
        <f>SUM(E9:E26)</f>
        <v>1360</v>
      </c>
      <c r="F27" s="60">
        <f t="shared" si="1"/>
        <v>26360</v>
      </c>
      <c r="G27" s="62"/>
    </row>
    <row r="28" spans="2:7" ht="13.9" x14ac:dyDescent="0.4">
      <c r="B28" s="59" t="s">
        <v>78</v>
      </c>
      <c r="C28" s="59">
        <f>C27+C8</f>
        <v>33797.036746590224</v>
      </c>
      <c r="D28" s="59">
        <f>D27+D8</f>
        <v>33790</v>
      </c>
      <c r="E28" s="59">
        <f>E27+E8</f>
        <v>1750</v>
      </c>
      <c r="F28" s="60">
        <f t="shared" si="1"/>
        <v>35540</v>
      </c>
      <c r="G28" s="62"/>
    </row>
    <row r="30" spans="2:7" x14ac:dyDescent="0.35">
      <c r="B30" s="58" t="s">
        <v>128</v>
      </c>
    </row>
    <row r="32" spans="2:7" ht="27" customHeight="1" x14ac:dyDescent="0.35">
      <c r="B32" s="59"/>
      <c r="C32" s="59" t="s">
        <v>53</v>
      </c>
      <c r="D32" s="59" t="s">
        <v>54</v>
      </c>
      <c r="E32" s="59"/>
    </row>
    <row r="33" spans="2:5" x14ac:dyDescent="0.35">
      <c r="B33" s="59" t="s">
        <v>51</v>
      </c>
      <c r="C33" s="59" t="s">
        <v>91</v>
      </c>
      <c r="D33" s="59" t="s">
        <v>92</v>
      </c>
      <c r="E33" s="63" t="s">
        <v>176</v>
      </c>
    </row>
    <row r="34" spans="2:5" x14ac:dyDescent="0.35">
      <c r="B34" s="59" t="s">
        <v>1</v>
      </c>
      <c r="C34" s="59">
        <v>11655</v>
      </c>
      <c r="D34" s="59">
        <f>F8</f>
        <v>9180</v>
      </c>
      <c r="E34" s="59">
        <f>D34-C34</f>
        <v>-2475</v>
      </c>
    </row>
    <row r="35" spans="2:5" x14ac:dyDescent="0.35">
      <c r="B35" s="59" t="s">
        <v>2</v>
      </c>
      <c r="C35" s="59">
        <v>2040</v>
      </c>
      <c r="D35" s="59">
        <f t="shared" ref="D35:D52" si="2">F9</f>
        <v>2960</v>
      </c>
      <c r="E35" s="59">
        <f t="shared" ref="E35:E55" si="3">D35-C35</f>
        <v>920</v>
      </c>
    </row>
    <row r="36" spans="2:5" x14ac:dyDescent="0.35">
      <c r="B36" s="59" t="s">
        <v>3</v>
      </c>
      <c r="C36" s="59">
        <v>780</v>
      </c>
      <c r="D36" s="59">
        <f t="shared" si="2"/>
        <v>1050</v>
      </c>
      <c r="E36" s="59">
        <f t="shared" si="3"/>
        <v>270</v>
      </c>
    </row>
    <row r="37" spans="2:5" x14ac:dyDescent="0.35">
      <c r="B37" s="59" t="s">
        <v>4</v>
      </c>
      <c r="C37" s="59">
        <v>885</v>
      </c>
      <c r="D37" s="59">
        <f t="shared" si="2"/>
        <v>1195</v>
      </c>
      <c r="E37" s="59">
        <f t="shared" si="3"/>
        <v>310</v>
      </c>
    </row>
    <row r="38" spans="2:5" x14ac:dyDescent="0.35">
      <c r="B38" s="59" t="s">
        <v>5</v>
      </c>
      <c r="C38" s="59">
        <v>2610</v>
      </c>
      <c r="D38" s="59">
        <f t="shared" si="2"/>
        <v>2820</v>
      </c>
      <c r="E38" s="59">
        <f t="shared" si="3"/>
        <v>210</v>
      </c>
    </row>
    <row r="39" spans="2:5" x14ac:dyDescent="0.35">
      <c r="B39" s="59" t="s">
        <v>6</v>
      </c>
      <c r="C39" s="59">
        <v>1145</v>
      </c>
      <c r="D39" s="59">
        <f t="shared" si="2"/>
        <v>1170</v>
      </c>
      <c r="E39" s="59">
        <f t="shared" si="3"/>
        <v>25</v>
      </c>
    </row>
    <row r="40" spans="2:5" x14ac:dyDescent="0.35">
      <c r="B40" s="59" t="s">
        <v>7</v>
      </c>
      <c r="C40" s="59">
        <v>2100</v>
      </c>
      <c r="D40" s="59">
        <f t="shared" si="2"/>
        <v>3035</v>
      </c>
      <c r="E40" s="59">
        <f t="shared" si="3"/>
        <v>935</v>
      </c>
    </row>
    <row r="41" spans="2:5" x14ac:dyDescent="0.35">
      <c r="B41" s="59" t="s">
        <v>8</v>
      </c>
      <c r="C41" s="59">
        <v>30</v>
      </c>
      <c r="D41" s="59">
        <f t="shared" si="2"/>
        <v>25</v>
      </c>
      <c r="E41" s="59">
        <f t="shared" si="3"/>
        <v>-5</v>
      </c>
    </row>
    <row r="42" spans="2:5" x14ac:dyDescent="0.35">
      <c r="B42" s="59" t="s">
        <v>9</v>
      </c>
      <c r="C42" s="59">
        <v>2140</v>
      </c>
      <c r="D42" s="59">
        <f t="shared" si="2"/>
        <v>2960</v>
      </c>
      <c r="E42" s="59">
        <f t="shared" si="3"/>
        <v>820</v>
      </c>
    </row>
    <row r="43" spans="2:5" x14ac:dyDescent="0.35">
      <c r="B43" s="59" t="s">
        <v>10</v>
      </c>
      <c r="C43" s="59">
        <v>945</v>
      </c>
      <c r="D43" s="59">
        <f t="shared" si="2"/>
        <v>1485</v>
      </c>
      <c r="E43" s="59">
        <f t="shared" si="3"/>
        <v>540</v>
      </c>
    </row>
    <row r="44" spans="2:5" x14ac:dyDescent="0.35">
      <c r="B44" s="59" t="s">
        <v>11</v>
      </c>
      <c r="C44" s="59">
        <v>850</v>
      </c>
      <c r="D44" s="59">
        <f t="shared" si="2"/>
        <v>800</v>
      </c>
      <c r="E44" s="59">
        <f t="shared" si="3"/>
        <v>-50</v>
      </c>
    </row>
    <row r="45" spans="2:5" x14ac:dyDescent="0.35">
      <c r="B45" s="59" t="s">
        <v>12</v>
      </c>
      <c r="C45" s="59">
        <v>530</v>
      </c>
      <c r="D45" s="59">
        <f t="shared" si="2"/>
        <v>825</v>
      </c>
      <c r="E45" s="59">
        <f t="shared" si="3"/>
        <v>295</v>
      </c>
    </row>
    <row r="46" spans="2:5" x14ac:dyDescent="0.35">
      <c r="B46" s="59" t="s">
        <v>13</v>
      </c>
      <c r="C46" s="59">
        <v>635</v>
      </c>
      <c r="D46" s="59">
        <f t="shared" si="2"/>
        <v>1195</v>
      </c>
      <c r="E46" s="59">
        <f t="shared" si="3"/>
        <v>560</v>
      </c>
    </row>
    <row r="47" spans="2:5" x14ac:dyDescent="0.35">
      <c r="B47" s="59" t="s">
        <v>14</v>
      </c>
      <c r="C47" s="59">
        <v>1825</v>
      </c>
      <c r="D47" s="59">
        <f t="shared" si="2"/>
        <v>2110</v>
      </c>
      <c r="E47" s="59">
        <f t="shared" si="3"/>
        <v>285</v>
      </c>
    </row>
    <row r="48" spans="2:5" x14ac:dyDescent="0.35">
      <c r="B48" s="59" t="s">
        <v>15</v>
      </c>
      <c r="C48" s="59">
        <v>290</v>
      </c>
      <c r="D48" s="59">
        <f t="shared" si="2"/>
        <v>300</v>
      </c>
      <c r="E48" s="59">
        <f t="shared" si="3"/>
        <v>10</v>
      </c>
    </row>
    <row r="49" spans="2:5" x14ac:dyDescent="0.35">
      <c r="B49" s="59" t="s">
        <v>16</v>
      </c>
      <c r="C49" s="59">
        <v>470</v>
      </c>
      <c r="D49" s="59">
        <f t="shared" si="2"/>
        <v>790</v>
      </c>
      <c r="E49" s="59">
        <f t="shared" si="3"/>
        <v>320</v>
      </c>
    </row>
    <row r="50" spans="2:5" x14ac:dyDescent="0.35">
      <c r="B50" s="59" t="s">
        <v>17</v>
      </c>
      <c r="C50" s="59">
        <v>2240</v>
      </c>
      <c r="D50" s="59">
        <f t="shared" si="2"/>
        <v>2250</v>
      </c>
      <c r="E50" s="59">
        <f t="shared" si="3"/>
        <v>10</v>
      </c>
    </row>
    <row r="51" spans="2:5" x14ac:dyDescent="0.35">
      <c r="B51" s="59" t="s">
        <v>18</v>
      </c>
      <c r="C51" s="59">
        <v>980</v>
      </c>
      <c r="D51" s="59">
        <f t="shared" si="2"/>
        <v>735</v>
      </c>
      <c r="E51" s="59">
        <f t="shared" si="3"/>
        <v>-245</v>
      </c>
    </row>
    <row r="52" spans="2:5" x14ac:dyDescent="0.35">
      <c r="B52" s="59" t="s">
        <v>19</v>
      </c>
      <c r="C52" s="59">
        <v>450</v>
      </c>
      <c r="D52" s="59">
        <f t="shared" si="2"/>
        <v>655</v>
      </c>
      <c r="E52" s="59">
        <f t="shared" si="3"/>
        <v>205</v>
      </c>
    </row>
    <row r="53" spans="2:5" x14ac:dyDescent="0.35">
      <c r="B53" s="59" t="s">
        <v>55</v>
      </c>
      <c r="C53" s="59">
        <v>4275</v>
      </c>
      <c r="D53" s="59">
        <f>SUM(D36:D38)</f>
        <v>5065</v>
      </c>
      <c r="E53" s="59">
        <f t="shared" si="3"/>
        <v>790</v>
      </c>
    </row>
    <row r="54" spans="2:5" x14ac:dyDescent="0.35">
      <c r="B54" s="59" t="s">
        <v>20</v>
      </c>
      <c r="C54" s="59">
        <v>20945</v>
      </c>
      <c r="D54" s="59">
        <f>F27</f>
        <v>26360</v>
      </c>
      <c r="E54" s="59">
        <f t="shared" si="3"/>
        <v>5415</v>
      </c>
    </row>
    <row r="55" spans="2:5" x14ac:dyDescent="0.35">
      <c r="B55" s="59" t="s">
        <v>56</v>
      </c>
      <c r="C55" s="59">
        <v>32600</v>
      </c>
      <c r="D55" s="59">
        <f>F28</f>
        <v>35540</v>
      </c>
      <c r="E55" s="59">
        <f t="shared" si="3"/>
        <v>2940</v>
      </c>
    </row>
  </sheetData>
  <conditionalFormatting sqref="G8:G28">
    <cfRule type="cellIs" dxfId="0" priority="1" operator="notEqual">
      <formula>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71789-0518-4EC4-9DB7-90FD9BA34153}">
  <dimension ref="A1:U70"/>
  <sheetViews>
    <sheetView zoomScale="80" zoomScaleNormal="80" workbookViewId="0"/>
  </sheetViews>
  <sheetFormatPr defaultRowHeight="13.5" x14ac:dyDescent="0.35"/>
  <cols>
    <col min="1" max="1" width="6.265625" style="23" customWidth="1"/>
    <col min="2" max="2" width="5.1328125" style="23" customWidth="1"/>
    <col min="3" max="3" width="83.86328125" style="23" customWidth="1"/>
    <col min="4" max="4" width="10.9296875" style="23" customWidth="1"/>
    <col min="5" max="5" width="10.86328125" style="23" customWidth="1"/>
    <col min="6" max="16" width="10.9296875" style="23" bestFit="1" customWidth="1"/>
    <col min="17" max="17" width="10.9296875" style="23" customWidth="1"/>
    <col min="18" max="18" width="10.9296875" style="23" bestFit="1" customWidth="1"/>
    <col min="19" max="19" width="9.9296875" style="23" bestFit="1" customWidth="1"/>
    <col min="20" max="16384" width="9.06640625" style="23"/>
  </cols>
  <sheetData>
    <row r="1" spans="1:21" x14ac:dyDescent="0.35">
      <c r="A1" s="23" t="s">
        <v>122</v>
      </c>
    </row>
    <row r="2" spans="1:21" x14ac:dyDescent="0.35">
      <c r="A2" s="23" t="s">
        <v>177</v>
      </c>
    </row>
    <row r="4" spans="1:21" x14ac:dyDescent="0.35">
      <c r="B4" s="23" t="s">
        <v>110</v>
      </c>
    </row>
    <row r="6" spans="1:21" x14ac:dyDescent="0.35">
      <c r="C6" s="25" t="s">
        <v>129</v>
      </c>
      <c r="D6" s="26">
        <f>'Input Data'!C239</f>
        <v>6.6687284469587917E-3</v>
      </c>
    </row>
    <row r="8" spans="1:21" x14ac:dyDescent="0.35">
      <c r="C8" s="3"/>
      <c r="D8" s="28" t="s">
        <v>79</v>
      </c>
      <c r="E8" s="28" t="s">
        <v>80</v>
      </c>
      <c r="F8" s="28" t="s">
        <v>81</v>
      </c>
      <c r="G8" s="28" t="s">
        <v>82</v>
      </c>
      <c r="H8" s="28" t="s">
        <v>83</v>
      </c>
      <c r="I8" s="28" t="s">
        <v>84</v>
      </c>
      <c r="J8" s="28" t="s">
        <v>85</v>
      </c>
      <c r="K8" s="28" t="s">
        <v>86</v>
      </c>
      <c r="L8" s="28" t="s">
        <v>87</v>
      </c>
      <c r="M8" s="28" t="s">
        <v>88</v>
      </c>
      <c r="N8" s="28" t="s">
        <v>89</v>
      </c>
      <c r="O8" s="28" t="s">
        <v>90</v>
      </c>
      <c r="P8" s="28" t="s">
        <v>91</v>
      </c>
      <c r="Q8" s="28" t="s">
        <v>92</v>
      </c>
      <c r="R8" s="28" t="s">
        <v>93</v>
      </c>
    </row>
    <row r="9" spans="1:21" x14ac:dyDescent="0.35">
      <c r="C9" s="25" t="s">
        <v>27</v>
      </c>
      <c r="D9" s="29">
        <f>'Input Data'!C10</f>
        <v>192965.51461798968</v>
      </c>
      <c r="E9" s="30">
        <f>'Input Data'!D10</f>
        <v>195617.80696462851</v>
      </c>
      <c r="F9" s="30">
        <f>'Input Data'!E10</f>
        <v>201005.59797219478</v>
      </c>
      <c r="G9" s="30">
        <f>'Input Data'!F10</f>
        <v>206232.35645612507</v>
      </c>
      <c r="H9" s="30">
        <f>'Input Data'!G10</f>
        <v>211577.18254546201</v>
      </c>
      <c r="I9" s="30">
        <f>'Input Data'!H10</f>
        <v>215293.65888279962</v>
      </c>
      <c r="J9" s="30">
        <f>'Input Data'!I10</f>
        <v>217270.19950419074</v>
      </c>
      <c r="K9" s="30">
        <f>'Input Data'!J10</f>
        <v>216259.32122481172</v>
      </c>
      <c r="L9" s="30">
        <f>'Input Data'!K10</f>
        <v>216993.09181650708</v>
      </c>
      <c r="M9" s="30">
        <f>'Input Data'!L10</f>
        <v>216031.13910684481</v>
      </c>
      <c r="N9" s="30">
        <f>'Input Data'!M10</f>
        <v>217690.19883886172</v>
      </c>
      <c r="O9" s="30">
        <f>'Input Data'!N10</f>
        <v>218224.60911021999</v>
      </c>
      <c r="P9" s="31">
        <f>'Input Data'!O10</f>
        <v>217456.73843928208</v>
      </c>
      <c r="Q9" s="31">
        <f>'Input Data'!P10</f>
        <v>216494.64411663637</v>
      </c>
      <c r="R9" s="31">
        <f>'Input Data'!Q10</f>
        <v>215485.18147379512</v>
      </c>
      <c r="T9" s="48"/>
    </row>
    <row r="10" spans="1:21" x14ac:dyDescent="0.35">
      <c r="C10" s="25" t="s">
        <v>26</v>
      </c>
      <c r="D10" s="29">
        <f>D9</f>
        <v>192965.51461798968</v>
      </c>
      <c r="E10" s="30">
        <f t="shared" ref="E10:O10" si="0">E9</f>
        <v>195617.80696462851</v>
      </c>
      <c r="F10" s="30">
        <f t="shared" si="0"/>
        <v>201005.59797219478</v>
      </c>
      <c r="G10" s="30">
        <f t="shared" si="0"/>
        <v>206232.35645612507</v>
      </c>
      <c r="H10" s="30">
        <f t="shared" si="0"/>
        <v>211577.18254546201</v>
      </c>
      <c r="I10" s="30">
        <f t="shared" si="0"/>
        <v>215293.65888279962</v>
      </c>
      <c r="J10" s="30">
        <f t="shared" si="0"/>
        <v>217270.19950419074</v>
      </c>
      <c r="K10" s="30">
        <f t="shared" si="0"/>
        <v>216259.32122481172</v>
      </c>
      <c r="L10" s="30">
        <f t="shared" si="0"/>
        <v>216993.09181650708</v>
      </c>
      <c r="M10" s="30">
        <f t="shared" si="0"/>
        <v>216031.13910684481</v>
      </c>
      <c r="N10" s="30">
        <f t="shared" si="0"/>
        <v>217690.19883886172</v>
      </c>
      <c r="O10" s="30">
        <f t="shared" si="0"/>
        <v>218224.60911021999</v>
      </c>
      <c r="P10" s="31">
        <f>'Input Data'!C270</f>
        <v>218666.1975350545</v>
      </c>
      <c r="Q10" s="31">
        <f>'Input Data'!D270</f>
        <v>217647.71413894987</v>
      </c>
      <c r="R10" s="31"/>
      <c r="T10" s="48"/>
    </row>
    <row r="11" spans="1:21" x14ac:dyDescent="0.35">
      <c r="C11" s="3" t="s">
        <v>28</v>
      </c>
      <c r="D11" s="29"/>
      <c r="E11" s="30"/>
      <c r="F11" s="30"/>
      <c r="G11" s="30"/>
      <c r="H11" s="30"/>
      <c r="I11" s="30"/>
      <c r="J11" s="30"/>
      <c r="K11" s="30"/>
      <c r="L11" s="30"/>
      <c r="M11" s="30"/>
      <c r="N11" s="30"/>
      <c r="O11" s="30"/>
      <c r="P11" s="31">
        <f>P10-P9</f>
        <v>1209.459095772414</v>
      </c>
      <c r="Q11" s="31">
        <f>Q10-Q9</f>
        <v>1153.0700223135063</v>
      </c>
      <c r="R11" s="31"/>
      <c r="T11" s="48"/>
    </row>
    <row r="12" spans="1:21" x14ac:dyDescent="0.35">
      <c r="D12" s="49"/>
      <c r="E12" s="50"/>
      <c r="F12" s="50"/>
      <c r="G12" s="50"/>
      <c r="H12" s="50"/>
      <c r="I12" s="50"/>
      <c r="J12" s="50"/>
      <c r="K12" s="50"/>
      <c r="L12" s="50"/>
      <c r="M12" s="50"/>
      <c r="N12" s="50"/>
      <c r="O12" s="50"/>
      <c r="P12" s="51"/>
      <c r="Q12" s="51"/>
      <c r="R12" s="51"/>
    </row>
    <row r="13" spans="1:21" x14ac:dyDescent="0.35">
      <c r="B13" s="23" t="s">
        <v>142</v>
      </c>
      <c r="D13" s="49"/>
      <c r="E13" s="50"/>
      <c r="F13" s="50"/>
      <c r="G13" s="50"/>
      <c r="H13" s="50"/>
      <c r="I13" s="50"/>
      <c r="J13" s="50"/>
      <c r="K13" s="50"/>
      <c r="L13" s="50"/>
      <c r="M13" s="50"/>
      <c r="N13" s="50"/>
      <c r="O13" s="50"/>
      <c r="P13" s="51"/>
      <c r="Q13" s="51"/>
      <c r="R13" s="51"/>
    </row>
    <row r="14" spans="1:21" x14ac:dyDescent="0.35">
      <c r="B14" s="23" t="s">
        <v>118</v>
      </c>
      <c r="T14" s="48"/>
      <c r="U14" s="48"/>
    </row>
    <row r="15" spans="1:21" x14ac:dyDescent="0.35">
      <c r="T15" s="48"/>
      <c r="U15" s="48"/>
    </row>
    <row r="16" spans="1:21" x14ac:dyDescent="0.35">
      <c r="C16" s="3"/>
      <c r="D16" s="36" t="s">
        <v>79</v>
      </c>
      <c r="E16" s="36" t="s">
        <v>80</v>
      </c>
      <c r="F16" s="36" t="s">
        <v>81</v>
      </c>
      <c r="G16" s="36" t="s">
        <v>82</v>
      </c>
      <c r="H16" s="36" t="s">
        <v>83</v>
      </c>
      <c r="I16" s="36" t="s">
        <v>84</v>
      </c>
      <c r="J16" s="36" t="s">
        <v>85</v>
      </c>
      <c r="K16" s="36" t="s">
        <v>86</v>
      </c>
      <c r="L16" s="36" t="s">
        <v>87</v>
      </c>
      <c r="M16" s="36" t="s">
        <v>88</v>
      </c>
      <c r="N16" s="36" t="s">
        <v>89</v>
      </c>
      <c r="O16" s="36" t="s">
        <v>90</v>
      </c>
      <c r="P16" s="36" t="s">
        <v>91</v>
      </c>
      <c r="Q16" s="36" t="s">
        <v>92</v>
      </c>
      <c r="R16" s="36" t="s">
        <v>93</v>
      </c>
    </row>
    <row r="17" spans="2:19" x14ac:dyDescent="0.35">
      <c r="C17" s="3" t="s">
        <v>111</v>
      </c>
      <c r="D17" s="38"/>
      <c r="E17" s="30">
        <f>E21+E24</f>
        <v>17113.961113245743</v>
      </c>
      <c r="F17" s="30">
        <f t="shared" ref="F17:R18" si="1">F21+F24</f>
        <v>17485.303623279691</v>
      </c>
      <c r="G17" s="30">
        <f t="shared" si="1"/>
        <v>18999.311550815146</v>
      </c>
      <c r="H17" s="30">
        <f t="shared" si="1"/>
        <v>20777.004898499174</v>
      </c>
      <c r="I17" s="30">
        <f t="shared" si="1"/>
        <v>21624.141592109452</v>
      </c>
      <c r="J17" s="30">
        <f t="shared" si="1"/>
        <v>21466.48553927727</v>
      </c>
      <c r="K17" s="30">
        <f t="shared" si="1"/>
        <v>22133.254825153537</v>
      </c>
      <c r="L17" s="30">
        <f t="shared" si="1"/>
        <v>20838.080536577367</v>
      </c>
      <c r="M17" s="30">
        <f t="shared" si="1"/>
        <v>20250.147692876693</v>
      </c>
      <c r="N17" s="30">
        <f t="shared" si="1"/>
        <v>15799.498391905378</v>
      </c>
      <c r="O17" s="30">
        <f t="shared" si="1"/>
        <v>18106.201969388665</v>
      </c>
      <c r="P17" s="31">
        <f t="shared" si="1"/>
        <v>20798.920324992065</v>
      </c>
      <c r="Q17" s="31">
        <f t="shared" si="1"/>
        <v>19896.484606354781</v>
      </c>
      <c r="R17" s="31">
        <f t="shared" si="1"/>
        <v>19196.264348177887</v>
      </c>
    </row>
    <row r="18" spans="2:19" x14ac:dyDescent="0.35">
      <c r="C18" s="3" t="s">
        <v>115</v>
      </c>
      <c r="D18" s="38"/>
      <c r="E18" s="30">
        <f>E22+E25</f>
        <v>17113.961113245743</v>
      </c>
      <c r="F18" s="30">
        <f t="shared" si="1"/>
        <v>17485.303623279691</v>
      </c>
      <c r="G18" s="30">
        <f t="shared" si="1"/>
        <v>18999.311550815146</v>
      </c>
      <c r="H18" s="30">
        <f t="shared" si="1"/>
        <v>20777.004898499174</v>
      </c>
      <c r="I18" s="30">
        <f t="shared" si="1"/>
        <v>21624.141592109452</v>
      </c>
      <c r="J18" s="30">
        <f t="shared" si="1"/>
        <v>21466.48553927727</v>
      </c>
      <c r="K18" s="30">
        <f t="shared" si="1"/>
        <v>22133.254825153537</v>
      </c>
      <c r="L18" s="30">
        <f t="shared" si="1"/>
        <v>20838.080536577367</v>
      </c>
      <c r="M18" s="30">
        <f t="shared" si="1"/>
        <v>20250.147692876693</v>
      </c>
      <c r="N18" s="30">
        <f t="shared" si="1"/>
        <v>15799.498391905378</v>
      </c>
      <c r="O18" s="30">
        <f t="shared" si="1"/>
        <v>18106.201969388665</v>
      </c>
      <c r="P18" s="31">
        <f t="shared" si="1"/>
        <v>20798.920324992065</v>
      </c>
      <c r="Q18" s="31">
        <f t="shared" si="1"/>
        <v>20007.145625432702</v>
      </c>
      <c r="R18" s="31">
        <f t="shared" si="1"/>
        <v>19298.505385366614</v>
      </c>
    </row>
    <row r="19" spans="2:19" x14ac:dyDescent="0.35">
      <c r="C19" s="3" t="s">
        <v>161</v>
      </c>
      <c r="D19" s="38"/>
      <c r="E19" s="39"/>
      <c r="F19" s="39"/>
      <c r="G19" s="39"/>
      <c r="H19" s="39"/>
      <c r="I19" s="39"/>
      <c r="J19" s="39"/>
      <c r="K19" s="39"/>
      <c r="L19" s="39"/>
      <c r="M19" s="39"/>
      <c r="N19" s="39"/>
      <c r="O19" s="39"/>
      <c r="P19" s="31">
        <f>P18-P17</f>
        <v>0</v>
      </c>
      <c r="Q19" s="31">
        <f t="shared" ref="Q19:R19" si="2">Q18-Q17</f>
        <v>110.66101907792108</v>
      </c>
      <c r="R19" s="31">
        <f t="shared" si="2"/>
        <v>102.2410371887272</v>
      </c>
    </row>
    <row r="20" spans="2:19" x14ac:dyDescent="0.35">
      <c r="C20" s="25" t="s">
        <v>24</v>
      </c>
      <c r="D20" s="29"/>
      <c r="E20" s="45">
        <f>'Input Data'!C36</f>
        <v>5.6797232438754577E-2</v>
      </c>
      <c r="F20" s="45">
        <f>'Input Data'!D36</f>
        <v>5.7815262788771783E-2</v>
      </c>
      <c r="G20" s="45">
        <f>'Input Data'!E36</f>
        <v>6.446506927580882E-2</v>
      </c>
      <c r="H20" s="45">
        <f>'Input Data'!F36</f>
        <v>7.1412735994115698E-2</v>
      </c>
      <c r="I20" s="45">
        <f>'Input Data'!G36</f>
        <v>7.7068051778419425E-2</v>
      </c>
      <c r="J20" s="45">
        <f>'Input Data'!H36</f>
        <v>7.7585917422946682E-2</v>
      </c>
      <c r="K20" s="45">
        <f>'Input Data'!I36</f>
        <v>8.1514714050633291E-2</v>
      </c>
      <c r="L20" s="45">
        <f>'Input Data'!J36</f>
        <v>7.8476504291390206E-2</v>
      </c>
      <c r="M20" s="45">
        <f>'Input Data'!K36</f>
        <v>7.6769633264991852E-2</v>
      </c>
      <c r="N20" s="45">
        <f>'Input Data'!L36</f>
        <v>5.9099063520338127E-2</v>
      </c>
      <c r="O20" s="45">
        <f>'Input Data'!M36</f>
        <v>6.7163073762315492E-2</v>
      </c>
      <c r="P20" s="46">
        <f>'Input Data'!N36</f>
        <v>7.7228014014774249E-2</v>
      </c>
      <c r="Q20" s="46">
        <f>'Input Data'!O36</f>
        <v>7.3614256490670188E-2</v>
      </c>
      <c r="R20" s="46">
        <f>'Input Data'!P36</f>
        <v>7.094315926145478E-2</v>
      </c>
    </row>
    <row r="21" spans="2:19" x14ac:dyDescent="0.35">
      <c r="C21" s="3" t="s">
        <v>162</v>
      </c>
      <c r="D21" s="38"/>
      <c r="E21" s="30">
        <f>E$20*D9</f>
        <v>10959.907186421855</v>
      </c>
      <c r="F21" s="30">
        <f t="shared" ref="F21:O21" si="3">F20*E9</f>
        <v>11309.694915823229</v>
      </c>
      <c r="G21" s="30">
        <f t="shared" si="3"/>
        <v>12957.839798102914</v>
      </c>
      <c r="H21" s="30">
        <f t="shared" si="3"/>
        <v>14727.616825045621</v>
      </c>
      <c r="I21" s="30">
        <f t="shared" si="3"/>
        <v>16305.841259545765</v>
      </c>
      <c r="J21" s="30">
        <f t="shared" si="3"/>
        <v>16703.756039764943</v>
      </c>
      <c r="K21" s="30">
        <f t="shared" si="3"/>
        <v>17710.718184308156</v>
      </c>
      <c r="L21" s="30">
        <f t="shared" si="3"/>
        <v>16971.27555015207</v>
      </c>
      <c r="M21" s="30">
        <f t="shared" si="3"/>
        <v>16658.480079789952</v>
      </c>
      <c r="N21" s="30">
        <f t="shared" si="3"/>
        <v>12767.238012446423</v>
      </c>
      <c r="O21" s="30">
        <f t="shared" si="3"/>
        <v>14620.742881947595</v>
      </c>
      <c r="P21" s="31">
        <f>(P20*O9)</f>
        <v>16853.053170732703</v>
      </c>
      <c r="Q21" s="31">
        <f t="shared" ref="Q21:R21" si="4">(Q20*P9)</f>
        <v>16007.91611909389</v>
      </c>
      <c r="R21" s="31">
        <f t="shared" si="4"/>
        <v>15358.814016818507</v>
      </c>
    </row>
    <row r="22" spans="2:19" ht="13.9" x14ac:dyDescent="0.4">
      <c r="C22" s="3" t="s">
        <v>163</v>
      </c>
      <c r="D22" s="38"/>
      <c r="E22" s="30">
        <f>E$20*D10</f>
        <v>10959.907186421855</v>
      </c>
      <c r="F22" s="30">
        <f t="shared" ref="F22:R22" si="5">F$20*E10</f>
        <v>11309.694915823229</v>
      </c>
      <c r="G22" s="30">
        <f t="shared" si="5"/>
        <v>12957.839798102914</v>
      </c>
      <c r="H22" s="30">
        <f t="shared" si="5"/>
        <v>14727.616825045621</v>
      </c>
      <c r="I22" s="30">
        <f t="shared" si="5"/>
        <v>16305.841259545765</v>
      </c>
      <c r="J22" s="30">
        <f t="shared" si="5"/>
        <v>16703.756039764943</v>
      </c>
      <c r="K22" s="30">
        <f t="shared" si="5"/>
        <v>17710.718184308156</v>
      </c>
      <c r="L22" s="30">
        <f t="shared" si="5"/>
        <v>16971.27555015207</v>
      </c>
      <c r="M22" s="30">
        <f t="shared" si="5"/>
        <v>16658.480079789952</v>
      </c>
      <c r="N22" s="30">
        <f t="shared" si="5"/>
        <v>12767.238012446423</v>
      </c>
      <c r="O22" s="30">
        <f t="shared" si="5"/>
        <v>14620.742881947595</v>
      </c>
      <c r="P22" s="31">
        <f t="shared" si="5"/>
        <v>16853.053170732703</v>
      </c>
      <c r="Q22" s="31">
        <f t="shared" si="5"/>
        <v>16096.949551185055</v>
      </c>
      <c r="R22" s="31">
        <f t="shared" si="5"/>
        <v>15440.616447051105</v>
      </c>
      <c r="S22" s="52"/>
    </row>
    <row r="23" spans="2:19" x14ac:dyDescent="0.35">
      <c r="C23" s="25" t="s">
        <v>29</v>
      </c>
      <c r="D23" s="29"/>
      <c r="E23" s="45">
        <f>'Input Data'!C61</f>
        <v>3.189198826021819E-2</v>
      </c>
      <c r="F23" s="45">
        <f>'Input Data'!D61</f>
        <v>3.1569767616161502E-2</v>
      </c>
      <c r="G23" s="45">
        <f>'Input Data'!E61</f>
        <v>3.005623631212476E-2</v>
      </c>
      <c r="H23" s="45">
        <f>'Input Data'!F61</f>
        <v>2.9332875681612691E-2</v>
      </c>
      <c r="I23" s="45">
        <f>'Input Data'!G61</f>
        <v>2.5136455021187998E-2</v>
      </c>
      <c r="J23" s="45">
        <f>'Input Data'!H61</f>
        <v>2.2122014759872861E-2</v>
      </c>
      <c r="K23" s="45">
        <f>'Input Data'!I61</f>
        <v>2.0355007962148435E-2</v>
      </c>
      <c r="L23" s="45">
        <f>'Input Data'!J61</f>
        <v>1.7880408412109885E-2</v>
      </c>
      <c r="M23" s="45">
        <f>'Input Data'!K61</f>
        <v>1.6551990586520206E-2</v>
      </c>
      <c r="N23" s="45">
        <f>'Input Data'!L61</f>
        <v>1.4036219000628682E-2</v>
      </c>
      <c r="O23" s="45">
        <f>'Input Data'!M61</f>
        <v>1.601109790901091E-2</v>
      </c>
      <c r="P23" s="46">
        <f>'Input Data'!N61</f>
        <v>1.8081678186287413E-2</v>
      </c>
      <c r="Q23" s="46">
        <f>'Input Data'!O61</f>
        <v>1.7882032606437955E-2</v>
      </c>
      <c r="R23" s="46">
        <f>'Input Data'!P61</f>
        <v>1.772538229302317E-2</v>
      </c>
    </row>
    <row r="24" spans="2:19" x14ac:dyDescent="0.35">
      <c r="C24" s="3" t="s">
        <v>164</v>
      </c>
      <c r="D24" s="38"/>
      <c r="E24" s="30">
        <f>E$23*D9</f>
        <v>6154.053926823889</v>
      </c>
      <c r="F24" s="30">
        <f t="shared" ref="F24:R24" si="6">F23*E9</f>
        <v>6175.6087074564612</v>
      </c>
      <c r="G24" s="30">
        <f t="shared" si="6"/>
        <v>6041.471752712232</v>
      </c>
      <c r="H24" s="30">
        <f t="shared" si="6"/>
        <v>6049.3880734535514</v>
      </c>
      <c r="I24" s="30">
        <f t="shared" si="6"/>
        <v>5318.3003325636882</v>
      </c>
      <c r="J24" s="30">
        <f t="shared" si="6"/>
        <v>4762.7294995123257</v>
      </c>
      <c r="K24" s="30">
        <f t="shared" si="6"/>
        <v>4422.536640845381</v>
      </c>
      <c r="L24" s="30">
        <f t="shared" si="6"/>
        <v>3866.8049864252971</v>
      </c>
      <c r="M24" s="30">
        <f t="shared" si="6"/>
        <v>3591.6676130867399</v>
      </c>
      <c r="N24" s="30">
        <f t="shared" si="6"/>
        <v>3032.2603794589531</v>
      </c>
      <c r="O24" s="30">
        <f t="shared" si="6"/>
        <v>3485.4590874410683</v>
      </c>
      <c r="P24" s="31">
        <f t="shared" si="6"/>
        <v>3945.867154259362</v>
      </c>
      <c r="Q24" s="31">
        <f t="shared" si="6"/>
        <v>3888.5684872608917</v>
      </c>
      <c r="R24" s="31">
        <f t="shared" si="6"/>
        <v>3837.4503313593791</v>
      </c>
    </row>
    <row r="25" spans="2:19" x14ac:dyDescent="0.35">
      <c r="C25" s="3" t="s">
        <v>165</v>
      </c>
      <c r="D25" s="38"/>
      <c r="E25" s="30">
        <f>E$23*D10</f>
        <v>6154.053926823889</v>
      </c>
      <c r="F25" s="30">
        <f t="shared" ref="F25:R25" si="7">F$23*E10</f>
        <v>6175.6087074564612</v>
      </c>
      <c r="G25" s="30">
        <f t="shared" si="7"/>
        <v>6041.471752712232</v>
      </c>
      <c r="H25" s="30">
        <f t="shared" si="7"/>
        <v>6049.3880734535514</v>
      </c>
      <c r="I25" s="30">
        <f t="shared" si="7"/>
        <v>5318.3003325636882</v>
      </c>
      <c r="J25" s="30">
        <f t="shared" si="7"/>
        <v>4762.7294995123257</v>
      </c>
      <c r="K25" s="30">
        <f t="shared" si="7"/>
        <v>4422.536640845381</v>
      </c>
      <c r="L25" s="30">
        <f t="shared" si="7"/>
        <v>3866.8049864252971</v>
      </c>
      <c r="M25" s="30">
        <f t="shared" si="7"/>
        <v>3591.6676130867399</v>
      </c>
      <c r="N25" s="30">
        <f t="shared" si="7"/>
        <v>3032.2603794589531</v>
      </c>
      <c r="O25" s="30">
        <f t="shared" si="7"/>
        <v>3485.4590874410683</v>
      </c>
      <c r="P25" s="31">
        <f t="shared" si="7"/>
        <v>3945.867154259362</v>
      </c>
      <c r="Q25" s="31">
        <f t="shared" si="7"/>
        <v>3910.1960742476472</v>
      </c>
      <c r="R25" s="31">
        <f t="shared" si="7"/>
        <v>3857.8889383155106</v>
      </c>
    </row>
    <row r="26" spans="2:19" x14ac:dyDescent="0.35">
      <c r="D26" s="49"/>
      <c r="E26" s="50"/>
      <c r="F26" s="50"/>
      <c r="G26" s="50"/>
      <c r="H26" s="50"/>
      <c r="I26" s="50"/>
      <c r="J26" s="50"/>
      <c r="K26" s="50"/>
      <c r="L26" s="50"/>
      <c r="M26" s="50"/>
      <c r="N26" s="50"/>
      <c r="O26" s="50"/>
      <c r="P26" s="50"/>
      <c r="Q26" s="50"/>
      <c r="R26" s="50"/>
    </row>
    <row r="27" spans="2:19" x14ac:dyDescent="0.35">
      <c r="B27" s="23" t="s">
        <v>180</v>
      </c>
      <c r="D27" s="49"/>
      <c r="E27" s="50"/>
      <c r="F27" s="50"/>
      <c r="G27" s="50"/>
      <c r="H27" s="50"/>
      <c r="I27" s="50"/>
      <c r="J27" s="50"/>
      <c r="K27" s="50"/>
      <c r="L27" s="50"/>
      <c r="M27" s="50"/>
      <c r="N27" s="50"/>
      <c r="O27" s="50"/>
      <c r="P27" s="50"/>
      <c r="Q27" s="50"/>
      <c r="R27" s="50"/>
    </row>
    <row r="28" spans="2:19" x14ac:dyDescent="0.35">
      <c r="D28" s="49"/>
      <c r="E28" s="50"/>
      <c r="F28" s="50"/>
      <c r="G28" s="50"/>
      <c r="H28" s="50"/>
      <c r="I28" s="50"/>
      <c r="J28" s="50"/>
      <c r="K28" s="50"/>
      <c r="L28" s="50"/>
      <c r="M28" s="50"/>
      <c r="N28" s="50"/>
      <c r="O28" s="50"/>
      <c r="P28" s="50"/>
      <c r="Q28" s="50"/>
      <c r="R28" s="50"/>
    </row>
    <row r="29" spans="2:19" x14ac:dyDescent="0.35">
      <c r="C29" s="3"/>
      <c r="D29" s="36" t="s">
        <v>79</v>
      </c>
      <c r="E29" s="36" t="s">
        <v>80</v>
      </c>
      <c r="F29" s="36" t="s">
        <v>81</v>
      </c>
      <c r="G29" s="36" t="s">
        <v>82</v>
      </c>
      <c r="H29" s="36" t="s">
        <v>83</v>
      </c>
      <c r="I29" s="36" t="s">
        <v>84</v>
      </c>
      <c r="J29" s="36" t="s">
        <v>85</v>
      </c>
      <c r="K29" s="36" t="s">
        <v>86</v>
      </c>
      <c r="L29" s="36" t="s">
        <v>87</v>
      </c>
      <c r="M29" s="36" t="s">
        <v>88</v>
      </c>
      <c r="N29" s="36" t="s">
        <v>89</v>
      </c>
      <c r="O29" s="36" t="s">
        <v>90</v>
      </c>
      <c r="P29" s="36" t="s">
        <v>91</v>
      </c>
      <c r="Q29" s="36" t="s">
        <v>92</v>
      </c>
      <c r="R29" s="36" t="s">
        <v>93</v>
      </c>
    </row>
    <row r="30" spans="2:19" x14ac:dyDescent="0.35">
      <c r="C30" s="3" t="s">
        <v>112</v>
      </c>
      <c r="D30" s="29"/>
      <c r="E30" s="30">
        <f>'Input Data'!C294</f>
        <v>20744.861780432431</v>
      </c>
      <c r="F30" s="30">
        <f>'Input Data'!D294</f>
        <v>24199.387148731559</v>
      </c>
      <c r="G30" s="30">
        <f>'Input Data'!E294</f>
        <v>25420.234010101081</v>
      </c>
      <c r="H30" s="30">
        <f>'Input Data'!F294</f>
        <v>27570.005604627717</v>
      </c>
      <c r="I30" s="30">
        <f>'Input Data'!G294</f>
        <v>26973.742771717392</v>
      </c>
      <c r="J30" s="30">
        <f>'Input Data'!H294</f>
        <v>25343.434085907604</v>
      </c>
      <c r="K30" s="30">
        <f>'Input Data'!I294</f>
        <v>23518.331010694252</v>
      </c>
      <c r="L30" s="30">
        <f>'Input Data'!J294</f>
        <v>22987.168328971107</v>
      </c>
      <c r="M30" s="30">
        <f>'Input Data'!K294</f>
        <v>21210.808440019049</v>
      </c>
      <c r="N30" s="30">
        <f>'Input Data'!L294</f>
        <v>18753.215779463721</v>
      </c>
      <c r="O30" s="30">
        <f>'Input Data'!M294</f>
        <v>19785.904944134902</v>
      </c>
      <c r="P30" s="31">
        <f>P9*($D$6+1)-O9+P17</f>
        <v>21481.209591667106</v>
      </c>
      <c r="Q30" s="31">
        <f>Q9*($D$6+1)-P9+Q17</f>
        <v>20378.134275543904</v>
      </c>
      <c r="R30" s="31">
        <f>R9*($D$6+1)-Q9+R17</f>
        <v>19623.813864929027</v>
      </c>
    </row>
    <row r="31" spans="2:19" x14ac:dyDescent="0.35">
      <c r="C31" s="3" t="s">
        <v>116</v>
      </c>
      <c r="D31" s="29"/>
      <c r="E31" s="30">
        <f>'Input Data'!C294</f>
        <v>20744.861780432431</v>
      </c>
      <c r="F31" s="30">
        <f>'Input Data'!D294</f>
        <v>24199.387148731559</v>
      </c>
      <c r="G31" s="30">
        <f>'Input Data'!E294</f>
        <v>25420.234010101081</v>
      </c>
      <c r="H31" s="30">
        <f>'Input Data'!F294</f>
        <v>27570.005604627717</v>
      </c>
      <c r="I31" s="30">
        <f>'Input Data'!G294</f>
        <v>26973.742771717392</v>
      </c>
      <c r="J31" s="30">
        <f>'Input Data'!H294</f>
        <v>25343.434085907604</v>
      </c>
      <c r="K31" s="30">
        <f>'Input Data'!I294</f>
        <v>23518.331010694252</v>
      </c>
      <c r="L31" s="30">
        <f>'Input Data'!J294</f>
        <v>22987.168328971107</v>
      </c>
      <c r="M31" s="30">
        <f>'Input Data'!K294</f>
        <v>21210.808440019049</v>
      </c>
      <c r="N31" s="30">
        <f>'Input Data'!L294</f>
        <v>18753.215779463721</v>
      </c>
      <c r="O31" s="30">
        <f>'Input Data'!M294</f>
        <v>19785.904944134902</v>
      </c>
      <c r="P31" s="31">
        <f>P9*($D$6+1)-O10+P18</f>
        <v>21481.209591667106</v>
      </c>
      <c r="Q31" s="31">
        <f>Q9*($D$6+1)-P10+Q18</f>
        <v>19279.336198849411</v>
      </c>
      <c r="R31" s="31">
        <f>R9*($D$6+1)-Q10+R18</f>
        <v>18572.984879804248</v>
      </c>
      <c r="S31" s="49"/>
    </row>
    <row r="33" spans="2:19" x14ac:dyDescent="0.35">
      <c r="B33" s="23" t="s">
        <v>166</v>
      </c>
    </row>
    <row r="35" spans="2:19" x14ac:dyDescent="0.35">
      <c r="C35" s="38"/>
      <c r="D35" s="29" t="s">
        <v>79</v>
      </c>
      <c r="E35" s="30" t="s">
        <v>80</v>
      </c>
      <c r="F35" s="30" t="s">
        <v>81</v>
      </c>
      <c r="G35" s="30" t="s">
        <v>82</v>
      </c>
      <c r="H35" s="30" t="s">
        <v>83</v>
      </c>
      <c r="I35" s="30" t="s">
        <v>84</v>
      </c>
      <c r="J35" s="30" t="s">
        <v>85</v>
      </c>
      <c r="K35" s="30" t="s">
        <v>86</v>
      </c>
      <c r="L35" s="30" t="s">
        <v>87</v>
      </c>
      <c r="M35" s="30" t="s">
        <v>88</v>
      </c>
      <c r="N35" s="30" t="s">
        <v>89</v>
      </c>
      <c r="O35" s="30" t="s">
        <v>90</v>
      </c>
      <c r="P35" s="30" t="s">
        <v>91</v>
      </c>
      <c r="Q35" s="30" t="s">
        <v>92</v>
      </c>
      <c r="R35" s="30" t="s">
        <v>93</v>
      </c>
    </row>
    <row r="36" spans="2:19" x14ac:dyDescent="0.35">
      <c r="C36" s="3" t="s">
        <v>112</v>
      </c>
      <c r="D36" s="38"/>
      <c r="E36" s="30">
        <f t="shared" ref="E36:R36" si="8">E30</f>
        <v>20744.861780432431</v>
      </c>
      <c r="F36" s="30">
        <f t="shared" si="8"/>
        <v>24199.387148731559</v>
      </c>
      <c r="G36" s="30">
        <f t="shared" si="8"/>
        <v>25420.234010101081</v>
      </c>
      <c r="H36" s="30">
        <f t="shared" si="8"/>
        <v>27570.005604627717</v>
      </c>
      <c r="I36" s="30">
        <f t="shared" si="8"/>
        <v>26973.742771717392</v>
      </c>
      <c r="J36" s="30">
        <f t="shared" si="8"/>
        <v>25343.434085907604</v>
      </c>
      <c r="K36" s="30">
        <f t="shared" si="8"/>
        <v>23518.331010694252</v>
      </c>
      <c r="L36" s="30">
        <f t="shared" si="8"/>
        <v>22987.168328971107</v>
      </c>
      <c r="M36" s="30">
        <f t="shared" si="8"/>
        <v>21210.808440019049</v>
      </c>
      <c r="N36" s="30">
        <f t="shared" si="8"/>
        <v>18753.215779463721</v>
      </c>
      <c r="O36" s="30">
        <f t="shared" si="8"/>
        <v>19785.904944134902</v>
      </c>
      <c r="P36" s="31">
        <f t="shared" si="8"/>
        <v>21481.209591667106</v>
      </c>
      <c r="Q36" s="31">
        <f t="shared" si="8"/>
        <v>20378.134275543904</v>
      </c>
      <c r="R36" s="31">
        <f t="shared" si="8"/>
        <v>19623.813864929027</v>
      </c>
      <c r="S36" s="49"/>
    </row>
    <row r="37" spans="2:19" x14ac:dyDescent="0.35">
      <c r="C37" s="3" t="s">
        <v>116</v>
      </c>
      <c r="D37" s="38"/>
      <c r="E37" s="30">
        <f t="shared" ref="E37:R37" si="9">E31</f>
        <v>20744.861780432431</v>
      </c>
      <c r="F37" s="30">
        <f t="shared" si="9"/>
        <v>24199.387148731559</v>
      </c>
      <c r="G37" s="30">
        <f t="shared" si="9"/>
        <v>25420.234010101081</v>
      </c>
      <c r="H37" s="30">
        <f t="shared" si="9"/>
        <v>27570.005604627717</v>
      </c>
      <c r="I37" s="30">
        <f t="shared" si="9"/>
        <v>26973.742771717392</v>
      </c>
      <c r="J37" s="30">
        <f t="shared" si="9"/>
        <v>25343.434085907604</v>
      </c>
      <c r="K37" s="30">
        <f t="shared" si="9"/>
        <v>23518.331010694252</v>
      </c>
      <c r="L37" s="30">
        <f t="shared" si="9"/>
        <v>22987.168328971107</v>
      </c>
      <c r="M37" s="30">
        <f t="shared" si="9"/>
        <v>21210.808440019049</v>
      </c>
      <c r="N37" s="30">
        <f t="shared" si="9"/>
        <v>18753.215779463721</v>
      </c>
      <c r="O37" s="30">
        <f t="shared" si="9"/>
        <v>19785.904944134902</v>
      </c>
      <c r="P37" s="31">
        <f t="shared" si="9"/>
        <v>21481.209591667106</v>
      </c>
      <c r="Q37" s="31">
        <f t="shared" si="9"/>
        <v>19279.336198849411</v>
      </c>
      <c r="R37" s="31">
        <f t="shared" si="9"/>
        <v>18572.984879804248</v>
      </c>
      <c r="S37" s="49"/>
    </row>
    <row r="38" spans="2:19" x14ac:dyDescent="0.35">
      <c r="C38" s="3" t="s">
        <v>25</v>
      </c>
      <c r="D38" s="38"/>
      <c r="E38" s="30">
        <f>'Input Data'!C92</f>
        <v>7147.4846652697152</v>
      </c>
      <c r="F38" s="30">
        <f>'Input Data'!D92</f>
        <v>7543.3551331637145</v>
      </c>
      <c r="G38" s="30">
        <f>'Input Data'!E92</f>
        <v>7629.5600904451749</v>
      </c>
      <c r="H38" s="30">
        <f>'Input Data'!F92</f>
        <v>8502.539040674943</v>
      </c>
      <c r="I38" s="30">
        <f>'Input Data'!G92</f>
        <v>7998.9975456150632</v>
      </c>
      <c r="J38" s="30">
        <f>'Input Data'!H92</f>
        <v>8316.0655812469759</v>
      </c>
      <c r="K38" s="30">
        <f>'Input Data'!I92</f>
        <v>8337.080902331274</v>
      </c>
      <c r="L38" s="30">
        <f>'Input Data'!J92</f>
        <v>8121.4307592243931</v>
      </c>
      <c r="M38" s="30">
        <f>'Input Data'!K92</f>
        <v>7667.5353737064688</v>
      </c>
      <c r="N38" s="30">
        <f>'Input Data'!L92</f>
        <v>7539.0022262446209</v>
      </c>
      <c r="O38" s="30">
        <f>'Input Data'!M92</f>
        <v>7018.6408611976794</v>
      </c>
      <c r="P38" s="31">
        <f>'Input Data'!N92</f>
        <v>7414.8071630161912</v>
      </c>
      <c r="Q38" s="31">
        <f>'Input Data'!O92</f>
        <v>7414.8071630161912</v>
      </c>
      <c r="R38" s="31">
        <f>'Input Data'!P92</f>
        <v>7414.8071630161912</v>
      </c>
      <c r="S38" s="49"/>
    </row>
    <row r="39" spans="2:19" x14ac:dyDescent="0.35">
      <c r="C39" s="3" t="s">
        <v>30</v>
      </c>
      <c r="D39" s="38"/>
      <c r="E39" s="30">
        <f>'Input Data'!C118</f>
        <v>4257.4048098643152</v>
      </c>
      <c r="F39" s="30">
        <f>'Input Data'!D118</f>
        <v>4700.9086796760203</v>
      </c>
      <c r="G39" s="30">
        <f>'Input Data'!E118</f>
        <v>4637.9921769981001</v>
      </c>
      <c r="H39" s="30">
        <f>'Input Data'!F118</f>
        <v>4698.0807205749879</v>
      </c>
      <c r="I39" s="30">
        <f>'Input Data'!G118</f>
        <v>3936.5465197955837</v>
      </c>
      <c r="J39" s="30">
        <f>'Input Data'!H118</f>
        <v>3725.0541529355869</v>
      </c>
      <c r="K39" s="30">
        <f>'Input Data'!I118</f>
        <v>3292.6131919621507</v>
      </c>
      <c r="L39" s="30">
        <f>'Input Data'!J118</f>
        <v>2913.7668363241119</v>
      </c>
      <c r="M39" s="30">
        <f>'Input Data'!K118</f>
        <v>2642.3901397432983</v>
      </c>
      <c r="N39" s="30">
        <f>'Input Data'!L118</f>
        <v>2538.7886247722163</v>
      </c>
      <c r="O39" s="30">
        <f>'Input Data'!M118</f>
        <v>3454.2845991861805</v>
      </c>
      <c r="P39" s="31">
        <f>'Input Data'!N118</f>
        <v>3454.2845991861805</v>
      </c>
      <c r="Q39" s="31">
        <f>'Input Data'!O118</f>
        <v>2779.335629180996</v>
      </c>
      <c r="R39" s="31">
        <f>'Input Data'!P118</f>
        <v>2706.3228867133635</v>
      </c>
      <c r="S39" s="49"/>
    </row>
    <row r="40" spans="2:19" x14ac:dyDescent="0.35">
      <c r="C40" s="3" t="s">
        <v>113</v>
      </c>
      <c r="D40" s="38"/>
      <c r="E40" s="30">
        <f>E36-E$38-E$39</f>
        <v>9339.9723052984009</v>
      </c>
      <c r="F40" s="30">
        <f t="shared" ref="F40:R40" si="10">F36-F$38-F$39</f>
        <v>11955.123335891825</v>
      </c>
      <c r="G40" s="30">
        <f t="shared" si="10"/>
        <v>13152.681742657805</v>
      </c>
      <c r="H40" s="30">
        <f t="shared" si="10"/>
        <v>14369.385843377786</v>
      </c>
      <c r="I40" s="30">
        <f t="shared" si="10"/>
        <v>15038.198706306744</v>
      </c>
      <c r="J40" s="30">
        <f t="shared" si="10"/>
        <v>13302.314351725039</v>
      </c>
      <c r="K40" s="30">
        <f t="shared" si="10"/>
        <v>11888.636916400827</v>
      </c>
      <c r="L40" s="30">
        <f t="shared" si="10"/>
        <v>11951.970733422602</v>
      </c>
      <c r="M40" s="30">
        <f t="shared" si="10"/>
        <v>10900.882926569282</v>
      </c>
      <c r="N40" s="30">
        <f t="shared" si="10"/>
        <v>8675.4249284468824</v>
      </c>
      <c r="O40" s="30">
        <f t="shared" si="10"/>
        <v>9312.9794837510417</v>
      </c>
      <c r="P40" s="31">
        <f t="shared" si="10"/>
        <v>10612.117829464736</v>
      </c>
      <c r="Q40" s="31">
        <f t="shared" si="10"/>
        <v>10183.991483346717</v>
      </c>
      <c r="R40" s="31">
        <f t="shared" si="10"/>
        <v>9502.6838151994725</v>
      </c>
      <c r="S40" s="49"/>
    </row>
    <row r="41" spans="2:19" x14ac:dyDescent="0.35">
      <c r="C41" s="3" t="s">
        <v>117</v>
      </c>
      <c r="D41" s="38"/>
      <c r="E41" s="30">
        <f>E37-E$38-E$39</f>
        <v>9339.9723052984009</v>
      </c>
      <c r="F41" s="30">
        <f t="shared" ref="F41:R41" si="11">F37-F$38-F$39</f>
        <v>11955.123335891825</v>
      </c>
      <c r="G41" s="30">
        <f t="shared" si="11"/>
        <v>13152.681742657805</v>
      </c>
      <c r="H41" s="30">
        <f t="shared" si="11"/>
        <v>14369.385843377786</v>
      </c>
      <c r="I41" s="30">
        <f t="shared" si="11"/>
        <v>15038.198706306744</v>
      </c>
      <c r="J41" s="30">
        <f t="shared" si="11"/>
        <v>13302.314351725039</v>
      </c>
      <c r="K41" s="30">
        <f t="shared" si="11"/>
        <v>11888.636916400827</v>
      </c>
      <c r="L41" s="30">
        <f t="shared" si="11"/>
        <v>11951.970733422602</v>
      </c>
      <c r="M41" s="30">
        <f t="shared" si="11"/>
        <v>10900.882926569282</v>
      </c>
      <c r="N41" s="30">
        <f t="shared" si="11"/>
        <v>8675.4249284468824</v>
      </c>
      <c r="O41" s="30">
        <f t="shared" si="11"/>
        <v>9312.9794837510417</v>
      </c>
      <c r="P41" s="31">
        <f t="shared" si="11"/>
        <v>10612.117829464736</v>
      </c>
      <c r="Q41" s="31">
        <f t="shared" si="11"/>
        <v>9085.1934066522244</v>
      </c>
      <c r="R41" s="31">
        <f t="shared" si="11"/>
        <v>8451.8548300746934</v>
      </c>
      <c r="S41" s="49"/>
    </row>
    <row r="42" spans="2:19" x14ac:dyDescent="0.35">
      <c r="D42" s="49"/>
      <c r="E42" s="54"/>
      <c r="F42" s="54"/>
      <c r="G42" s="54"/>
      <c r="H42" s="54"/>
      <c r="I42" s="54"/>
      <c r="J42" s="54"/>
      <c r="K42" s="54"/>
      <c r="L42" s="54"/>
      <c r="M42" s="54"/>
      <c r="N42" s="54"/>
      <c r="O42" s="54"/>
      <c r="P42" s="41"/>
      <c r="Q42" s="41"/>
      <c r="R42" s="41"/>
      <c r="S42" s="49"/>
    </row>
    <row r="43" spans="2:19" x14ac:dyDescent="0.35">
      <c r="B43" s="23" t="s">
        <v>174</v>
      </c>
      <c r="D43" s="49"/>
      <c r="E43" s="54"/>
      <c r="F43" s="54"/>
      <c r="G43" s="54"/>
      <c r="H43" s="54"/>
      <c r="I43" s="54"/>
      <c r="J43" s="54"/>
      <c r="K43" s="54"/>
      <c r="L43" s="54"/>
      <c r="M43" s="54"/>
      <c r="N43" s="54"/>
      <c r="O43" s="54"/>
      <c r="P43" s="41"/>
      <c r="Q43" s="41"/>
      <c r="R43" s="41"/>
      <c r="S43" s="49"/>
    </row>
    <row r="44" spans="2:19" x14ac:dyDescent="0.35">
      <c r="D44" s="49"/>
      <c r="E44" s="54"/>
      <c r="F44" s="54"/>
      <c r="G44" s="54"/>
      <c r="H44" s="54"/>
      <c r="I44" s="54"/>
      <c r="J44" s="54"/>
      <c r="K44" s="54"/>
      <c r="L44" s="54"/>
      <c r="M44" s="54"/>
      <c r="N44" s="54"/>
      <c r="O44" s="54"/>
      <c r="P44" s="41"/>
      <c r="Q44" s="41"/>
      <c r="R44" s="41"/>
      <c r="S44" s="49"/>
    </row>
    <row r="45" spans="2:19" x14ac:dyDescent="0.35">
      <c r="C45" s="3" t="s">
        <v>103</v>
      </c>
      <c r="D45" s="28">
        <f>'Input Data'!C215</f>
        <v>263.62405160075224</v>
      </c>
      <c r="E45" s="54"/>
      <c r="F45" s="54"/>
      <c r="G45" s="54"/>
      <c r="H45" s="54"/>
      <c r="I45" s="54"/>
      <c r="J45" s="54"/>
      <c r="K45" s="54"/>
      <c r="L45" s="54"/>
      <c r="M45" s="54"/>
      <c r="N45" s="54"/>
      <c r="O45" s="54"/>
      <c r="P45" s="41"/>
      <c r="Q45" s="41"/>
      <c r="R45" s="41"/>
      <c r="S45" s="49"/>
    </row>
    <row r="46" spans="2:19" x14ac:dyDescent="0.35">
      <c r="D46" s="49"/>
      <c r="E46" s="54"/>
      <c r="F46" s="54"/>
      <c r="G46" s="54"/>
      <c r="H46" s="54"/>
      <c r="I46" s="54"/>
      <c r="J46" s="54"/>
      <c r="K46" s="54"/>
      <c r="L46" s="54"/>
      <c r="M46" s="54"/>
      <c r="N46" s="54"/>
      <c r="O46" s="54"/>
      <c r="P46" s="41"/>
      <c r="Q46" s="41"/>
      <c r="R46" s="41"/>
      <c r="S46" s="49"/>
    </row>
    <row r="47" spans="2:19" x14ac:dyDescent="0.35">
      <c r="C47" s="42"/>
      <c r="D47" s="30" t="s">
        <v>91</v>
      </c>
      <c r="E47" s="30" t="s">
        <v>92</v>
      </c>
      <c r="F47" s="30" t="s">
        <v>93</v>
      </c>
      <c r="G47" s="54"/>
      <c r="H47" s="54"/>
      <c r="I47" s="54"/>
      <c r="J47" s="54"/>
      <c r="K47" s="54"/>
      <c r="L47" s="54"/>
      <c r="M47" s="54"/>
      <c r="N47" s="54"/>
      <c r="O47" s="54"/>
      <c r="P47" s="41"/>
      <c r="Q47" s="41"/>
      <c r="R47" s="41"/>
      <c r="S47" s="49"/>
    </row>
    <row r="48" spans="2:19" x14ac:dyDescent="0.35">
      <c r="C48" s="3" t="s">
        <v>113</v>
      </c>
      <c r="D48" s="31">
        <f>P40</f>
        <v>10612.117829464736</v>
      </c>
      <c r="E48" s="30">
        <f t="shared" ref="E48:F48" si="12">Q40</f>
        <v>10183.991483346717</v>
      </c>
      <c r="F48" s="30">
        <f t="shared" si="12"/>
        <v>9502.6838151994725</v>
      </c>
      <c r="G48" s="54"/>
      <c r="H48" s="54"/>
      <c r="I48" s="54"/>
      <c r="J48" s="54"/>
      <c r="K48" s="54"/>
      <c r="L48" s="54"/>
      <c r="M48" s="54"/>
      <c r="N48" s="54"/>
      <c r="O48" s="54"/>
      <c r="P48" s="41"/>
      <c r="Q48" s="41"/>
      <c r="R48" s="41"/>
      <c r="S48" s="49"/>
    </row>
    <row r="49" spans="2:19" x14ac:dyDescent="0.35">
      <c r="C49" s="3" t="s">
        <v>117</v>
      </c>
      <c r="D49" s="31">
        <f>P41</f>
        <v>10612.117829464736</v>
      </c>
      <c r="E49" s="30">
        <f t="shared" ref="E49:F49" si="13">Q41</f>
        <v>9085.1934066522244</v>
      </c>
      <c r="F49" s="30">
        <f t="shared" si="13"/>
        <v>8451.8548300746934</v>
      </c>
      <c r="G49" s="54"/>
      <c r="H49" s="54"/>
      <c r="I49" s="54"/>
      <c r="J49" s="54"/>
      <c r="K49" s="54"/>
      <c r="L49" s="54"/>
      <c r="M49" s="54"/>
      <c r="N49" s="54"/>
      <c r="O49" s="54"/>
      <c r="P49" s="41"/>
      <c r="Q49" s="41"/>
      <c r="R49" s="41"/>
      <c r="S49" s="49"/>
    </row>
    <row r="50" spans="2:19" x14ac:dyDescent="0.35">
      <c r="C50" s="3" t="s">
        <v>175</v>
      </c>
      <c r="D50" s="31">
        <f>'Input Data'!C143</f>
        <v>3130.3599303459932</v>
      </c>
      <c r="E50" s="30">
        <f>'Input Data'!D143</f>
        <v>3553.8298084846479</v>
      </c>
      <c r="F50" s="30">
        <f>'Input Data'!E143</f>
        <v>3900.1218819679971</v>
      </c>
      <c r="G50" s="54"/>
      <c r="H50" s="54"/>
      <c r="I50" s="54"/>
      <c r="J50" s="54"/>
      <c r="K50" s="54"/>
      <c r="L50" s="54"/>
      <c r="M50" s="54"/>
      <c r="N50" s="54"/>
      <c r="O50" s="54"/>
      <c r="P50" s="41"/>
      <c r="Q50" s="41"/>
      <c r="R50" s="41"/>
      <c r="S50" s="49"/>
    </row>
    <row r="51" spans="2:19" x14ac:dyDescent="0.35">
      <c r="C51" s="3" t="s">
        <v>135</v>
      </c>
      <c r="D51" s="31">
        <f>D48-D$50-$D$45</f>
        <v>7218.1338475179909</v>
      </c>
      <c r="E51" s="30">
        <f t="shared" ref="E51:F52" si="14">E48-E$50-$D$45</f>
        <v>6366.5376232613171</v>
      </c>
      <c r="F51" s="30">
        <f t="shared" si="14"/>
        <v>5338.9378816307235</v>
      </c>
      <c r="G51" s="54"/>
      <c r="H51" s="54"/>
      <c r="I51" s="54"/>
      <c r="J51" s="54"/>
      <c r="K51" s="54"/>
      <c r="L51" s="54"/>
      <c r="M51" s="54"/>
      <c r="N51" s="54"/>
      <c r="O51" s="54"/>
      <c r="P51" s="41"/>
      <c r="Q51" s="41"/>
      <c r="R51" s="41"/>
      <c r="S51" s="49"/>
    </row>
    <row r="52" spans="2:19" x14ac:dyDescent="0.35">
      <c r="C52" s="3" t="s">
        <v>136</v>
      </c>
      <c r="D52" s="31">
        <f>D49-D$50-$D$45</f>
        <v>7218.1338475179909</v>
      </c>
      <c r="E52" s="30">
        <f t="shared" si="14"/>
        <v>5267.7395465668242</v>
      </c>
      <c r="F52" s="30">
        <f t="shared" si="14"/>
        <v>4288.1088965059444</v>
      </c>
      <c r="G52" s="54"/>
      <c r="H52" s="54"/>
      <c r="I52" s="54"/>
      <c r="J52" s="54"/>
      <c r="K52" s="54"/>
      <c r="L52" s="54"/>
      <c r="M52" s="54"/>
      <c r="N52" s="54"/>
      <c r="O52" s="54"/>
      <c r="P52" s="41"/>
      <c r="Q52" s="41"/>
      <c r="R52" s="41"/>
      <c r="S52" s="49"/>
    </row>
    <row r="53" spans="2:19" x14ac:dyDescent="0.35">
      <c r="D53" s="49"/>
      <c r="E53" s="54"/>
      <c r="F53" s="54"/>
      <c r="G53" s="54"/>
      <c r="H53" s="54"/>
      <c r="I53" s="54"/>
      <c r="J53" s="54"/>
      <c r="K53" s="54"/>
      <c r="L53" s="54"/>
      <c r="M53" s="54"/>
      <c r="N53" s="54"/>
      <c r="O53" s="54"/>
      <c r="P53" s="41"/>
      <c r="Q53" s="41"/>
      <c r="R53" s="41"/>
      <c r="S53" s="49"/>
    </row>
    <row r="54" spans="2:19" x14ac:dyDescent="0.35">
      <c r="B54" s="23" t="s">
        <v>123</v>
      </c>
      <c r="D54" s="49"/>
      <c r="E54" s="54"/>
      <c r="F54" s="54"/>
      <c r="G54" s="54"/>
      <c r="H54" s="54"/>
      <c r="I54" s="54"/>
      <c r="J54" s="54"/>
      <c r="K54" s="54"/>
      <c r="L54" s="54"/>
      <c r="M54" s="54"/>
      <c r="N54" s="54"/>
      <c r="O54" s="54"/>
      <c r="P54" s="41"/>
      <c r="Q54" s="41"/>
      <c r="R54" s="41"/>
      <c r="S54" s="49"/>
    </row>
    <row r="55" spans="2:19" x14ac:dyDescent="0.35">
      <c r="D55" s="49"/>
      <c r="E55" s="54"/>
      <c r="F55" s="54"/>
      <c r="G55" s="54"/>
      <c r="H55" s="54"/>
      <c r="I55" s="54"/>
      <c r="J55" s="54"/>
      <c r="K55" s="54"/>
      <c r="L55" s="54"/>
      <c r="M55" s="54"/>
      <c r="N55" s="54"/>
      <c r="O55" s="54"/>
      <c r="P55" s="41"/>
      <c r="Q55" s="41"/>
      <c r="R55" s="41"/>
      <c r="S55" s="49"/>
    </row>
    <row r="56" spans="2:19" x14ac:dyDescent="0.35">
      <c r="C56" s="3" t="s">
        <v>104</v>
      </c>
      <c r="D56" s="43">
        <f>'Input Data'!C84</f>
        <v>0.98292149085438396</v>
      </c>
      <c r="E56" s="54"/>
      <c r="F56" s="54"/>
      <c r="G56" s="54"/>
      <c r="H56" s="54"/>
      <c r="I56" s="54"/>
      <c r="J56" s="54"/>
      <c r="K56" s="54"/>
      <c r="L56" s="54"/>
      <c r="M56" s="54"/>
      <c r="N56" s="54"/>
      <c r="O56" s="54"/>
      <c r="P56" s="41"/>
      <c r="Q56" s="41"/>
      <c r="R56" s="41"/>
      <c r="S56" s="49"/>
    </row>
    <row r="57" spans="2:19" x14ac:dyDescent="0.35">
      <c r="C57" s="3" t="s">
        <v>137</v>
      </c>
      <c r="D57" s="44">
        <f>'Input Data'!C168</f>
        <v>0.91144457505654919</v>
      </c>
      <c r="E57" s="54"/>
      <c r="F57" s="54"/>
      <c r="G57" s="54"/>
      <c r="H57" s="54"/>
      <c r="I57" s="54"/>
      <c r="J57" s="54"/>
      <c r="K57" s="54"/>
      <c r="L57" s="54"/>
      <c r="M57" s="54"/>
      <c r="N57" s="54"/>
      <c r="O57" s="54"/>
      <c r="P57" s="41"/>
      <c r="Q57" s="41"/>
      <c r="R57" s="41"/>
      <c r="S57" s="49"/>
    </row>
    <row r="58" spans="2:19" x14ac:dyDescent="0.35">
      <c r="C58" s="3" t="s">
        <v>138</v>
      </c>
      <c r="D58" s="44">
        <f>'Input Data'!C192</f>
        <v>0.67809842214433258</v>
      </c>
      <c r="E58" s="54"/>
      <c r="F58" s="54"/>
      <c r="G58" s="54"/>
      <c r="H58" s="54"/>
      <c r="I58" s="54"/>
      <c r="J58" s="54"/>
      <c r="K58" s="54"/>
      <c r="L58" s="54"/>
      <c r="M58" s="54"/>
      <c r="N58" s="54"/>
      <c r="O58" s="54"/>
      <c r="P58" s="41"/>
      <c r="Q58" s="41"/>
      <c r="R58" s="41"/>
      <c r="S58" s="49"/>
    </row>
    <row r="59" spans="2:19" x14ac:dyDescent="0.35">
      <c r="D59" s="49"/>
      <c r="E59" s="54"/>
      <c r="F59" s="54"/>
      <c r="G59" s="54"/>
      <c r="H59" s="54"/>
      <c r="I59" s="54"/>
      <c r="J59" s="54"/>
      <c r="K59" s="54"/>
      <c r="L59" s="54"/>
      <c r="M59" s="54"/>
      <c r="N59" s="54"/>
      <c r="O59" s="54"/>
      <c r="P59" s="41"/>
      <c r="Q59" s="41"/>
      <c r="R59" s="41"/>
      <c r="S59" s="49"/>
    </row>
    <row r="60" spans="2:19" x14ac:dyDescent="0.35">
      <c r="C60" s="3" t="s">
        <v>105</v>
      </c>
      <c r="D60" s="30" t="s">
        <v>93</v>
      </c>
      <c r="E60" s="54"/>
      <c r="F60" s="54"/>
      <c r="G60" s="54"/>
      <c r="H60" s="54"/>
      <c r="I60" s="54"/>
      <c r="J60" s="54"/>
      <c r="K60" s="54"/>
      <c r="L60" s="54"/>
      <c r="M60" s="54"/>
      <c r="N60" s="54"/>
      <c r="O60" s="54"/>
      <c r="P60" s="41"/>
      <c r="Q60" s="41"/>
      <c r="R60" s="41"/>
      <c r="S60" s="49"/>
    </row>
    <row r="61" spans="2:19" x14ac:dyDescent="0.35">
      <c r="C61" s="3" t="s">
        <v>124</v>
      </c>
      <c r="D61" s="30" t="s">
        <v>92</v>
      </c>
      <c r="E61" s="54"/>
      <c r="F61" s="54"/>
      <c r="G61" s="54"/>
      <c r="H61" s="54"/>
      <c r="I61" s="54"/>
      <c r="J61" s="54"/>
      <c r="K61" s="54"/>
      <c r="L61" s="54"/>
      <c r="M61" s="54"/>
      <c r="N61" s="54"/>
      <c r="O61" s="54"/>
      <c r="P61" s="41"/>
      <c r="Q61" s="41"/>
      <c r="R61" s="41"/>
      <c r="S61" s="49"/>
    </row>
    <row r="62" spans="2:19" x14ac:dyDescent="0.35">
      <c r="C62" s="3" t="s">
        <v>139</v>
      </c>
      <c r="D62" s="31">
        <f>F51/D$56/D$57/D$58</f>
        <v>8788.4652331172329</v>
      </c>
      <c r="E62" s="54"/>
      <c r="F62" s="54"/>
      <c r="G62" s="54"/>
      <c r="H62" s="54"/>
      <c r="I62" s="54"/>
      <c r="J62" s="54"/>
      <c r="K62" s="54"/>
      <c r="L62" s="54"/>
      <c r="M62" s="54"/>
      <c r="N62" s="54"/>
      <c r="O62" s="54"/>
      <c r="P62" s="41"/>
      <c r="Q62" s="41"/>
      <c r="R62" s="41"/>
      <c r="S62" s="49"/>
    </row>
    <row r="63" spans="2:19" x14ac:dyDescent="0.35">
      <c r="C63" s="3" t="s">
        <v>140</v>
      </c>
      <c r="D63" s="31">
        <f>F52/D$56/D$57/D$58</f>
        <v>7058.6878492117648</v>
      </c>
      <c r="E63" s="54"/>
      <c r="F63" s="54"/>
      <c r="G63" s="54"/>
      <c r="H63" s="54"/>
      <c r="I63" s="54"/>
      <c r="J63" s="54"/>
      <c r="K63" s="54"/>
      <c r="L63" s="54"/>
      <c r="M63" s="54"/>
      <c r="N63" s="54"/>
      <c r="O63" s="54"/>
      <c r="P63" s="41"/>
      <c r="Q63" s="41"/>
      <c r="R63" s="41"/>
      <c r="S63" s="49"/>
    </row>
    <row r="64" spans="2:19" ht="13.9" x14ac:dyDescent="0.4">
      <c r="C64" s="3" t="s">
        <v>31</v>
      </c>
      <c r="D64" s="31">
        <f>D63-D62</f>
        <v>-1729.777383905468</v>
      </c>
      <c r="E64" s="64" t="s">
        <v>167</v>
      </c>
      <c r="F64" s="54"/>
      <c r="G64" s="54"/>
      <c r="H64" s="54"/>
      <c r="I64" s="54"/>
      <c r="J64" s="54"/>
      <c r="K64" s="54"/>
      <c r="L64" s="54"/>
      <c r="M64" s="54"/>
      <c r="N64" s="54"/>
      <c r="O64" s="54"/>
      <c r="P64" s="41"/>
      <c r="Q64" s="41"/>
      <c r="R64" s="41"/>
      <c r="S64" s="49"/>
    </row>
    <row r="65" spans="2:19" x14ac:dyDescent="0.35">
      <c r="D65" s="49"/>
      <c r="E65" s="54"/>
      <c r="F65" s="54"/>
      <c r="G65" s="54"/>
      <c r="H65" s="54"/>
      <c r="I65" s="54"/>
      <c r="J65" s="54"/>
      <c r="K65" s="54"/>
      <c r="L65" s="54"/>
      <c r="M65" s="54"/>
      <c r="N65" s="54"/>
      <c r="O65" s="54"/>
      <c r="P65" s="41"/>
      <c r="Q65" s="41"/>
      <c r="R65" s="41"/>
      <c r="S65" s="49"/>
    </row>
    <row r="66" spans="2:19" x14ac:dyDescent="0.35">
      <c r="B66" s="23" t="s">
        <v>125</v>
      </c>
      <c r="D66" s="49"/>
      <c r="E66" s="54"/>
      <c r="F66" s="54"/>
      <c r="G66" s="54"/>
      <c r="H66" s="54"/>
      <c r="I66" s="54"/>
      <c r="J66" s="54"/>
      <c r="K66" s="54"/>
      <c r="L66" s="54"/>
      <c r="M66" s="54"/>
      <c r="N66" s="54"/>
      <c r="O66" s="54"/>
      <c r="P66" s="41"/>
      <c r="Q66" s="41"/>
      <c r="R66" s="41"/>
      <c r="S66" s="49"/>
    </row>
    <row r="67" spans="2:19" x14ac:dyDescent="0.35">
      <c r="B67" s="23" t="s">
        <v>168</v>
      </c>
      <c r="D67" s="49"/>
      <c r="E67" s="54"/>
      <c r="F67" s="54"/>
      <c r="G67" s="54"/>
      <c r="H67" s="54"/>
      <c r="I67" s="54"/>
      <c r="J67" s="54"/>
      <c r="K67" s="54"/>
      <c r="L67" s="54"/>
      <c r="M67" s="54"/>
      <c r="N67" s="54"/>
      <c r="O67" s="54"/>
      <c r="P67" s="41"/>
      <c r="Q67" s="41"/>
      <c r="R67" s="41"/>
      <c r="S67" s="49"/>
    </row>
    <row r="68" spans="2:19" x14ac:dyDescent="0.35">
      <c r="D68" s="49"/>
      <c r="E68" s="54"/>
      <c r="F68" s="54"/>
      <c r="G68" s="54"/>
      <c r="H68" s="54"/>
      <c r="I68" s="54"/>
      <c r="J68" s="54"/>
      <c r="K68" s="54"/>
      <c r="L68" s="54"/>
      <c r="M68" s="54"/>
      <c r="N68" s="54"/>
      <c r="O68" s="54"/>
      <c r="P68" s="41"/>
      <c r="Q68" s="41"/>
      <c r="R68" s="41"/>
      <c r="S68" s="49"/>
    </row>
    <row r="69" spans="2:19" x14ac:dyDescent="0.35">
      <c r="C69" s="36"/>
      <c r="D69" s="29" t="str">
        <f>D61</f>
        <v>2023/24</v>
      </c>
      <c r="E69" s="54"/>
      <c r="F69" s="54"/>
      <c r="G69" s="54"/>
      <c r="H69" s="54"/>
      <c r="I69" s="54"/>
      <c r="J69" s="54"/>
      <c r="K69" s="54"/>
      <c r="L69" s="54"/>
      <c r="M69" s="54"/>
      <c r="N69" s="54"/>
      <c r="O69" s="54"/>
      <c r="P69" s="41"/>
      <c r="Q69" s="41"/>
      <c r="R69" s="41"/>
      <c r="S69" s="49"/>
    </row>
    <row r="70" spans="2:19" x14ac:dyDescent="0.35">
      <c r="C70" s="25" t="s">
        <v>141</v>
      </c>
      <c r="D70" s="31">
        <f>MAX(D62:D63)</f>
        <v>8788.4652331172329</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A2D0E-3579-4348-AB0B-0C84DDE9BDEB}">
  <dimension ref="A1:U70"/>
  <sheetViews>
    <sheetView zoomScale="80" zoomScaleNormal="80" workbookViewId="0"/>
  </sheetViews>
  <sheetFormatPr defaultRowHeight="13.5" x14ac:dyDescent="0.35"/>
  <cols>
    <col min="1" max="1" width="6.265625" style="24" customWidth="1"/>
    <col min="2" max="2" width="5.1328125" style="24" customWidth="1"/>
    <col min="3" max="3" width="84.265625" style="24" customWidth="1"/>
    <col min="4" max="5" width="10.9296875" style="24" customWidth="1"/>
    <col min="6" max="18" width="10.9296875" style="24" bestFit="1" customWidth="1"/>
    <col min="19" max="19" width="9.9296875" style="24" bestFit="1" customWidth="1"/>
    <col min="20" max="16384" width="9.06640625" style="24"/>
  </cols>
  <sheetData>
    <row r="1" spans="1:21" x14ac:dyDescent="0.35">
      <c r="A1" s="23" t="s">
        <v>122</v>
      </c>
    </row>
    <row r="2" spans="1:21" x14ac:dyDescent="0.35">
      <c r="A2" s="2" t="s">
        <v>177</v>
      </c>
    </row>
    <row r="3" spans="1:21" x14ac:dyDescent="0.35">
      <c r="A3" s="2"/>
    </row>
    <row r="4" spans="1:21" x14ac:dyDescent="0.35">
      <c r="B4" s="23" t="s">
        <v>110</v>
      </c>
    </row>
    <row r="6" spans="1:21" x14ac:dyDescent="0.35">
      <c r="C6" s="25" t="s">
        <v>129</v>
      </c>
      <c r="D6" s="26">
        <f>'Input Data'!C240</f>
        <v>5.1039410454187598E-3</v>
      </c>
    </row>
    <row r="8" spans="1:21" x14ac:dyDescent="0.35">
      <c r="C8" s="27"/>
      <c r="D8" s="28" t="s">
        <v>79</v>
      </c>
      <c r="E8" s="28" t="s">
        <v>80</v>
      </c>
      <c r="F8" s="28" t="s">
        <v>81</v>
      </c>
      <c r="G8" s="28" t="s">
        <v>82</v>
      </c>
      <c r="H8" s="28" t="s">
        <v>83</v>
      </c>
      <c r="I8" s="28" t="s">
        <v>84</v>
      </c>
      <c r="J8" s="28" t="s">
        <v>85</v>
      </c>
      <c r="K8" s="28" t="s">
        <v>86</v>
      </c>
      <c r="L8" s="28" t="s">
        <v>87</v>
      </c>
      <c r="M8" s="28" t="s">
        <v>88</v>
      </c>
      <c r="N8" s="28" t="s">
        <v>89</v>
      </c>
      <c r="O8" s="28" t="s">
        <v>90</v>
      </c>
      <c r="P8" s="28" t="s">
        <v>91</v>
      </c>
      <c r="Q8" s="28" t="s">
        <v>92</v>
      </c>
      <c r="R8" s="28" t="s">
        <v>93</v>
      </c>
    </row>
    <row r="9" spans="1:21" x14ac:dyDescent="0.35">
      <c r="C9" s="25" t="s">
        <v>27</v>
      </c>
      <c r="D9" s="29">
        <f>'Input Data'!C11</f>
        <v>25954.487681412076</v>
      </c>
      <c r="E9" s="30">
        <f>'Input Data'!D11</f>
        <v>25816.212146331705</v>
      </c>
      <c r="F9" s="30">
        <f>'Input Data'!E11</f>
        <v>26524.088337846137</v>
      </c>
      <c r="G9" s="30">
        <f>'Input Data'!F11</f>
        <v>26819.912046802801</v>
      </c>
      <c r="H9" s="30">
        <f>'Input Data'!G11</f>
        <v>27357.883136360473</v>
      </c>
      <c r="I9" s="30">
        <f>'Input Data'!H11</f>
        <v>27863.866840613373</v>
      </c>
      <c r="J9" s="30">
        <f>'Input Data'!I11</f>
        <v>27985.075632116408</v>
      </c>
      <c r="K9" s="30">
        <f>'Input Data'!J11</f>
        <v>28046.093430111825</v>
      </c>
      <c r="L9" s="30">
        <f>'Input Data'!K11</f>
        <v>28261.263265450045</v>
      </c>
      <c r="M9" s="30">
        <f>'Input Data'!L11</f>
        <v>28436.138110423755</v>
      </c>
      <c r="N9" s="30">
        <f>'Input Data'!M11</f>
        <v>29039.531625951066</v>
      </c>
      <c r="O9" s="30">
        <f>'Input Data'!N11</f>
        <v>29567.2080222695</v>
      </c>
      <c r="P9" s="31">
        <f>'Input Data'!O11</f>
        <v>29830.961828996635</v>
      </c>
      <c r="Q9" s="31">
        <f>'Input Data'!P11</f>
        <v>30010.013315489141</v>
      </c>
      <c r="R9" s="31">
        <f>'Input Data'!Q11</f>
        <v>30055.76956658189</v>
      </c>
      <c r="T9" s="32"/>
    </row>
    <row r="10" spans="1:21" x14ac:dyDescent="0.35">
      <c r="C10" s="25" t="s">
        <v>26</v>
      </c>
      <c r="D10" s="29">
        <f>D9</f>
        <v>25954.487681412076</v>
      </c>
      <c r="E10" s="30">
        <f t="shared" ref="E10:O10" si="0">E9</f>
        <v>25816.212146331705</v>
      </c>
      <c r="F10" s="30">
        <f t="shared" si="0"/>
        <v>26524.088337846137</v>
      </c>
      <c r="G10" s="30">
        <f t="shared" si="0"/>
        <v>26819.912046802801</v>
      </c>
      <c r="H10" s="30">
        <f t="shared" si="0"/>
        <v>27357.883136360473</v>
      </c>
      <c r="I10" s="30">
        <f t="shared" si="0"/>
        <v>27863.866840613373</v>
      </c>
      <c r="J10" s="30">
        <f t="shared" si="0"/>
        <v>27985.075632116408</v>
      </c>
      <c r="K10" s="30">
        <f t="shared" si="0"/>
        <v>28046.093430111825</v>
      </c>
      <c r="L10" s="30">
        <f t="shared" si="0"/>
        <v>28261.263265450045</v>
      </c>
      <c r="M10" s="30">
        <f t="shared" si="0"/>
        <v>28436.138110423755</v>
      </c>
      <c r="N10" s="30">
        <f t="shared" si="0"/>
        <v>29039.531625951066</v>
      </c>
      <c r="O10" s="30">
        <f t="shared" si="0"/>
        <v>29567.2080222695</v>
      </c>
      <c r="P10" s="31">
        <f>'Input Data'!C271</f>
        <v>29766.945730098065</v>
      </c>
      <c r="Q10" s="31">
        <f>'Input Data'!D271</f>
        <v>29558.336280788189</v>
      </c>
      <c r="R10" s="31"/>
      <c r="T10" s="32"/>
    </row>
    <row r="11" spans="1:21" x14ac:dyDescent="0.35">
      <c r="C11" s="3" t="s">
        <v>28</v>
      </c>
      <c r="D11" s="29"/>
      <c r="E11" s="30"/>
      <c r="F11" s="30"/>
      <c r="G11" s="30"/>
      <c r="H11" s="30"/>
      <c r="I11" s="30"/>
      <c r="J11" s="30"/>
      <c r="K11" s="30"/>
      <c r="L11" s="30"/>
      <c r="M11" s="30"/>
      <c r="N11" s="30"/>
      <c r="O11" s="30"/>
      <c r="P11" s="31">
        <f>P10-P9</f>
        <v>-64.016098898569908</v>
      </c>
      <c r="Q11" s="31">
        <f>Q10-Q9</f>
        <v>-451.67703470095148</v>
      </c>
      <c r="R11" s="31"/>
      <c r="T11" s="32"/>
    </row>
    <row r="12" spans="1:21" x14ac:dyDescent="0.35">
      <c r="D12" s="33"/>
      <c r="E12" s="34"/>
      <c r="F12" s="34"/>
      <c r="G12" s="34"/>
      <c r="H12" s="34"/>
      <c r="I12" s="34"/>
      <c r="J12" s="34"/>
      <c r="K12" s="34"/>
      <c r="L12" s="34"/>
      <c r="M12" s="34"/>
      <c r="N12" s="34"/>
      <c r="O12" s="34"/>
      <c r="P12" s="35"/>
      <c r="Q12" s="35"/>
      <c r="R12" s="35"/>
    </row>
    <row r="13" spans="1:21" x14ac:dyDescent="0.35">
      <c r="B13" s="23" t="s">
        <v>142</v>
      </c>
      <c r="D13" s="33"/>
      <c r="E13" s="34"/>
      <c r="F13" s="34"/>
      <c r="G13" s="34"/>
      <c r="H13" s="34"/>
      <c r="I13" s="34"/>
      <c r="J13" s="34"/>
      <c r="K13" s="34"/>
      <c r="L13" s="34"/>
      <c r="M13" s="34"/>
      <c r="N13" s="34"/>
      <c r="O13" s="34"/>
      <c r="P13" s="35"/>
      <c r="Q13" s="35"/>
      <c r="R13" s="35"/>
    </row>
    <row r="14" spans="1:21" x14ac:dyDescent="0.35">
      <c r="B14" s="23" t="s">
        <v>118</v>
      </c>
      <c r="T14" s="32"/>
      <c r="U14" s="32"/>
    </row>
    <row r="15" spans="1:21" x14ac:dyDescent="0.35">
      <c r="B15" s="23"/>
      <c r="T15" s="32"/>
      <c r="U15" s="32"/>
    </row>
    <row r="16" spans="1:21" x14ac:dyDescent="0.35">
      <c r="C16" s="27"/>
      <c r="D16" s="36" t="s">
        <v>79</v>
      </c>
      <c r="E16" s="36" t="s">
        <v>80</v>
      </c>
      <c r="F16" s="36" t="s">
        <v>81</v>
      </c>
      <c r="G16" s="36" t="s">
        <v>82</v>
      </c>
      <c r="H16" s="36" t="s">
        <v>83</v>
      </c>
      <c r="I16" s="36" t="s">
        <v>84</v>
      </c>
      <c r="J16" s="36" t="s">
        <v>85</v>
      </c>
      <c r="K16" s="36" t="s">
        <v>86</v>
      </c>
      <c r="L16" s="36" t="s">
        <v>87</v>
      </c>
      <c r="M16" s="36" t="s">
        <v>88</v>
      </c>
      <c r="N16" s="36" t="s">
        <v>89</v>
      </c>
      <c r="O16" s="36" t="s">
        <v>90</v>
      </c>
      <c r="P16" s="36" t="s">
        <v>91</v>
      </c>
      <c r="Q16" s="36" t="s">
        <v>92</v>
      </c>
      <c r="R16" s="36" t="s">
        <v>93</v>
      </c>
    </row>
    <row r="17" spans="2:19" x14ac:dyDescent="0.35">
      <c r="C17" s="3" t="s">
        <v>111</v>
      </c>
      <c r="D17" s="37"/>
      <c r="E17" s="30">
        <f>E21+E24</f>
        <v>2985.2558999137041</v>
      </c>
      <c r="F17" s="30">
        <f t="shared" ref="F17:R18" si="1">F21+F24</f>
        <v>2557.6994824911462</v>
      </c>
      <c r="G17" s="30">
        <f t="shared" si="1"/>
        <v>2790.2997320457862</v>
      </c>
      <c r="H17" s="30">
        <f t="shared" si="1"/>
        <v>2952.5845291429932</v>
      </c>
      <c r="I17" s="30">
        <f t="shared" si="1"/>
        <v>3163.5047124432476</v>
      </c>
      <c r="J17" s="30">
        <f t="shared" si="1"/>
        <v>3313.8433609568692</v>
      </c>
      <c r="K17" s="30">
        <f t="shared" si="1"/>
        <v>3273.9782461505138</v>
      </c>
      <c r="L17" s="30">
        <f t="shared" si="1"/>
        <v>3091.9842163931571</v>
      </c>
      <c r="M17" s="30">
        <f t="shared" si="1"/>
        <v>2911.1325514602154</v>
      </c>
      <c r="N17" s="30">
        <f t="shared" si="1"/>
        <v>2405.8628959360385</v>
      </c>
      <c r="O17" s="30">
        <f t="shared" si="1"/>
        <v>2344.0668645998412</v>
      </c>
      <c r="P17" s="31">
        <f t="shared" si="1"/>
        <v>2950.1249125376871</v>
      </c>
      <c r="Q17" s="31">
        <f t="shared" si="1"/>
        <v>2968.8474590319188</v>
      </c>
      <c r="R17" s="31">
        <f t="shared" si="1"/>
        <v>2926.0539337379701</v>
      </c>
    </row>
    <row r="18" spans="2:19" x14ac:dyDescent="0.35">
      <c r="C18" s="3" t="s">
        <v>115</v>
      </c>
      <c r="D18" s="37"/>
      <c r="E18" s="30">
        <f>E22+E25</f>
        <v>2985.2558999137041</v>
      </c>
      <c r="F18" s="30">
        <f t="shared" si="1"/>
        <v>2557.6994824911462</v>
      </c>
      <c r="G18" s="30">
        <f t="shared" si="1"/>
        <v>2790.2997320457862</v>
      </c>
      <c r="H18" s="30">
        <f t="shared" si="1"/>
        <v>2952.5845291429932</v>
      </c>
      <c r="I18" s="30">
        <f t="shared" si="1"/>
        <v>3163.5047124432476</v>
      </c>
      <c r="J18" s="30">
        <f t="shared" si="1"/>
        <v>3313.8433609568692</v>
      </c>
      <c r="K18" s="30">
        <f t="shared" si="1"/>
        <v>3273.9782461505138</v>
      </c>
      <c r="L18" s="30">
        <f t="shared" si="1"/>
        <v>3091.9842163931571</v>
      </c>
      <c r="M18" s="30">
        <f t="shared" si="1"/>
        <v>2911.1325514602154</v>
      </c>
      <c r="N18" s="30">
        <f t="shared" si="1"/>
        <v>2405.8628959360385</v>
      </c>
      <c r="O18" s="30">
        <f t="shared" si="1"/>
        <v>2344.0668645998412</v>
      </c>
      <c r="P18" s="31">
        <f t="shared" si="1"/>
        <v>2950.1249125376871</v>
      </c>
      <c r="Q18" s="31">
        <f t="shared" si="1"/>
        <v>2962.4764263564853</v>
      </c>
      <c r="R18" s="31">
        <f t="shared" si="1"/>
        <v>2882.0142543725606</v>
      </c>
    </row>
    <row r="19" spans="2:19" x14ac:dyDescent="0.35">
      <c r="C19" s="3" t="s">
        <v>161</v>
      </c>
      <c r="D19" s="38"/>
      <c r="E19" s="39"/>
      <c r="F19" s="39"/>
      <c r="G19" s="39"/>
      <c r="H19" s="39"/>
      <c r="I19" s="39"/>
      <c r="J19" s="39"/>
      <c r="K19" s="39"/>
      <c r="L19" s="39"/>
      <c r="M19" s="39"/>
      <c r="N19" s="39"/>
      <c r="O19" s="39"/>
      <c r="P19" s="31">
        <f>P18-P17</f>
        <v>0</v>
      </c>
      <c r="Q19" s="31">
        <f t="shared" ref="Q19:R19" si="2">Q18-Q17</f>
        <v>-6.3710326754335256</v>
      </c>
      <c r="R19" s="31">
        <f t="shared" si="2"/>
        <v>-44.039679365409484</v>
      </c>
    </row>
    <row r="20" spans="2:19" x14ac:dyDescent="0.35">
      <c r="C20" s="25" t="s">
        <v>24</v>
      </c>
      <c r="D20" s="29"/>
      <c r="E20" s="45">
        <f>'Input Data'!C37</f>
        <v>7.8265275539689913E-2</v>
      </c>
      <c r="F20" s="45">
        <f>'Input Data'!D37</f>
        <v>7.0028610635716887E-2</v>
      </c>
      <c r="G20" s="45">
        <f>'Input Data'!E37</f>
        <v>7.6419665730026232E-2</v>
      </c>
      <c r="H20" s="45">
        <f>'Input Data'!F37</f>
        <v>8.3687669763182024E-2</v>
      </c>
      <c r="I20" s="45">
        <f>'Input Data'!G37</f>
        <v>9.0160992042475199E-2</v>
      </c>
      <c r="J20" s="45">
        <f>'Input Data'!H37</f>
        <v>9.5000487720140941E-2</v>
      </c>
      <c r="K20" s="45">
        <f>'Input Data'!I37</f>
        <v>9.3758914061183446E-2</v>
      </c>
      <c r="L20" s="45">
        <f>'Input Data'!J37</f>
        <v>9.0740506842165641E-2</v>
      </c>
      <c r="M20" s="45">
        <f>'Input Data'!K37</f>
        <v>8.3849063894196274E-2</v>
      </c>
      <c r="N20" s="45">
        <f>'Input Data'!L37</f>
        <v>6.8852941750726399E-2</v>
      </c>
      <c r="O20" s="45">
        <f>'Input Data'!M37</f>
        <v>6.3526563732203042E-2</v>
      </c>
      <c r="P20" s="46">
        <f>'Input Data'!N37</f>
        <v>7.9441016155977179E-2</v>
      </c>
      <c r="Q20" s="46">
        <f>'Input Data'!O37</f>
        <v>7.9410983770743487E-2</v>
      </c>
      <c r="R20" s="46">
        <f>'Input Data'!P37</f>
        <v>7.7567399330065082E-2</v>
      </c>
    </row>
    <row r="21" spans="2:19" x14ac:dyDescent="0.35">
      <c r="C21" s="3" t="s">
        <v>162</v>
      </c>
      <c r="D21" s="37"/>
      <c r="E21" s="30">
        <f>E$20*D9</f>
        <v>2031.3351298772038</v>
      </c>
      <c r="F21" s="30">
        <f t="shared" ref="F21:O21" si="3">F20*E9</f>
        <v>1807.8734684845278</v>
      </c>
      <c r="G21" s="30">
        <f t="shared" si="3"/>
        <v>2026.9619645718888</v>
      </c>
      <c r="H21" s="30">
        <f t="shared" si="3"/>
        <v>2244.49594245042</v>
      </c>
      <c r="I21" s="30">
        <f t="shared" si="3"/>
        <v>2466.6138837563631</v>
      </c>
      <c r="J21" s="30">
        <f t="shared" si="3"/>
        <v>2647.080939627333</v>
      </c>
      <c r="K21" s="30">
        <f t="shared" si="3"/>
        <v>2623.8503011873213</v>
      </c>
      <c r="L21" s="30">
        <f t="shared" si="3"/>
        <v>2544.9167327910791</v>
      </c>
      <c r="M21" s="30">
        <f t="shared" si="3"/>
        <v>2369.6804692754226</v>
      </c>
      <c r="N21" s="30">
        <f t="shared" si="3"/>
        <v>1957.9117609326179</v>
      </c>
      <c r="O21" s="30">
        <f t="shared" si="3"/>
        <v>1844.7816565893063</v>
      </c>
      <c r="P21" s="31">
        <f>(P20*O9)</f>
        <v>2348.8490501842493</v>
      </c>
      <c r="Q21" s="31">
        <f t="shared" ref="Q21:R21" si="4">(Q20*P9)</f>
        <v>2368.90602566812</v>
      </c>
      <c r="R21" s="31">
        <f t="shared" si="4"/>
        <v>2327.7986867431164</v>
      </c>
    </row>
    <row r="22" spans="2:19" ht="13.9" x14ac:dyDescent="0.4">
      <c r="C22" s="3" t="s">
        <v>163</v>
      </c>
      <c r="D22" s="37"/>
      <c r="E22" s="30">
        <f>E$20*D10</f>
        <v>2031.3351298772038</v>
      </c>
      <c r="F22" s="30">
        <f t="shared" ref="F22:R22" si="5">F$20*E10</f>
        <v>1807.8734684845278</v>
      </c>
      <c r="G22" s="30">
        <f t="shared" si="5"/>
        <v>2026.9619645718888</v>
      </c>
      <c r="H22" s="30">
        <f t="shared" si="5"/>
        <v>2244.49594245042</v>
      </c>
      <c r="I22" s="30">
        <f t="shared" si="5"/>
        <v>2466.6138837563631</v>
      </c>
      <c r="J22" s="30">
        <f t="shared" si="5"/>
        <v>2647.080939627333</v>
      </c>
      <c r="K22" s="30">
        <f t="shared" si="5"/>
        <v>2623.8503011873213</v>
      </c>
      <c r="L22" s="30">
        <f t="shared" si="5"/>
        <v>2544.9167327910791</v>
      </c>
      <c r="M22" s="30">
        <f t="shared" si="5"/>
        <v>2369.6804692754226</v>
      </c>
      <c r="N22" s="30">
        <f t="shared" si="5"/>
        <v>1957.9117609326179</v>
      </c>
      <c r="O22" s="30">
        <f t="shared" si="5"/>
        <v>1844.7816565893063</v>
      </c>
      <c r="P22" s="31">
        <f t="shared" si="5"/>
        <v>2348.8490501842493</v>
      </c>
      <c r="Q22" s="31">
        <f t="shared" si="5"/>
        <v>2363.8224442774194</v>
      </c>
      <c r="R22" s="31">
        <f t="shared" si="5"/>
        <v>2292.7632738242482</v>
      </c>
      <c r="S22" s="40"/>
    </row>
    <row r="23" spans="2:19" x14ac:dyDescent="0.35">
      <c r="C23" s="25" t="s">
        <v>29</v>
      </c>
      <c r="D23" s="29"/>
      <c r="E23" s="45">
        <f>'Input Data'!C62</f>
        <v>3.6753596593612339E-2</v>
      </c>
      <c r="F23" s="45">
        <f>'Input Data'!D62</f>
        <v>2.9044772709352053E-2</v>
      </c>
      <c r="G23" s="45">
        <f>'Input Data'!E62</f>
        <v>2.8779038802427832E-2</v>
      </c>
      <c r="H23" s="45">
        <f>'Input Data'!F62</f>
        <v>2.6401599880600066E-2</v>
      </c>
      <c r="I23" s="45">
        <f>'Input Data'!G62</f>
        <v>2.5473126894115201E-2</v>
      </c>
      <c r="J23" s="45">
        <f>'Input Data'!H62</f>
        <v>2.3929285376776462E-2</v>
      </c>
      <c r="K23" s="45">
        <f>'Input Data'!I62</f>
        <v>2.3231237732196392E-2</v>
      </c>
      <c r="L23" s="45">
        <f>'Input Data'!J62</f>
        <v>1.9506013732904295E-2</v>
      </c>
      <c r="M23" s="45">
        <f>'Input Data'!K62</f>
        <v>1.9158806777286867E-2</v>
      </c>
      <c r="N23" s="45">
        <f>'Input Data'!L62</f>
        <v>1.5752882239632133E-2</v>
      </c>
      <c r="O23" s="45">
        <f>'Input Data'!M62</f>
        <v>1.719329410824073E-2</v>
      </c>
      <c r="P23" s="46">
        <f>'Input Data'!N62</f>
        <v>2.0335902595218575E-2</v>
      </c>
      <c r="Q23" s="46">
        <f>'Input Data'!O62</f>
        <v>2.0111367404206083E-2</v>
      </c>
      <c r="R23" s="46">
        <f>'Input Data'!P62</f>
        <v>1.993518765571739E-2</v>
      </c>
    </row>
    <row r="24" spans="2:19" x14ac:dyDescent="0.35">
      <c r="C24" s="3" t="s">
        <v>164</v>
      </c>
      <c r="D24" s="37"/>
      <c r="E24" s="30">
        <f>E$23*D9</f>
        <v>953.92077003650036</v>
      </c>
      <c r="F24" s="30">
        <f t="shared" ref="F24:R24" si="6">F23*E9</f>
        <v>749.82601400661815</v>
      </c>
      <c r="G24" s="30">
        <f t="shared" si="6"/>
        <v>763.33776747389754</v>
      </c>
      <c r="H24" s="30">
        <f t="shared" si="6"/>
        <v>708.08858669257313</v>
      </c>
      <c r="I24" s="30">
        <f t="shared" si="6"/>
        <v>696.89082868688467</v>
      </c>
      <c r="J24" s="30">
        <f t="shared" si="6"/>
        <v>666.7624213295361</v>
      </c>
      <c r="K24" s="30">
        <f t="shared" si="6"/>
        <v>650.12794496319248</v>
      </c>
      <c r="L24" s="30">
        <f t="shared" si="6"/>
        <v>547.06748360207814</v>
      </c>
      <c r="M24" s="30">
        <f t="shared" si="6"/>
        <v>541.45208218479274</v>
      </c>
      <c r="N24" s="30">
        <f t="shared" si="6"/>
        <v>447.9511350034208</v>
      </c>
      <c r="O24" s="30">
        <f t="shared" si="6"/>
        <v>499.2852080105348</v>
      </c>
      <c r="P24" s="31">
        <f t="shared" si="6"/>
        <v>601.27586235343779</v>
      </c>
      <c r="Q24" s="31">
        <f t="shared" si="6"/>
        <v>599.94143336379875</v>
      </c>
      <c r="R24" s="31">
        <f t="shared" si="6"/>
        <v>598.25524699485368</v>
      </c>
    </row>
    <row r="25" spans="2:19" x14ac:dyDescent="0.35">
      <c r="C25" s="3" t="s">
        <v>165</v>
      </c>
      <c r="D25" s="37"/>
      <c r="E25" s="30">
        <f>E$23*D10</f>
        <v>953.92077003650036</v>
      </c>
      <c r="F25" s="30">
        <f t="shared" ref="F25:R25" si="7">F$23*E10</f>
        <v>749.82601400661815</v>
      </c>
      <c r="G25" s="30">
        <f t="shared" si="7"/>
        <v>763.33776747389754</v>
      </c>
      <c r="H25" s="30">
        <f t="shared" si="7"/>
        <v>708.08858669257313</v>
      </c>
      <c r="I25" s="30">
        <f t="shared" si="7"/>
        <v>696.89082868688467</v>
      </c>
      <c r="J25" s="30">
        <f t="shared" si="7"/>
        <v>666.7624213295361</v>
      </c>
      <c r="K25" s="30">
        <f t="shared" si="7"/>
        <v>650.12794496319248</v>
      </c>
      <c r="L25" s="30">
        <f t="shared" si="7"/>
        <v>547.06748360207814</v>
      </c>
      <c r="M25" s="30">
        <f t="shared" si="7"/>
        <v>541.45208218479274</v>
      </c>
      <c r="N25" s="30">
        <f t="shared" si="7"/>
        <v>447.9511350034208</v>
      </c>
      <c r="O25" s="30">
        <f t="shared" si="7"/>
        <v>499.2852080105348</v>
      </c>
      <c r="P25" s="31">
        <f t="shared" si="7"/>
        <v>601.27586235343779</v>
      </c>
      <c r="Q25" s="31">
        <f t="shared" si="7"/>
        <v>598.65398207906571</v>
      </c>
      <c r="R25" s="31">
        <f t="shared" si="7"/>
        <v>589.25098054831221</v>
      </c>
    </row>
    <row r="26" spans="2:19" x14ac:dyDescent="0.35">
      <c r="D26" s="33"/>
      <c r="E26" s="34"/>
      <c r="F26" s="34"/>
      <c r="G26" s="34"/>
      <c r="H26" s="34"/>
      <c r="I26" s="34"/>
      <c r="J26" s="34"/>
      <c r="K26" s="34"/>
      <c r="L26" s="34"/>
      <c r="M26" s="34"/>
      <c r="N26" s="34"/>
      <c r="O26" s="34"/>
      <c r="P26" s="34"/>
      <c r="Q26" s="34"/>
      <c r="R26" s="34"/>
    </row>
    <row r="27" spans="2:19" x14ac:dyDescent="0.35">
      <c r="B27" s="23" t="s">
        <v>180</v>
      </c>
      <c r="D27" s="33"/>
      <c r="E27" s="34"/>
      <c r="F27" s="34"/>
      <c r="G27" s="34"/>
      <c r="H27" s="34"/>
      <c r="I27" s="34"/>
      <c r="J27" s="34"/>
      <c r="K27" s="34"/>
      <c r="L27" s="34"/>
      <c r="M27" s="34"/>
      <c r="N27" s="34"/>
      <c r="O27" s="34"/>
      <c r="P27" s="34"/>
      <c r="Q27" s="34"/>
      <c r="R27" s="34"/>
    </row>
    <row r="28" spans="2:19" x14ac:dyDescent="0.35">
      <c r="D28" s="33"/>
      <c r="E28" s="34"/>
      <c r="F28" s="34"/>
      <c r="G28" s="34"/>
      <c r="H28" s="34"/>
      <c r="I28" s="34"/>
      <c r="J28" s="34"/>
      <c r="K28" s="34"/>
      <c r="L28" s="34"/>
      <c r="M28" s="34"/>
      <c r="N28" s="34"/>
      <c r="O28" s="34"/>
      <c r="P28" s="34"/>
      <c r="Q28" s="34"/>
      <c r="R28" s="34"/>
    </row>
    <row r="29" spans="2:19" x14ac:dyDescent="0.35">
      <c r="C29" s="27"/>
      <c r="D29" s="36" t="s">
        <v>79</v>
      </c>
      <c r="E29" s="36" t="s">
        <v>80</v>
      </c>
      <c r="F29" s="36" t="s">
        <v>81</v>
      </c>
      <c r="G29" s="36" t="s">
        <v>82</v>
      </c>
      <c r="H29" s="36" t="s">
        <v>83</v>
      </c>
      <c r="I29" s="36" t="s">
        <v>84</v>
      </c>
      <c r="J29" s="36" t="s">
        <v>85</v>
      </c>
      <c r="K29" s="36" t="s">
        <v>86</v>
      </c>
      <c r="L29" s="36" t="s">
        <v>87</v>
      </c>
      <c r="M29" s="36" t="s">
        <v>88</v>
      </c>
      <c r="N29" s="36" t="s">
        <v>89</v>
      </c>
      <c r="O29" s="36" t="s">
        <v>90</v>
      </c>
      <c r="P29" s="36" t="s">
        <v>91</v>
      </c>
      <c r="Q29" s="36" t="s">
        <v>92</v>
      </c>
      <c r="R29" s="36" t="s">
        <v>93</v>
      </c>
    </row>
    <row r="30" spans="2:19" x14ac:dyDescent="0.35">
      <c r="C30" s="3" t="s">
        <v>112</v>
      </c>
      <c r="D30" s="29"/>
      <c r="E30" s="30">
        <f>'Input Data'!C295</f>
        <v>2880.1381722741189</v>
      </c>
      <c r="F30" s="30">
        <f>'Input Data'!D295</f>
        <v>3209.8907366483081</v>
      </c>
      <c r="G30" s="30">
        <f>'Input Data'!E295</f>
        <v>3115.9252425535915</v>
      </c>
      <c r="H30" s="30">
        <f>'Input Data'!F295</f>
        <v>3551.2202619353802</v>
      </c>
      <c r="I30" s="30">
        <f>'Input Data'!G295</f>
        <v>3605.9955187606383</v>
      </c>
      <c r="J30" s="30">
        <f>'Input Data'!H295</f>
        <v>3482.9421739229688</v>
      </c>
      <c r="K30" s="30">
        <f>'Input Data'!I295</f>
        <v>3488.2133067596887</v>
      </c>
      <c r="L30" s="30">
        <f>'Input Data'!J295</f>
        <v>3416.4906974741734</v>
      </c>
      <c r="M30" s="30">
        <f>'Input Data'!K295</f>
        <v>3327.27026364211</v>
      </c>
      <c r="N30" s="30">
        <f>'Input Data'!L295</f>
        <v>3173.2509330160906</v>
      </c>
      <c r="O30" s="30">
        <f>'Input Data'!M295</f>
        <v>3231.0227878726287</v>
      </c>
      <c r="P30" s="31">
        <f>P9*($D$6+1)-O9+P17</f>
        <v>3366.1341897681577</v>
      </c>
      <c r="Q30" s="31">
        <f>Q9*($D$6+1)-P9+Q17</f>
        <v>3301.0682842589144</v>
      </c>
      <c r="R30" s="31">
        <f>R9*($D$6+1)-Q9+R17</f>
        <v>3125.2130607732465</v>
      </c>
    </row>
    <row r="31" spans="2:19" x14ac:dyDescent="0.35">
      <c r="C31" s="3" t="s">
        <v>116</v>
      </c>
      <c r="D31" s="29"/>
      <c r="E31" s="30">
        <f>E30</f>
        <v>2880.1381722741189</v>
      </c>
      <c r="F31" s="30">
        <f t="shared" ref="F31:O31" si="8">F30</f>
        <v>3209.8907366483081</v>
      </c>
      <c r="G31" s="30">
        <f t="shared" si="8"/>
        <v>3115.9252425535915</v>
      </c>
      <c r="H31" s="30">
        <f t="shared" si="8"/>
        <v>3551.2202619353802</v>
      </c>
      <c r="I31" s="30">
        <f t="shared" si="8"/>
        <v>3605.9955187606383</v>
      </c>
      <c r="J31" s="30">
        <f t="shared" si="8"/>
        <v>3482.9421739229688</v>
      </c>
      <c r="K31" s="30">
        <f t="shared" si="8"/>
        <v>3488.2133067596887</v>
      </c>
      <c r="L31" s="30">
        <f t="shared" si="8"/>
        <v>3416.4906974741734</v>
      </c>
      <c r="M31" s="30">
        <f t="shared" si="8"/>
        <v>3327.27026364211</v>
      </c>
      <c r="N31" s="30">
        <f t="shared" si="8"/>
        <v>3173.2509330160906</v>
      </c>
      <c r="O31" s="30">
        <f t="shared" si="8"/>
        <v>3231.0227878726287</v>
      </c>
      <c r="P31" s="31">
        <f>P9*($D$6+1)-O10+P18</f>
        <v>3366.1341897681577</v>
      </c>
      <c r="Q31" s="31">
        <f>Q9*($D$6+1)-P10+Q18</f>
        <v>3358.7133504820508</v>
      </c>
      <c r="R31" s="31">
        <f>R9*($D$6+1)-Q10+R18</f>
        <v>3532.8504161087885</v>
      </c>
      <c r="S31" s="33"/>
    </row>
    <row r="33" spans="2:19" x14ac:dyDescent="0.35">
      <c r="B33" s="23" t="s">
        <v>166</v>
      </c>
    </row>
    <row r="35" spans="2:19" x14ac:dyDescent="0.35">
      <c r="C35" s="37"/>
      <c r="D35" s="29" t="s">
        <v>79</v>
      </c>
      <c r="E35" s="30" t="s">
        <v>80</v>
      </c>
      <c r="F35" s="30" t="s">
        <v>81</v>
      </c>
      <c r="G35" s="30" t="s">
        <v>82</v>
      </c>
      <c r="H35" s="30" t="s">
        <v>83</v>
      </c>
      <c r="I35" s="30" t="s">
        <v>84</v>
      </c>
      <c r="J35" s="30" t="s">
        <v>85</v>
      </c>
      <c r="K35" s="30" t="s">
        <v>86</v>
      </c>
      <c r="L35" s="30" t="s">
        <v>87</v>
      </c>
      <c r="M35" s="30" t="s">
        <v>88</v>
      </c>
      <c r="N35" s="30" t="s">
        <v>89</v>
      </c>
      <c r="O35" s="30" t="s">
        <v>90</v>
      </c>
      <c r="P35" s="30" t="s">
        <v>91</v>
      </c>
      <c r="Q35" s="30" t="s">
        <v>92</v>
      </c>
      <c r="R35" s="30" t="s">
        <v>93</v>
      </c>
    </row>
    <row r="36" spans="2:19" x14ac:dyDescent="0.35">
      <c r="C36" s="3" t="s">
        <v>112</v>
      </c>
      <c r="D36" s="38"/>
      <c r="E36" s="30">
        <f t="shared" ref="E36:R37" si="9">E30</f>
        <v>2880.1381722741189</v>
      </c>
      <c r="F36" s="30">
        <f t="shared" si="9"/>
        <v>3209.8907366483081</v>
      </c>
      <c r="G36" s="30">
        <f t="shared" si="9"/>
        <v>3115.9252425535915</v>
      </c>
      <c r="H36" s="30">
        <f t="shared" si="9"/>
        <v>3551.2202619353802</v>
      </c>
      <c r="I36" s="30">
        <f t="shared" si="9"/>
        <v>3605.9955187606383</v>
      </c>
      <c r="J36" s="30">
        <f t="shared" si="9"/>
        <v>3482.9421739229688</v>
      </c>
      <c r="K36" s="30">
        <f t="shared" si="9"/>
        <v>3488.2133067596887</v>
      </c>
      <c r="L36" s="30">
        <f t="shared" si="9"/>
        <v>3416.4906974741734</v>
      </c>
      <c r="M36" s="30">
        <f t="shared" si="9"/>
        <v>3327.27026364211</v>
      </c>
      <c r="N36" s="30">
        <f t="shared" si="9"/>
        <v>3173.2509330160906</v>
      </c>
      <c r="O36" s="30">
        <f t="shared" si="9"/>
        <v>3231.0227878726287</v>
      </c>
      <c r="P36" s="31">
        <f t="shared" si="9"/>
        <v>3366.1341897681577</v>
      </c>
      <c r="Q36" s="31">
        <f t="shared" si="9"/>
        <v>3301.0682842589144</v>
      </c>
      <c r="R36" s="31">
        <f t="shared" si="9"/>
        <v>3125.2130607732465</v>
      </c>
      <c r="S36" s="33"/>
    </row>
    <row r="37" spans="2:19" x14ac:dyDescent="0.35">
      <c r="C37" s="3" t="s">
        <v>116</v>
      </c>
      <c r="D37" s="38"/>
      <c r="E37" s="30">
        <f>E31</f>
        <v>2880.1381722741189</v>
      </c>
      <c r="F37" s="30">
        <f t="shared" si="9"/>
        <v>3209.8907366483081</v>
      </c>
      <c r="G37" s="30">
        <f t="shared" si="9"/>
        <v>3115.9252425535915</v>
      </c>
      <c r="H37" s="30">
        <f t="shared" si="9"/>
        <v>3551.2202619353802</v>
      </c>
      <c r="I37" s="30">
        <f t="shared" si="9"/>
        <v>3605.9955187606383</v>
      </c>
      <c r="J37" s="30">
        <f t="shared" si="9"/>
        <v>3482.9421739229688</v>
      </c>
      <c r="K37" s="30">
        <f t="shared" si="9"/>
        <v>3488.2133067596887</v>
      </c>
      <c r="L37" s="30">
        <f t="shared" si="9"/>
        <v>3416.4906974741734</v>
      </c>
      <c r="M37" s="30">
        <f t="shared" si="9"/>
        <v>3327.27026364211</v>
      </c>
      <c r="N37" s="30">
        <f t="shared" si="9"/>
        <v>3173.2509330160906</v>
      </c>
      <c r="O37" s="30">
        <f t="shared" si="9"/>
        <v>3231.0227878726287</v>
      </c>
      <c r="P37" s="31">
        <f>P31</f>
        <v>3366.1341897681577</v>
      </c>
      <c r="Q37" s="31">
        <f>Q31</f>
        <v>3358.7133504820508</v>
      </c>
      <c r="R37" s="31">
        <f>R31</f>
        <v>3532.8504161087885</v>
      </c>
      <c r="S37" s="33"/>
    </row>
    <row r="38" spans="2:19" x14ac:dyDescent="0.35">
      <c r="C38" s="3" t="s">
        <v>25</v>
      </c>
      <c r="D38" s="37"/>
      <c r="E38" s="30">
        <f>'Input Data'!C93</f>
        <v>737.52412641730621</v>
      </c>
      <c r="F38" s="30">
        <f>'Input Data'!D93</f>
        <v>872.04884929679099</v>
      </c>
      <c r="G38" s="30">
        <f>'Input Data'!E93</f>
        <v>854.84006352952019</v>
      </c>
      <c r="H38" s="30">
        <f>'Input Data'!F93</f>
        <v>1073.8294452013511</v>
      </c>
      <c r="I38" s="30">
        <f>'Input Data'!G93</f>
        <v>1101.8501823250276</v>
      </c>
      <c r="J38" s="30">
        <f>'Input Data'!H93</f>
        <v>1117.181803460074</v>
      </c>
      <c r="K38" s="30">
        <f>'Input Data'!I93</f>
        <v>1136.8182733638794</v>
      </c>
      <c r="L38" s="30">
        <f>'Input Data'!J93</f>
        <v>1104.3125018800758</v>
      </c>
      <c r="M38" s="30">
        <f>'Input Data'!K93</f>
        <v>1152.8781602543461</v>
      </c>
      <c r="N38" s="30">
        <f>'Input Data'!L93</f>
        <v>1107.69419462768</v>
      </c>
      <c r="O38" s="30">
        <f>'Input Data'!M93</f>
        <v>1030.3597439609402</v>
      </c>
      <c r="P38" s="31">
        <f>'Input Data'!N93</f>
        <v>1085.4590382115568</v>
      </c>
      <c r="Q38" s="31">
        <f>'Input Data'!O93</f>
        <v>1085.4590382115568</v>
      </c>
      <c r="R38" s="31">
        <f>'Input Data'!P93</f>
        <v>1085.4590382115568</v>
      </c>
      <c r="S38" s="33"/>
    </row>
    <row r="39" spans="2:19" x14ac:dyDescent="0.35">
      <c r="C39" s="3" t="s">
        <v>30</v>
      </c>
      <c r="D39" s="37"/>
      <c r="E39" s="30">
        <f>'Input Data'!C119</f>
        <v>398.4951987811454</v>
      </c>
      <c r="F39" s="30">
        <f>'Input Data'!D119</f>
        <v>457.87136470367091</v>
      </c>
      <c r="G39" s="30">
        <f>'Input Data'!E119</f>
        <v>464.82001088751235</v>
      </c>
      <c r="H39" s="30">
        <f>'Input Data'!F119</f>
        <v>535.66880031903656</v>
      </c>
      <c r="I39" s="30">
        <f>'Input Data'!G119</f>
        <v>575.76405936479591</v>
      </c>
      <c r="J39" s="30">
        <f>'Input Data'!H119</f>
        <v>517.38667124654626</v>
      </c>
      <c r="K39" s="30">
        <f>'Input Data'!I119</f>
        <v>473.50221564540584</v>
      </c>
      <c r="L39" s="30">
        <f>'Input Data'!J119</f>
        <v>501.03676743880317</v>
      </c>
      <c r="M39" s="30">
        <f>'Input Data'!K119</f>
        <v>452.33531993345423</v>
      </c>
      <c r="N39" s="30">
        <f>'Input Data'!L119</f>
        <v>438.74570247873112</v>
      </c>
      <c r="O39" s="30">
        <f>'Input Data'!M119</f>
        <v>431.94028670324923</v>
      </c>
      <c r="P39" s="31">
        <f>'Input Data'!N119</f>
        <v>423.98857107316906</v>
      </c>
      <c r="Q39" s="31">
        <f>'Input Data'!O119</f>
        <v>376.18670768226139</v>
      </c>
      <c r="R39" s="31">
        <f>'Input Data'!P119</f>
        <v>368.8259105088689</v>
      </c>
      <c r="S39" s="33"/>
    </row>
    <row r="40" spans="2:19" x14ac:dyDescent="0.35">
      <c r="C40" s="3" t="s">
        <v>113</v>
      </c>
      <c r="D40" s="37"/>
      <c r="E40" s="30">
        <f>E36-E$38-E$39</f>
        <v>1744.118847075667</v>
      </c>
      <c r="F40" s="30">
        <f t="shared" ref="F40:R41" si="10">F36-F$38-F$39</f>
        <v>1879.9705226478461</v>
      </c>
      <c r="G40" s="30">
        <f t="shared" si="10"/>
        <v>1796.2651681365589</v>
      </c>
      <c r="H40" s="30">
        <f t="shared" si="10"/>
        <v>1941.7220164149926</v>
      </c>
      <c r="I40" s="30">
        <f t="shared" si="10"/>
        <v>1928.3812770708148</v>
      </c>
      <c r="J40" s="30">
        <f t="shared" si="10"/>
        <v>1848.3736992163483</v>
      </c>
      <c r="K40" s="30">
        <f t="shared" si="10"/>
        <v>1877.8928177504033</v>
      </c>
      <c r="L40" s="30">
        <f t="shared" si="10"/>
        <v>1811.1414281552948</v>
      </c>
      <c r="M40" s="30">
        <f t="shared" si="10"/>
        <v>1722.0567834543099</v>
      </c>
      <c r="N40" s="30">
        <f t="shared" si="10"/>
        <v>1626.8110359096797</v>
      </c>
      <c r="O40" s="30">
        <f t="shared" si="10"/>
        <v>1768.7227572084391</v>
      </c>
      <c r="P40" s="31">
        <f t="shared" si="10"/>
        <v>1856.686580483432</v>
      </c>
      <c r="Q40" s="31">
        <f t="shared" si="10"/>
        <v>1839.422538365096</v>
      </c>
      <c r="R40" s="31">
        <f t="shared" si="10"/>
        <v>1670.9281120528208</v>
      </c>
      <c r="S40" s="33"/>
    </row>
    <row r="41" spans="2:19" x14ac:dyDescent="0.35">
      <c r="C41" s="3" t="s">
        <v>117</v>
      </c>
      <c r="D41" s="37"/>
      <c r="E41" s="30">
        <f>E37-E$38-E$39</f>
        <v>1744.118847075667</v>
      </c>
      <c r="F41" s="30">
        <f t="shared" si="10"/>
        <v>1879.9705226478461</v>
      </c>
      <c r="G41" s="30">
        <f t="shared" si="10"/>
        <v>1796.2651681365589</v>
      </c>
      <c r="H41" s="30">
        <f t="shared" si="10"/>
        <v>1941.7220164149926</v>
      </c>
      <c r="I41" s="30">
        <f t="shared" si="10"/>
        <v>1928.3812770708148</v>
      </c>
      <c r="J41" s="30">
        <f t="shared" si="10"/>
        <v>1848.3736992163483</v>
      </c>
      <c r="K41" s="30">
        <f t="shared" si="10"/>
        <v>1877.8928177504033</v>
      </c>
      <c r="L41" s="30">
        <f t="shared" si="10"/>
        <v>1811.1414281552948</v>
      </c>
      <c r="M41" s="30">
        <f t="shared" si="10"/>
        <v>1722.0567834543099</v>
      </c>
      <c r="N41" s="30">
        <f t="shared" si="10"/>
        <v>1626.8110359096797</v>
      </c>
      <c r="O41" s="30">
        <f t="shared" si="10"/>
        <v>1768.7227572084391</v>
      </c>
      <c r="P41" s="31">
        <f t="shared" si="10"/>
        <v>1856.686580483432</v>
      </c>
      <c r="Q41" s="31">
        <f t="shared" si="10"/>
        <v>1897.0676045882324</v>
      </c>
      <c r="R41" s="31">
        <f t="shared" si="10"/>
        <v>2078.5654673883628</v>
      </c>
      <c r="S41" s="33"/>
    </row>
    <row r="42" spans="2:19" x14ac:dyDescent="0.35">
      <c r="C42" s="23"/>
      <c r="D42" s="33"/>
      <c r="E42" s="54"/>
      <c r="F42" s="54"/>
      <c r="G42" s="54"/>
      <c r="H42" s="54"/>
      <c r="I42" s="54"/>
      <c r="J42" s="54"/>
      <c r="K42" s="54"/>
      <c r="L42" s="54"/>
      <c r="M42" s="54"/>
      <c r="N42" s="54"/>
      <c r="O42" s="54"/>
      <c r="P42" s="41"/>
      <c r="Q42" s="41"/>
      <c r="R42" s="41"/>
      <c r="S42" s="33"/>
    </row>
    <row r="43" spans="2:19" x14ac:dyDescent="0.35">
      <c r="B43" s="23" t="s">
        <v>174</v>
      </c>
      <c r="C43" s="23"/>
      <c r="D43" s="33"/>
      <c r="E43" s="54"/>
      <c r="F43" s="54"/>
      <c r="G43" s="54"/>
      <c r="H43" s="54"/>
      <c r="I43" s="54"/>
      <c r="J43" s="54"/>
      <c r="K43" s="54"/>
      <c r="L43" s="54"/>
      <c r="M43" s="54"/>
      <c r="N43" s="54"/>
      <c r="O43" s="54"/>
      <c r="P43" s="41"/>
      <c r="Q43" s="41"/>
      <c r="R43" s="41"/>
      <c r="S43" s="33"/>
    </row>
    <row r="44" spans="2:19" x14ac:dyDescent="0.35">
      <c r="C44" s="23"/>
      <c r="D44" s="33"/>
      <c r="E44" s="54"/>
      <c r="F44" s="54"/>
      <c r="G44" s="54"/>
      <c r="H44" s="54"/>
      <c r="I44" s="54"/>
      <c r="J44" s="54"/>
      <c r="K44" s="54"/>
      <c r="L44" s="54"/>
      <c r="M44" s="54"/>
      <c r="N44" s="54"/>
      <c r="O44" s="54"/>
      <c r="P44" s="41"/>
      <c r="Q44" s="41"/>
      <c r="R44" s="41"/>
      <c r="S44" s="33"/>
    </row>
    <row r="45" spans="2:19" x14ac:dyDescent="0.35">
      <c r="C45" s="3" t="s">
        <v>103</v>
      </c>
      <c r="D45" s="28">
        <f>'Input Data'!C216</f>
        <v>90.309356990301993</v>
      </c>
      <c r="E45" s="54"/>
      <c r="F45" s="54"/>
      <c r="G45" s="54"/>
      <c r="H45" s="54"/>
      <c r="I45" s="54"/>
      <c r="J45" s="54"/>
      <c r="K45" s="54"/>
      <c r="L45" s="54"/>
      <c r="M45" s="54"/>
      <c r="N45" s="54"/>
      <c r="O45" s="54"/>
      <c r="P45" s="41"/>
      <c r="Q45" s="41"/>
      <c r="R45" s="41"/>
      <c r="S45" s="33"/>
    </row>
    <row r="46" spans="2:19" x14ac:dyDescent="0.35">
      <c r="C46" s="23"/>
      <c r="D46" s="33"/>
      <c r="E46" s="54"/>
      <c r="F46" s="54"/>
      <c r="G46" s="54"/>
      <c r="H46" s="54"/>
      <c r="I46" s="54"/>
      <c r="J46" s="54"/>
      <c r="K46" s="54"/>
      <c r="L46" s="54"/>
      <c r="M46" s="54"/>
      <c r="N46" s="54"/>
      <c r="O46" s="54"/>
      <c r="P46" s="41"/>
      <c r="Q46" s="41"/>
      <c r="R46" s="41"/>
      <c r="S46" s="33"/>
    </row>
    <row r="47" spans="2:19" x14ac:dyDescent="0.35">
      <c r="C47" s="23"/>
      <c r="D47" s="30" t="s">
        <v>91</v>
      </c>
      <c r="E47" s="30" t="s">
        <v>92</v>
      </c>
      <c r="F47" s="30" t="s">
        <v>93</v>
      </c>
      <c r="G47" s="54"/>
      <c r="H47" s="54"/>
      <c r="I47" s="54"/>
      <c r="J47" s="54"/>
      <c r="K47" s="54"/>
      <c r="L47" s="54"/>
      <c r="M47" s="54"/>
      <c r="N47" s="54"/>
      <c r="O47" s="54"/>
      <c r="P47" s="41"/>
      <c r="Q47" s="41"/>
      <c r="R47" s="41"/>
      <c r="S47" s="33"/>
    </row>
    <row r="48" spans="2:19" x14ac:dyDescent="0.35">
      <c r="C48" s="3" t="s">
        <v>113</v>
      </c>
      <c r="D48" s="31">
        <f>P40</f>
        <v>1856.686580483432</v>
      </c>
      <c r="E48" s="30">
        <f t="shared" ref="E48:F49" si="11">Q40</f>
        <v>1839.422538365096</v>
      </c>
      <c r="F48" s="30">
        <f t="shared" si="11"/>
        <v>1670.9281120528208</v>
      </c>
      <c r="G48" s="54"/>
      <c r="H48" s="54"/>
      <c r="I48" s="54"/>
      <c r="J48" s="54"/>
      <c r="K48" s="54"/>
      <c r="L48" s="54"/>
      <c r="M48" s="54"/>
      <c r="N48" s="54"/>
      <c r="O48" s="54"/>
      <c r="P48" s="41"/>
      <c r="Q48" s="41"/>
      <c r="R48" s="41"/>
      <c r="S48" s="33"/>
    </row>
    <row r="49" spans="2:19" x14ac:dyDescent="0.35">
      <c r="C49" s="3" t="s">
        <v>117</v>
      </c>
      <c r="D49" s="31">
        <f>P41</f>
        <v>1856.686580483432</v>
      </c>
      <c r="E49" s="30">
        <f t="shared" si="11"/>
        <v>1897.0676045882324</v>
      </c>
      <c r="F49" s="30">
        <f t="shared" si="11"/>
        <v>2078.5654673883628</v>
      </c>
      <c r="G49" s="54"/>
      <c r="H49" s="54"/>
      <c r="I49" s="54"/>
      <c r="J49" s="54"/>
      <c r="K49" s="54"/>
      <c r="L49" s="54"/>
      <c r="M49" s="54"/>
      <c r="N49" s="54"/>
      <c r="O49" s="54"/>
      <c r="P49" s="41"/>
      <c r="Q49" s="41"/>
      <c r="R49" s="41"/>
      <c r="S49" s="33"/>
    </row>
    <row r="50" spans="2:19" x14ac:dyDescent="0.35">
      <c r="C50" s="3" t="s">
        <v>175</v>
      </c>
      <c r="D50" s="31">
        <f>'Input Data'!C144</f>
        <v>305.25236740518056</v>
      </c>
      <c r="E50" s="30">
        <f>'Input Data'!D144</f>
        <v>321.92004861185558</v>
      </c>
      <c r="F50" s="30">
        <f>'Input Data'!E144</f>
        <v>343.43759599536793</v>
      </c>
      <c r="G50" s="54"/>
      <c r="H50" s="54"/>
      <c r="I50" s="54"/>
      <c r="J50" s="54"/>
      <c r="K50" s="54"/>
      <c r="L50" s="54"/>
      <c r="M50" s="54"/>
      <c r="N50" s="54"/>
      <c r="O50" s="54"/>
      <c r="P50" s="41"/>
      <c r="Q50" s="41"/>
      <c r="R50" s="41"/>
      <c r="S50" s="33"/>
    </row>
    <row r="51" spans="2:19" x14ac:dyDescent="0.35">
      <c r="C51" s="3" t="s">
        <v>135</v>
      </c>
      <c r="D51" s="31">
        <f>D48-D$50-$D$45</f>
        <v>1461.1248560879494</v>
      </c>
      <c r="E51" s="30">
        <f t="shared" ref="E51:F52" si="12">E48-E$50-$D$45</f>
        <v>1427.1931327629384</v>
      </c>
      <c r="F51" s="30">
        <f t="shared" si="12"/>
        <v>1237.1811590671509</v>
      </c>
      <c r="G51" s="54"/>
      <c r="H51" s="54"/>
      <c r="I51" s="54"/>
      <c r="J51" s="54"/>
      <c r="K51" s="54"/>
      <c r="L51" s="54"/>
      <c r="M51" s="54"/>
      <c r="N51" s="54"/>
      <c r="O51" s="54"/>
      <c r="P51" s="41"/>
      <c r="Q51" s="41"/>
      <c r="R51" s="41"/>
      <c r="S51" s="33"/>
    </row>
    <row r="52" spans="2:19" x14ac:dyDescent="0.35">
      <c r="C52" s="3" t="s">
        <v>136</v>
      </c>
      <c r="D52" s="31">
        <f>D49-D$50-$D$45</f>
        <v>1461.1248560879494</v>
      </c>
      <c r="E52" s="30">
        <f t="shared" si="12"/>
        <v>1484.8381989860748</v>
      </c>
      <c r="F52" s="30">
        <f t="shared" si="12"/>
        <v>1644.8185144026929</v>
      </c>
      <c r="G52" s="54"/>
      <c r="H52" s="54"/>
      <c r="I52" s="54"/>
      <c r="J52" s="54"/>
      <c r="K52" s="54"/>
      <c r="L52" s="54"/>
      <c r="M52" s="54"/>
      <c r="N52" s="54"/>
      <c r="O52" s="54"/>
      <c r="P52" s="41"/>
      <c r="Q52" s="41"/>
      <c r="R52" s="41"/>
      <c r="S52" s="33"/>
    </row>
    <row r="53" spans="2:19" x14ac:dyDescent="0.35">
      <c r="C53" s="23"/>
      <c r="D53" s="33"/>
      <c r="E53" s="54"/>
      <c r="F53" s="54"/>
      <c r="G53" s="54"/>
      <c r="H53" s="54"/>
      <c r="I53" s="54"/>
      <c r="J53" s="54"/>
      <c r="K53" s="54"/>
      <c r="L53" s="54"/>
      <c r="M53" s="54"/>
      <c r="N53" s="54"/>
      <c r="O53" s="54"/>
      <c r="P53" s="41"/>
      <c r="Q53" s="41"/>
      <c r="R53" s="41"/>
      <c r="S53" s="33"/>
    </row>
    <row r="54" spans="2:19" x14ac:dyDescent="0.35">
      <c r="B54" s="23" t="s">
        <v>123</v>
      </c>
      <c r="C54" s="23"/>
      <c r="D54" s="33"/>
      <c r="E54" s="54"/>
      <c r="F54" s="54"/>
      <c r="G54" s="54"/>
      <c r="H54" s="54"/>
      <c r="I54" s="54"/>
      <c r="J54" s="54"/>
      <c r="K54" s="54"/>
      <c r="L54" s="54"/>
      <c r="M54" s="54"/>
      <c r="N54" s="54"/>
      <c r="O54" s="54"/>
      <c r="P54" s="41"/>
      <c r="Q54" s="41"/>
      <c r="R54" s="41"/>
      <c r="S54" s="33"/>
    </row>
    <row r="55" spans="2:19" x14ac:dyDescent="0.35">
      <c r="C55" s="23"/>
      <c r="D55" s="33"/>
      <c r="E55" s="54"/>
      <c r="F55" s="54"/>
      <c r="G55" s="54"/>
      <c r="H55" s="54"/>
      <c r="I55" s="54"/>
      <c r="J55" s="54"/>
      <c r="K55" s="54"/>
      <c r="L55" s="54"/>
      <c r="M55" s="54"/>
      <c r="N55" s="54"/>
      <c r="O55" s="54"/>
      <c r="P55" s="41"/>
      <c r="Q55" s="41"/>
      <c r="R55" s="41"/>
      <c r="S55" s="33"/>
    </row>
    <row r="56" spans="2:19" x14ac:dyDescent="0.35">
      <c r="C56" s="3" t="s">
        <v>104</v>
      </c>
      <c r="D56" s="43">
        <f>'Input Data'!C85</f>
        <v>0.98429447237721857</v>
      </c>
      <c r="E56" s="54"/>
      <c r="F56" s="54"/>
      <c r="G56" s="54"/>
      <c r="H56" s="54"/>
      <c r="I56" s="54"/>
      <c r="J56" s="54"/>
      <c r="K56" s="54"/>
      <c r="L56" s="54"/>
      <c r="M56" s="54"/>
      <c r="N56" s="54"/>
      <c r="O56" s="54"/>
      <c r="P56" s="41"/>
      <c r="Q56" s="41"/>
      <c r="R56" s="41"/>
      <c r="S56" s="33"/>
    </row>
    <row r="57" spans="2:19" x14ac:dyDescent="0.35">
      <c r="C57" s="3" t="s">
        <v>137</v>
      </c>
      <c r="D57" s="44">
        <f>'Input Data'!C169</f>
        <v>0.89021020491509062</v>
      </c>
      <c r="E57" s="54"/>
      <c r="F57" s="54"/>
      <c r="G57" s="54"/>
      <c r="H57" s="54"/>
      <c r="I57" s="54"/>
      <c r="J57" s="54"/>
      <c r="K57" s="54"/>
      <c r="L57" s="54"/>
      <c r="M57" s="54"/>
      <c r="N57" s="54"/>
      <c r="O57" s="54"/>
      <c r="P57" s="41"/>
      <c r="Q57" s="41"/>
      <c r="R57" s="41"/>
      <c r="S57" s="33"/>
    </row>
    <row r="58" spans="2:19" x14ac:dyDescent="0.35">
      <c r="C58" s="3" t="s">
        <v>138</v>
      </c>
      <c r="D58" s="44">
        <f>'Input Data'!C193</f>
        <v>0.70069597234821335</v>
      </c>
      <c r="E58" s="54"/>
      <c r="F58" s="54"/>
      <c r="G58" s="54"/>
      <c r="H58" s="54"/>
      <c r="I58" s="54"/>
      <c r="J58" s="54"/>
      <c r="K58" s="54"/>
      <c r="L58" s="54"/>
      <c r="M58" s="54"/>
      <c r="N58" s="54"/>
      <c r="O58" s="54"/>
      <c r="P58" s="41"/>
      <c r="Q58" s="41"/>
      <c r="R58" s="41"/>
      <c r="S58" s="33"/>
    </row>
    <row r="59" spans="2:19" x14ac:dyDescent="0.35">
      <c r="C59" s="23"/>
      <c r="D59" s="33"/>
      <c r="E59" s="54"/>
      <c r="F59" s="54"/>
      <c r="G59" s="54"/>
      <c r="H59" s="54"/>
      <c r="I59" s="54"/>
      <c r="J59" s="54"/>
      <c r="K59" s="54"/>
      <c r="L59" s="54"/>
      <c r="M59" s="54"/>
      <c r="N59" s="54"/>
      <c r="O59" s="54"/>
      <c r="P59" s="41"/>
      <c r="Q59" s="41"/>
      <c r="R59" s="41"/>
      <c r="S59" s="33"/>
    </row>
    <row r="60" spans="2:19" x14ac:dyDescent="0.35">
      <c r="C60" s="3" t="s">
        <v>105</v>
      </c>
      <c r="D60" s="30" t="s">
        <v>93</v>
      </c>
      <c r="E60" s="54"/>
      <c r="F60" s="54"/>
      <c r="G60" s="54"/>
      <c r="H60" s="54"/>
      <c r="I60" s="54"/>
      <c r="J60" s="54"/>
      <c r="K60" s="54"/>
      <c r="L60" s="54"/>
      <c r="M60" s="54"/>
      <c r="N60" s="54"/>
      <c r="O60" s="54"/>
      <c r="P60" s="41"/>
      <c r="Q60" s="41"/>
      <c r="R60" s="41"/>
      <c r="S60" s="33"/>
    </row>
    <row r="61" spans="2:19" x14ac:dyDescent="0.35">
      <c r="C61" s="3" t="s">
        <v>124</v>
      </c>
      <c r="D61" s="30" t="s">
        <v>92</v>
      </c>
      <c r="E61" s="54"/>
      <c r="F61" s="54"/>
      <c r="G61" s="54"/>
      <c r="H61" s="54"/>
      <c r="I61" s="54"/>
      <c r="J61" s="54"/>
      <c r="K61" s="54"/>
      <c r="L61" s="54"/>
      <c r="M61" s="54"/>
      <c r="N61" s="54"/>
      <c r="O61" s="54"/>
      <c r="P61" s="41"/>
      <c r="Q61" s="41"/>
      <c r="R61" s="41"/>
      <c r="S61" s="33"/>
    </row>
    <row r="62" spans="2:19" x14ac:dyDescent="0.35">
      <c r="C62" s="3" t="s">
        <v>139</v>
      </c>
      <c r="D62" s="31">
        <f>F51/D$56/D$57/D$58</f>
        <v>2015.0510895368036</v>
      </c>
      <c r="E62" s="54"/>
      <c r="F62" s="54"/>
      <c r="G62" s="54"/>
      <c r="H62" s="54"/>
      <c r="I62" s="54"/>
      <c r="J62" s="54"/>
      <c r="K62" s="54"/>
      <c r="L62" s="54"/>
      <c r="M62" s="54"/>
      <c r="N62" s="54"/>
      <c r="O62" s="54"/>
      <c r="P62" s="41"/>
      <c r="Q62" s="41"/>
      <c r="R62" s="41"/>
      <c r="S62" s="33"/>
    </row>
    <row r="63" spans="2:19" x14ac:dyDescent="0.35">
      <c r="C63" s="3" t="s">
        <v>140</v>
      </c>
      <c r="D63" s="31">
        <f>F52/D$56/D$57/D$58</f>
        <v>2678.9878873006314</v>
      </c>
      <c r="E63" s="54"/>
      <c r="F63" s="54"/>
      <c r="G63" s="54"/>
      <c r="H63" s="54"/>
      <c r="I63" s="54"/>
      <c r="J63" s="54"/>
      <c r="K63" s="54"/>
      <c r="L63" s="54"/>
      <c r="M63" s="54"/>
      <c r="N63" s="54"/>
      <c r="O63" s="54"/>
      <c r="P63" s="41"/>
      <c r="Q63" s="41"/>
      <c r="R63" s="41"/>
      <c r="S63" s="33"/>
    </row>
    <row r="64" spans="2:19" ht="13.9" x14ac:dyDescent="0.4">
      <c r="C64" s="3" t="s">
        <v>31</v>
      </c>
      <c r="D64" s="31">
        <f>D63-D62</f>
        <v>663.93679776382783</v>
      </c>
      <c r="E64" s="64" t="s">
        <v>167</v>
      </c>
      <c r="F64" s="54"/>
      <c r="G64" s="54"/>
      <c r="H64" s="54"/>
      <c r="I64" s="54"/>
      <c r="J64" s="54"/>
      <c r="K64" s="54"/>
      <c r="L64" s="54"/>
      <c r="M64" s="54"/>
      <c r="N64" s="54"/>
      <c r="O64" s="54"/>
      <c r="P64" s="41"/>
      <c r="Q64" s="41"/>
      <c r="R64" s="41"/>
      <c r="S64" s="33"/>
    </row>
    <row r="65" spans="2:19" x14ac:dyDescent="0.35">
      <c r="C65" s="23"/>
      <c r="D65" s="33"/>
      <c r="E65" s="54"/>
      <c r="F65" s="54"/>
      <c r="G65" s="54"/>
      <c r="H65" s="54"/>
      <c r="I65" s="54"/>
      <c r="J65" s="54"/>
      <c r="K65" s="54"/>
      <c r="L65" s="54"/>
      <c r="M65" s="54"/>
      <c r="N65" s="54"/>
      <c r="O65" s="54"/>
      <c r="P65" s="41"/>
      <c r="Q65" s="41"/>
      <c r="R65" s="41"/>
      <c r="S65" s="33"/>
    </row>
    <row r="66" spans="2:19" x14ac:dyDescent="0.35">
      <c r="B66" s="23" t="s">
        <v>125</v>
      </c>
      <c r="C66" s="23"/>
      <c r="D66" s="33"/>
      <c r="E66" s="54"/>
      <c r="F66" s="54"/>
      <c r="G66" s="54"/>
      <c r="H66" s="54"/>
      <c r="I66" s="54"/>
      <c r="J66" s="54"/>
      <c r="K66" s="54"/>
      <c r="L66" s="54"/>
      <c r="M66" s="54"/>
      <c r="N66" s="54"/>
      <c r="O66" s="54"/>
      <c r="P66" s="41"/>
      <c r="Q66" s="41"/>
      <c r="R66" s="41"/>
      <c r="S66" s="33"/>
    </row>
    <row r="67" spans="2:19" x14ac:dyDescent="0.35">
      <c r="B67" s="23" t="s">
        <v>168</v>
      </c>
      <c r="C67" s="23"/>
      <c r="D67" s="33"/>
      <c r="E67" s="54"/>
      <c r="F67" s="54"/>
      <c r="G67" s="54"/>
      <c r="H67" s="54"/>
      <c r="I67" s="54"/>
      <c r="J67" s="54"/>
      <c r="K67" s="54"/>
      <c r="L67" s="54"/>
      <c r="M67" s="54"/>
      <c r="N67" s="54"/>
      <c r="O67" s="54"/>
      <c r="P67" s="41"/>
      <c r="Q67" s="41"/>
      <c r="R67" s="41"/>
      <c r="S67" s="33"/>
    </row>
    <row r="68" spans="2:19" x14ac:dyDescent="0.35">
      <c r="B68" s="23"/>
      <c r="C68" s="23"/>
      <c r="D68" s="33"/>
      <c r="E68" s="54"/>
      <c r="F68" s="54"/>
      <c r="G68" s="54"/>
      <c r="H68" s="54"/>
      <c r="I68" s="54"/>
      <c r="J68" s="54"/>
      <c r="K68" s="54"/>
      <c r="L68" s="54"/>
      <c r="M68" s="54"/>
      <c r="N68" s="54"/>
      <c r="O68" s="54"/>
      <c r="P68" s="41"/>
      <c r="Q68" s="41"/>
      <c r="R68" s="41"/>
      <c r="S68" s="33"/>
    </row>
    <row r="69" spans="2:19" x14ac:dyDescent="0.35">
      <c r="C69" s="36"/>
      <c r="D69" s="29" t="str">
        <f>D61</f>
        <v>2023/24</v>
      </c>
      <c r="E69" s="54"/>
      <c r="F69" s="54"/>
      <c r="G69" s="54"/>
      <c r="H69" s="54"/>
      <c r="I69" s="54"/>
      <c r="J69" s="54"/>
      <c r="K69" s="54"/>
      <c r="L69" s="54"/>
      <c r="M69" s="54"/>
      <c r="N69" s="54"/>
      <c r="O69" s="54"/>
      <c r="P69" s="41"/>
      <c r="Q69" s="41"/>
      <c r="R69" s="41"/>
      <c r="S69" s="33"/>
    </row>
    <row r="70" spans="2:19" x14ac:dyDescent="0.35">
      <c r="C70" s="25" t="s">
        <v>141</v>
      </c>
      <c r="D70" s="31">
        <f>MAX(D62:D63)</f>
        <v>2678.9878873006314</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41EF8-1989-4C94-A588-155408CAB19F}">
  <dimension ref="A1:U70"/>
  <sheetViews>
    <sheetView zoomScale="80" zoomScaleNormal="80" workbookViewId="0"/>
  </sheetViews>
  <sheetFormatPr defaultRowHeight="13.5" x14ac:dyDescent="0.35"/>
  <cols>
    <col min="1" max="1" width="6.265625" style="24" customWidth="1"/>
    <col min="2" max="2" width="5.1328125" style="24" customWidth="1"/>
    <col min="3" max="3" width="83.06640625" style="24" customWidth="1"/>
    <col min="4" max="5" width="10.9296875" style="24" customWidth="1"/>
    <col min="6" max="18" width="10.9296875" style="24" bestFit="1" customWidth="1"/>
    <col min="19" max="19" width="9.9296875" style="24" bestFit="1" customWidth="1"/>
    <col min="20" max="16384" width="9.06640625" style="24"/>
  </cols>
  <sheetData>
    <row r="1" spans="1:21" x14ac:dyDescent="0.35">
      <c r="A1" s="23" t="s">
        <v>122</v>
      </c>
    </row>
    <row r="2" spans="1:21" x14ac:dyDescent="0.35">
      <c r="A2" s="2" t="s">
        <v>177</v>
      </c>
    </row>
    <row r="3" spans="1:21" x14ac:dyDescent="0.35">
      <c r="A3" s="2"/>
    </row>
    <row r="4" spans="1:21" x14ac:dyDescent="0.35">
      <c r="B4" s="23" t="s">
        <v>110</v>
      </c>
    </row>
    <row r="6" spans="1:21" x14ac:dyDescent="0.35">
      <c r="C6" s="25" t="s">
        <v>129</v>
      </c>
      <c r="D6" s="26">
        <f>'Input Data'!C240</f>
        <v>5.1039410454187598E-3</v>
      </c>
    </row>
    <row r="8" spans="1:21" x14ac:dyDescent="0.35">
      <c r="C8" s="27"/>
      <c r="D8" s="28" t="s">
        <v>79</v>
      </c>
      <c r="E8" s="28" t="s">
        <v>80</v>
      </c>
      <c r="F8" s="28" t="s">
        <v>81</v>
      </c>
      <c r="G8" s="28" t="s">
        <v>82</v>
      </c>
      <c r="H8" s="28" t="s">
        <v>83</v>
      </c>
      <c r="I8" s="28" t="s">
        <v>84</v>
      </c>
      <c r="J8" s="28" t="s">
        <v>85</v>
      </c>
      <c r="K8" s="28" t="s">
        <v>86</v>
      </c>
      <c r="L8" s="28" t="s">
        <v>87</v>
      </c>
      <c r="M8" s="28" t="s">
        <v>88</v>
      </c>
      <c r="N8" s="28" t="s">
        <v>89</v>
      </c>
      <c r="O8" s="28" t="s">
        <v>90</v>
      </c>
      <c r="P8" s="28" t="s">
        <v>91</v>
      </c>
      <c r="Q8" s="28" t="s">
        <v>92</v>
      </c>
      <c r="R8" s="28" t="s">
        <v>93</v>
      </c>
    </row>
    <row r="9" spans="1:21" x14ac:dyDescent="0.35">
      <c r="C9" s="25" t="s">
        <v>27</v>
      </c>
      <c r="D9" s="29">
        <f>'Input Data'!C12</f>
        <v>12299.24412541247</v>
      </c>
      <c r="E9" s="30">
        <f>'Input Data'!D12</f>
        <v>12016.803386804309</v>
      </c>
      <c r="F9" s="30">
        <f>'Input Data'!E12</f>
        <v>12026.153426842682</v>
      </c>
      <c r="G9" s="30">
        <f>'Input Data'!F12</f>
        <v>11900.235076854889</v>
      </c>
      <c r="H9" s="30">
        <f>'Input Data'!G12</f>
        <v>11863.686449753264</v>
      </c>
      <c r="I9" s="30">
        <f>'Input Data'!H12</f>
        <v>11655.916019052316</v>
      </c>
      <c r="J9" s="30">
        <f>'Input Data'!I12</f>
        <v>11457.200966864717</v>
      </c>
      <c r="K9" s="30">
        <f>'Input Data'!J12</f>
        <v>11372.083222607907</v>
      </c>
      <c r="L9" s="30">
        <f>'Input Data'!K12</f>
        <v>11256.781750325119</v>
      </c>
      <c r="M9" s="30">
        <f>'Input Data'!L12</f>
        <v>11470.952168282533</v>
      </c>
      <c r="N9" s="30">
        <f>'Input Data'!M12</f>
        <v>11798.237344251229</v>
      </c>
      <c r="O9" s="30">
        <f>'Input Data'!N12</f>
        <v>12113.0512831058</v>
      </c>
      <c r="P9" s="31">
        <f>'Input Data'!O12</f>
        <v>12221.10556353004</v>
      </c>
      <c r="Q9" s="31">
        <f>'Input Data'!P12</f>
        <v>12294.459119150391</v>
      </c>
      <c r="R9" s="31">
        <f>'Input Data'!Q12</f>
        <v>12313.204474328726</v>
      </c>
      <c r="T9" s="32"/>
    </row>
    <row r="10" spans="1:21" x14ac:dyDescent="0.35">
      <c r="C10" s="25" t="s">
        <v>26</v>
      </c>
      <c r="D10" s="29">
        <f>D9</f>
        <v>12299.24412541247</v>
      </c>
      <c r="E10" s="30">
        <f t="shared" ref="E10:O10" si="0">E9</f>
        <v>12016.803386804309</v>
      </c>
      <c r="F10" s="30">
        <f t="shared" si="0"/>
        <v>12026.153426842682</v>
      </c>
      <c r="G10" s="30">
        <f t="shared" si="0"/>
        <v>11900.235076854889</v>
      </c>
      <c r="H10" s="30">
        <f t="shared" si="0"/>
        <v>11863.686449753264</v>
      </c>
      <c r="I10" s="30">
        <f t="shared" si="0"/>
        <v>11655.916019052316</v>
      </c>
      <c r="J10" s="30">
        <f t="shared" si="0"/>
        <v>11457.200966864717</v>
      </c>
      <c r="K10" s="30">
        <f t="shared" si="0"/>
        <v>11372.083222607907</v>
      </c>
      <c r="L10" s="30">
        <f t="shared" si="0"/>
        <v>11256.781750325119</v>
      </c>
      <c r="M10" s="30">
        <f t="shared" si="0"/>
        <v>11470.952168282533</v>
      </c>
      <c r="N10" s="30">
        <f t="shared" si="0"/>
        <v>11798.237344251229</v>
      </c>
      <c r="O10" s="30">
        <f t="shared" si="0"/>
        <v>12113.0512831058</v>
      </c>
      <c r="P10" s="31">
        <f>'Input Data'!C272</f>
        <v>12180.940576118279</v>
      </c>
      <c r="Q10" s="31">
        <f>'Input Data'!D272</f>
        <v>12111.321859078433</v>
      </c>
      <c r="R10" s="31"/>
      <c r="T10" s="32"/>
    </row>
    <row r="11" spans="1:21" x14ac:dyDescent="0.35">
      <c r="C11" s="3" t="s">
        <v>28</v>
      </c>
      <c r="D11" s="29"/>
      <c r="E11" s="30"/>
      <c r="F11" s="30"/>
      <c r="G11" s="30"/>
      <c r="H11" s="30"/>
      <c r="I11" s="30"/>
      <c r="J11" s="30"/>
      <c r="K11" s="30"/>
      <c r="L11" s="30"/>
      <c r="M11" s="30"/>
      <c r="N11" s="30"/>
      <c r="O11" s="30"/>
      <c r="P11" s="31">
        <f>P10-P9</f>
        <v>-40.164987411761103</v>
      </c>
      <c r="Q11" s="31">
        <f>Q10-Q9</f>
        <v>-183.13726007195874</v>
      </c>
      <c r="R11" s="31"/>
      <c r="T11" s="32"/>
    </row>
    <row r="12" spans="1:21" x14ac:dyDescent="0.35">
      <c r="D12" s="33"/>
      <c r="E12" s="34"/>
      <c r="F12" s="34"/>
      <c r="G12" s="34"/>
      <c r="H12" s="34"/>
      <c r="I12" s="34"/>
      <c r="J12" s="34"/>
      <c r="K12" s="34"/>
      <c r="L12" s="34"/>
      <c r="M12" s="34"/>
      <c r="N12" s="34"/>
      <c r="O12" s="34"/>
      <c r="P12" s="35"/>
      <c r="Q12" s="35"/>
      <c r="R12" s="35"/>
    </row>
    <row r="13" spans="1:21" x14ac:dyDescent="0.35">
      <c r="B13" s="23" t="s">
        <v>142</v>
      </c>
      <c r="D13" s="33"/>
      <c r="E13" s="34"/>
      <c r="F13" s="34"/>
      <c r="G13" s="34"/>
      <c r="H13" s="34"/>
      <c r="I13" s="34"/>
      <c r="J13" s="34"/>
      <c r="K13" s="34"/>
      <c r="L13" s="34"/>
      <c r="M13" s="34"/>
      <c r="N13" s="34"/>
      <c r="O13" s="34"/>
      <c r="P13" s="35"/>
      <c r="Q13" s="35"/>
      <c r="R13" s="35"/>
    </row>
    <row r="14" spans="1:21" x14ac:dyDescent="0.35">
      <c r="B14" s="23" t="s">
        <v>118</v>
      </c>
      <c r="D14" s="33"/>
      <c r="E14" s="34"/>
      <c r="F14" s="34"/>
      <c r="G14" s="34"/>
      <c r="H14" s="34"/>
      <c r="I14" s="34"/>
      <c r="J14" s="34"/>
      <c r="K14" s="34"/>
      <c r="L14" s="34"/>
      <c r="M14" s="34"/>
      <c r="N14" s="34"/>
      <c r="O14" s="34"/>
      <c r="P14" s="35"/>
      <c r="Q14" s="35"/>
      <c r="R14" s="35"/>
    </row>
    <row r="15" spans="1:21" x14ac:dyDescent="0.35">
      <c r="T15" s="32"/>
      <c r="U15" s="32"/>
    </row>
    <row r="16" spans="1:21" x14ac:dyDescent="0.35">
      <c r="C16" s="27"/>
      <c r="D16" s="36" t="s">
        <v>79</v>
      </c>
      <c r="E16" s="36" t="s">
        <v>80</v>
      </c>
      <c r="F16" s="36" t="s">
        <v>81</v>
      </c>
      <c r="G16" s="36" t="s">
        <v>82</v>
      </c>
      <c r="H16" s="36" t="s">
        <v>83</v>
      </c>
      <c r="I16" s="36" t="s">
        <v>84</v>
      </c>
      <c r="J16" s="36" t="s">
        <v>85</v>
      </c>
      <c r="K16" s="36" t="s">
        <v>86</v>
      </c>
      <c r="L16" s="36" t="s">
        <v>87</v>
      </c>
      <c r="M16" s="36" t="s">
        <v>88</v>
      </c>
      <c r="N16" s="36" t="s">
        <v>89</v>
      </c>
      <c r="O16" s="36" t="s">
        <v>90</v>
      </c>
      <c r="P16" s="36" t="s">
        <v>91</v>
      </c>
      <c r="Q16" s="36" t="s">
        <v>92</v>
      </c>
      <c r="R16" s="36" t="s">
        <v>93</v>
      </c>
    </row>
    <row r="17" spans="2:19" x14ac:dyDescent="0.35">
      <c r="C17" s="3" t="s">
        <v>111</v>
      </c>
      <c r="D17" s="37"/>
      <c r="E17" s="30">
        <f>E21+E24</f>
        <v>1215.7965714655795</v>
      </c>
      <c r="F17" s="30">
        <f t="shared" ref="F17:R18" si="1">F21+F24</f>
        <v>1146.4353561758526</v>
      </c>
      <c r="G17" s="30">
        <f t="shared" si="1"/>
        <v>1211.8513483723025</v>
      </c>
      <c r="H17" s="30">
        <f t="shared" si="1"/>
        <v>1260.2835993147003</v>
      </c>
      <c r="I17" s="30">
        <f t="shared" si="1"/>
        <v>1317.8215561861239</v>
      </c>
      <c r="J17" s="30">
        <f t="shared" si="1"/>
        <v>1293.3130143746685</v>
      </c>
      <c r="K17" s="30">
        <f t="shared" si="1"/>
        <v>1315.7142902985333</v>
      </c>
      <c r="L17" s="30">
        <f t="shared" si="1"/>
        <v>1196.6201119587163</v>
      </c>
      <c r="M17" s="30">
        <f t="shared" si="1"/>
        <v>1032.9840869717411</v>
      </c>
      <c r="N17" s="30">
        <f t="shared" si="1"/>
        <v>911.4478518407559</v>
      </c>
      <c r="O17" s="30">
        <f t="shared" si="1"/>
        <v>1020.2546853481711</v>
      </c>
      <c r="P17" s="31">
        <f t="shared" si="1"/>
        <v>1163.4335123419951</v>
      </c>
      <c r="Q17" s="31">
        <f t="shared" si="1"/>
        <v>1129.4626476324008</v>
      </c>
      <c r="R17" s="31">
        <f t="shared" si="1"/>
        <v>1099.4282472102329</v>
      </c>
    </row>
    <row r="18" spans="2:19" x14ac:dyDescent="0.35">
      <c r="C18" s="3" t="s">
        <v>115</v>
      </c>
      <c r="D18" s="37"/>
      <c r="E18" s="30">
        <f>E22+E25</f>
        <v>1215.7965714655795</v>
      </c>
      <c r="F18" s="30">
        <f t="shared" si="1"/>
        <v>1146.4353561758526</v>
      </c>
      <c r="G18" s="30">
        <f t="shared" si="1"/>
        <v>1211.8513483723025</v>
      </c>
      <c r="H18" s="30">
        <f t="shared" si="1"/>
        <v>1260.2835993147003</v>
      </c>
      <c r="I18" s="30">
        <f t="shared" si="1"/>
        <v>1317.8215561861239</v>
      </c>
      <c r="J18" s="30">
        <f t="shared" si="1"/>
        <v>1293.3130143746685</v>
      </c>
      <c r="K18" s="30">
        <f t="shared" si="1"/>
        <v>1315.7142902985333</v>
      </c>
      <c r="L18" s="30">
        <f t="shared" si="1"/>
        <v>1196.6201119587163</v>
      </c>
      <c r="M18" s="30">
        <f t="shared" si="1"/>
        <v>1032.9840869717411</v>
      </c>
      <c r="N18" s="30">
        <f t="shared" si="1"/>
        <v>911.4478518407559</v>
      </c>
      <c r="O18" s="30">
        <f t="shared" si="1"/>
        <v>1020.2546853481711</v>
      </c>
      <c r="P18" s="31">
        <f t="shared" si="1"/>
        <v>1163.4335123419951</v>
      </c>
      <c r="Q18" s="31">
        <f t="shared" si="1"/>
        <v>1125.7506386992986</v>
      </c>
      <c r="R18" s="31">
        <f t="shared" si="1"/>
        <v>1083.0512537297982</v>
      </c>
    </row>
    <row r="19" spans="2:19" x14ac:dyDescent="0.35">
      <c r="C19" s="3" t="s">
        <v>161</v>
      </c>
      <c r="D19" s="38"/>
      <c r="E19" s="39"/>
      <c r="F19" s="39"/>
      <c r="G19" s="39"/>
      <c r="H19" s="39"/>
      <c r="I19" s="39"/>
      <c r="J19" s="39"/>
      <c r="K19" s="39"/>
      <c r="L19" s="39"/>
      <c r="M19" s="39"/>
      <c r="N19" s="39"/>
      <c r="O19" s="39"/>
      <c r="P19" s="31">
        <f>P18-P17</f>
        <v>0</v>
      </c>
      <c r="Q19" s="31">
        <f t="shared" ref="Q19:R19" si="2">Q18-Q17</f>
        <v>-3.7120089331021973</v>
      </c>
      <c r="R19" s="31">
        <f t="shared" si="2"/>
        <v>-16.376993480434749</v>
      </c>
    </row>
    <row r="20" spans="2:19" x14ac:dyDescent="0.35">
      <c r="C20" s="25" t="s">
        <v>24</v>
      </c>
      <c r="D20" s="29"/>
      <c r="E20" s="45">
        <f>'Input Data'!C38</f>
        <v>7.6190266746075874E-2</v>
      </c>
      <c r="F20" s="45">
        <f>'Input Data'!D38</f>
        <v>7.5614536438368934E-2</v>
      </c>
      <c r="G20" s="45">
        <f>'Input Data'!E38</f>
        <v>7.8272579365332565E-2</v>
      </c>
      <c r="H20" s="45">
        <f>'Input Data'!F38</f>
        <v>8.269871110701256E-2</v>
      </c>
      <c r="I20" s="45">
        <f>'Input Data'!G38</f>
        <v>9.2269485143452512E-2</v>
      </c>
      <c r="J20" s="45">
        <f>'Input Data'!H38</f>
        <v>9.3664395524112209E-2</v>
      </c>
      <c r="K20" s="45">
        <f>'Input Data'!I38</f>
        <v>9.6324314740513783E-2</v>
      </c>
      <c r="L20" s="45">
        <f>'Input Data'!J38</f>
        <v>9.126871149294119E-2</v>
      </c>
      <c r="M20" s="45">
        <f>'Input Data'!K38</f>
        <v>7.5375677598691015E-2</v>
      </c>
      <c r="N20" s="45">
        <f>'Input Data'!L38</f>
        <v>6.8677986717266465E-2</v>
      </c>
      <c r="O20" s="45">
        <f>'Input Data'!M38</f>
        <v>7.0691966559001687E-2</v>
      </c>
      <c r="P20" s="46">
        <f>'Input Data'!N38</f>
        <v>8.1054415002607891E-2</v>
      </c>
      <c r="Q20" s="46">
        <f>'Input Data'!O38</f>
        <v>7.7591056258972016E-2</v>
      </c>
      <c r="R20" s="46">
        <f>'Input Data'!P38</f>
        <v>7.4726622601980985E-2</v>
      </c>
    </row>
    <row r="21" spans="2:19" x14ac:dyDescent="0.35">
      <c r="C21" s="3" t="s">
        <v>162</v>
      </c>
      <c r="D21" s="37"/>
      <c r="E21" s="30">
        <f>E$20*D9</f>
        <v>937.08269069028279</v>
      </c>
      <c r="F21" s="30">
        <f t="shared" ref="F21:O21" si="3">F20*E9</f>
        <v>908.64501756422965</v>
      </c>
      <c r="G21" s="30">
        <f t="shared" si="3"/>
        <v>941.31804856221004</v>
      </c>
      <c r="H21" s="30">
        <f t="shared" si="3"/>
        <v>984.13410272635986</v>
      </c>
      <c r="I21" s="30">
        <f t="shared" si="3"/>
        <v>1094.6562406220876</v>
      </c>
      <c r="J21" s="30">
        <f t="shared" si="3"/>
        <v>1091.7443282043516</v>
      </c>
      <c r="K21" s="30">
        <f t="shared" si="3"/>
        <v>1103.6070319775959</v>
      </c>
      <c r="L21" s="30">
        <f t="shared" si="3"/>
        <v>1037.915382717918</v>
      </c>
      <c r="M21" s="30">
        <f t="shared" si="3"/>
        <v>848.48755201133486</v>
      </c>
      <c r="N21" s="30">
        <f t="shared" si="3"/>
        <v>787.8019006477067</v>
      </c>
      <c r="O21" s="30">
        <f t="shared" si="3"/>
        <v>834.04059979497276</v>
      </c>
      <c r="P21" s="31">
        <f>(P20*O9)</f>
        <v>981.8162856487296</v>
      </c>
      <c r="Q21" s="31">
        <f t="shared" ref="Q21:R21" si="4">(Q20*P9)</f>
        <v>948.24848932669522</v>
      </c>
      <c r="R21" s="31">
        <f t="shared" si="4"/>
        <v>918.7234066922349</v>
      </c>
    </row>
    <row r="22" spans="2:19" ht="13.9" x14ac:dyDescent="0.4">
      <c r="C22" s="3" t="s">
        <v>163</v>
      </c>
      <c r="D22" s="37"/>
      <c r="E22" s="30">
        <f>E$20*D10</f>
        <v>937.08269069028279</v>
      </c>
      <c r="F22" s="30">
        <f t="shared" ref="F22:R22" si="5">F$20*E10</f>
        <v>908.64501756422965</v>
      </c>
      <c r="G22" s="30">
        <f t="shared" si="5"/>
        <v>941.31804856221004</v>
      </c>
      <c r="H22" s="30">
        <f t="shared" si="5"/>
        <v>984.13410272635986</v>
      </c>
      <c r="I22" s="30">
        <f t="shared" si="5"/>
        <v>1094.6562406220876</v>
      </c>
      <c r="J22" s="30">
        <f t="shared" si="5"/>
        <v>1091.7443282043516</v>
      </c>
      <c r="K22" s="30">
        <f t="shared" si="5"/>
        <v>1103.6070319775959</v>
      </c>
      <c r="L22" s="30">
        <f t="shared" si="5"/>
        <v>1037.915382717918</v>
      </c>
      <c r="M22" s="30">
        <f t="shared" si="5"/>
        <v>848.48755201133486</v>
      </c>
      <c r="N22" s="30">
        <f t="shared" si="5"/>
        <v>787.8019006477067</v>
      </c>
      <c r="O22" s="30">
        <f t="shared" si="5"/>
        <v>834.04059979497276</v>
      </c>
      <c r="P22" s="31">
        <f t="shared" si="5"/>
        <v>981.8162856487296</v>
      </c>
      <c r="Q22" s="31">
        <f t="shared" si="5"/>
        <v>945.13204552878835</v>
      </c>
      <c r="R22" s="31">
        <f t="shared" si="5"/>
        <v>905.03817777447682</v>
      </c>
      <c r="S22" s="40"/>
    </row>
    <row r="23" spans="2:19" x14ac:dyDescent="0.35">
      <c r="C23" s="25" t="s">
        <v>29</v>
      </c>
      <c r="D23" s="29"/>
      <c r="E23" s="45">
        <f>'Input Data'!C63</f>
        <v>2.2661057698612822E-2</v>
      </c>
      <c r="F23" s="45">
        <f>'Input Data'!D63</f>
        <v>1.9788152552511689E-2</v>
      </c>
      <c r="G23" s="45">
        <f>'Input Data'!E63</f>
        <v>2.2495413970543162E-2</v>
      </c>
      <c r="H23" s="45">
        <f>'Input Data'!F63</f>
        <v>2.3205381642034239E-2</v>
      </c>
      <c r="I23" s="45">
        <f>'Input Data'!G63</f>
        <v>1.8810790095407277E-2</v>
      </c>
      <c r="J23" s="45">
        <f>'Input Data'!H63</f>
        <v>1.7293251413345839E-2</v>
      </c>
      <c r="K23" s="45">
        <f>'Input Data'!I63</f>
        <v>1.8513008450700245E-2</v>
      </c>
      <c r="L23" s="45">
        <f>'Input Data'!J63</f>
        <v>1.3955642614828068E-2</v>
      </c>
      <c r="M23" s="45">
        <f>'Input Data'!K63</f>
        <v>1.6389811853203748E-2</v>
      </c>
      <c r="N23" s="45">
        <f>'Input Data'!L63</f>
        <v>1.0779048624658496E-2</v>
      </c>
      <c r="O23" s="45">
        <f>'Input Data'!M63</f>
        <v>1.5783212366373724E-2</v>
      </c>
      <c r="P23" s="46">
        <f>'Input Data'!N63</f>
        <v>1.4993515873788861E-2</v>
      </c>
      <c r="Q23" s="46">
        <f>'Input Data'!O63</f>
        <v>1.4827967679657482E-2</v>
      </c>
      <c r="R23" s="46">
        <f>'Input Data'!P63</f>
        <v>1.4698071608251907E-2</v>
      </c>
    </row>
    <row r="24" spans="2:19" x14ac:dyDescent="0.35">
      <c r="C24" s="3" t="s">
        <v>164</v>
      </c>
      <c r="D24" s="37"/>
      <c r="E24" s="30">
        <f>E$23*D9</f>
        <v>278.71388077529679</v>
      </c>
      <c r="F24" s="30">
        <f t="shared" ref="F24:R24" si="6">F23*E9</f>
        <v>237.79033861162281</v>
      </c>
      <c r="G24" s="30">
        <f t="shared" si="6"/>
        <v>270.53329981009239</v>
      </c>
      <c r="H24" s="30">
        <f t="shared" si="6"/>
        <v>276.14949658834036</v>
      </c>
      <c r="I24" s="30">
        <f t="shared" si="6"/>
        <v>223.16531556403623</v>
      </c>
      <c r="J24" s="30">
        <f t="shared" si="6"/>
        <v>201.56868617031688</v>
      </c>
      <c r="K24" s="30">
        <f t="shared" si="6"/>
        <v>212.10725832093752</v>
      </c>
      <c r="L24" s="30">
        <f t="shared" si="6"/>
        <v>158.7047292407982</v>
      </c>
      <c r="M24" s="30">
        <f t="shared" si="6"/>
        <v>184.49653496040628</v>
      </c>
      <c r="N24" s="30">
        <f t="shared" si="6"/>
        <v>123.64595119304923</v>
      </c>
      <c r="O24" s="30">
        <f t="shared" si="6"/>
        <v>186.21408555319829</v>
      </c>
      <c r="P24" s="31">
        <f t="shared" si="6"/>
        <v>181.61722669326537</v>
      </c>
      <c r="Q24" s="31">
        <f t="shared" si="6"/>
        <v>181.21415830570567</v>
      </c>
      <c r="R24" s="31">
        <f t="shared" si="6"/>
        <v>180.70484051799812</v>
      </c>
    </row>
    <row r="25" spans="2:19" x14ac:dyDescent="0.35">
      <c r="C25" s="3" t="s">
        <v>165</v>
      </c>
      <c r="D25" s="37"/>
      <c r="E25" s="30">
        <f>E$23*D10</f>
        <v>278.71388077529679</v>
      </c>
      <c r="F25" s="30">
        <f t="shared" ref="F25:R25" si="7">F$23*E10</f>
        <v>237.79033861162281</v>
      </c>
      <c r="G25" s="30">
        <f t="shared" si="7"/>
        <v>270.53329981009239</v>
      </c>
      <c r="H25" s="30">
        <f t="shared" si="7"/>
        <v>276.14949658834036</v>
      </c>
      <c r="I25" s="30">
        <f t="shared" si="7"/>
        <v>223.16531556403623</v>
      </c>
      <c r="J25" s="30">
        <f t="shared" si="7"/>
        <v>201.56868617031688</v>
      </c>
      <c r="K25" s="30">
        <f t="shared" si="7"/>
        <v>212.10725832093752</v>
      </c>
      <c r="L25" s="30">
        <f t="shared" si="7"/>
        <v>158.7047292407982</v>
      </c>
      <c r="M25" s="30">
        <f t="shared" si="7"/>
        <v>184.49653496040628</v>
      </c>
      <c r="N25" s="30">
        <f t="shared" si="7"/>
        <v>123.64595119304923</v>
      </c>
      <c r="O25" s="30">
        <f t="shared" si="7"/>
        <v>186.21408555319829</v>
      </c>
      <c r="P25" s="31">
        <f t="shared" si="7"/>
        <v>181.61722669326537</v>
      </c>
      <c r="Q25" s="31">
        <f t="shared" si="7"/>
        <v>180.61859317051022</v>
      </c>
      <c r="R25" s="31">
        <f t="shared" si="7"/>
        <v>178.01307595532143</v>
      </c>
    </row>
    <row r="26" spans="2:19" x14ac:dyDescent="0.35">
      <c r="D26" s="33"/>
      <c r="E26" s="34"/>
      <c r="F26" s="34"/>
      <c r="G26" s="34"/>
      <c r="H26" s="34"/>
      <c r="I26" s="34"/>
      <c r="J26" s="34"/>
      <c r="K26" s="34"/>
      <c r="L26" s="34"/>
      <c r="M26" s="34"/>
      <c r="N26" s="34"/>
      <c r="O26" s="34"/>
      <c r="P26" s="34"/>
      <c r="Q26" s="34"/>
      <c r="R26" s="34"/>
    </row>
    <row r="27" spans="2:19" x14ac:dyDescent="0.35">
      <c r="B27" s="23" t="s">
        <v>180</v>
      </c>
      <c r="D27" s="33"/>
      <c r="E27" s="34"/>
      <c r="F27" s="34"/>
      <c r="G27" s="34"/>
      <c r="H27" s="34"/>
      <c r="I27" s="34"/>
      <c r="J27" s="34"/>
      <c r="K27" s="34"/>
      <c r="L27" s="34"/>
      <c r="M27" s="34"/>
      <c r="N27" s="34"/>
      <c r="O27" s="34"/>
      <c r="P27" s="34"/>
      <c r="Q27" s="34"/>
      <c r="R27" s="34"/>
    </row>
    <row r="28" spans="2:19" x14ac:dyDescent="0.35">
      <c r="D28" s="33"/>
      <c r="E28" s="34"/>
      <c r="F28" s="34"/>
      <c r="G28" s="34"/>
      <c r="H28" s="34"/>
      <c r="I28" s="34"/>
      <c r="J28" s="34"/>
      <c r="K28" s="34"/>
      <c r="L28" s="34"/>
      <c r="M28" s="34"/>
      <c r="N28" s="34"/>
      <c r="O28" s="34"/>
      <c r="P28" s="34"/>
      <c r="Q28" s="34"/>
      <c r="R28" s="34"/>
    </row>
    <row r="29" spans="2:19" x14ac:dyDescent="0.35">
      <c r="C29" s="27"/>
      <c r="D29" s="36" t="s">
        <v>79</v>
      </c>
      <c r="E29" s="36" t="s">
        <v>80</v>
      </c>
      <c r="F29" s="36" t="s">
        <v>81</v>
      </c>
      <c r="G29" s="36" t="s">
        <v>82</v>
      </c>
      <c r="H29" s="36" t="s">
        <v>83</v>
      </c>
      <c r="I29" s="36" t="s">
        <v>84</v>
      </c>
      <c r="J29" s="36" t="s">
        <v>85</v>
      </c>
      <c r="K29" s="36" t="s">
        <v>86</v>
      </c>
      <c r="L29" s="36" t="s">
        <v>87</v>
      </c>
      <c r="M29" s="36" t="s">
        <v>88</v>
      </c>
      <c r="N29" s="36" t="s">
        <v>89</v>
      </c>
      <c r="O29" s="36" t="s">
        <v>90</v>
      </c>
      <c r="P29" s="36" t="s">
        <v>91</v>
      </c>
      <c r="Q29" s="36" t="s">
        <v>92</v>
      </c>
      <c r="R29" s="36" t="s">
        <v>93</v>
      </c>
    </row>
    <row r="30" spans="2:19" x14ac:dyDescent="0.35">
      <c r="C30" s="3" t="s">
        <v>112</v>
      </c>
      <c r="D30" s="29"/>
      <c r="E30" s="30">
        <f>'Input Data'!C296</f>
        <v>1072.811061991031</v>
      </c>
      <c r="F30" s="30">
        <f>'Input Data'!D296</f>
        <v>1213.8169091987588</v>
      </c>
      <c r="G30" s="30">
        <f>'Input Data'!E296</f>
        <v>1200.169729642123</v>
      </c>
      <c r="H30" s="30">
        <f>'Input Data'!F296</f>
        <v>1293.9949309324543</v>
      </c>
      <c r="I30" s="30">
        <f>'Input Data'!G296</f>
        <v>1191.446945564473</v>
      </c>
      <c r="J30" s="30">
        <f>'Input Data'!H296</f>
        <v>1265.1117430622344</v>
      </c>
      <c r="K30" s="30">
        <f>'Input Data'!I296</f>
        <v>1325.8180131633226</v>
      </c>
      <c r="L30" s="30">
        <f>'Input Data'!J296</f>
        <v>1256.0738360800228</v>
      </c>
      <c r="M30" s="30">
        <f>'Input Data'!K296</f>
        <v>1440.7482321735433</v>
      </c>
      <c r="N30" s="30">
        <f>'Input Data'!L296</f>
        <v>1440.5973093261721</v>
      </c>
      <c r="O30" s="30">
        <f>'Input Data'!M296</f>
        <v>1366.0267845918602</v>
      </c>
      <c r="P30" s="31">
        <f>P9*($D$6+1)-O9+P17</f>
        <v>1333.863595072331</v>
      </c>
      <c r="Q30" s="31">
        <f>Q9*($D$6+1)-P9+Q17</f>
        <v>1265.5663977822076</v>
      </c>
      <c r="R30" s="31">
        <f>R9*($D$6+1)-Q9+R17</f>
        <v>1181.0194721057285</v>
      </c>
    </row>
    <row r="31" spans="2:19" x14ac:dyDescent="0.35">
      <c r="C31" s="3" t="s">
        <v>116</v>
      </c>
      <c r="D31" s="29"/>
      <c r="E31" s="30">
        <f>E30</f>
        <v>1072.811061991031</v>
      </c>
      <c r="F31" s="30">
        <f t="shared" ref="F31:O31" si="8">F30</f>
        <v>1213.8169091987588</v>
      </c>
      <c r="G31" s="30">
        <f t="shared" si="8"/>
        <v>1200.169729642123</v>
      </c>
      <c r="H31" s="30">
        <f t="shared" si="8"/>
        <v>1293.9949309324543</v>
      </c>
      <c r="I31" s="30">
        <f t="shared" si="8"/>
        <v>1191.446945564473</v>
      </c>
      <c r="J31" s="30">
        <f t="shared" si="8"/>
        <v>1265.1117430622344</v>
      </c>
      <c r="K31" s="30">
        <f t="shared" si="8"/>
        <v>1325.8180131633226</v>
      </c>
      <c r="L31" s="30">
        <f t="shared" si="8"/>
        <v>1256.0738360800228</v>
      </c>
      <c r="M31" s="30">
        <f t="shared" si="8"/>
        <v>1440.7482321735433</v>
      </c>
      <c r="N31" s="30">
        <f t="shared" si="8"/>
        <v>1440.5973093261721</v>
      </c>
      <c r="O31" s="30">
        <f t="shared" si="8"/>
        <v>1366.0267845918602</v>
      </c>
      <c r="P31" s="31">
        <f>P9*($D$6+1)-O10+P18</f>
        <v>1333.863595072331</v>
      </c>
      <c r="Q31" s="31">
        <f>Q9*($D$6+1)-P10+Q18</f>
        <v>1302.0193762608665</v>
      </c>
      <c r="R31" s="31">
        <f>R9*($D$6+1)-Q10+R18</f>
        <v>1347.7797386972525</v>
      </c>
      <c r="S31" s="33"/>
    </row>
    <row r="33" spans="2:19" x14ac:dyDescent="0.35">
      <c r="B33" s="23" t="s">
        <v>166</v>
      </c>
    </row>
    <row r="35" spans="2:19" x14ac:dyDescent="0.35">
      <c r="C35" s="37"/>
      <c r="D35" s="29" t="s">
        <v>79</v>
      </c>
      <c r="E35" s="30" t="s">
        <v>80</v>
      </c>
      <c r="F35" s="30" t="s">
        <v>81</v>
      </c>
      <c r="G35" s="30" t="s">
        <v>82</v>
      </c>
      <c r="H35" s="30" t="s">
        <v>83</v>
      </c>
      <c r="I35" s="30" t="s">
        <v>84</v>
      </c>
      <c r="J35" s="30" t="s">
        <v>85</v>
      </c>
      <c r="K35" s="30" t="s">
        <v>86</v>
      </c>
      <c r="L35" s="30" t="s">
        <v>87</v>
      </c>
      <c r="M35" s="30" t="s">
        <v>88</v>
      </c>
      <c r="N35" s="30" t="s">
        <v>89</v>
      </c>
      <c r="O35" s="30" t="s">
        <v>90</v>
      </c>
      <c r="P35" s="30" t="s">
        <v>91</v>
      </c>
      <c r="Q35" s="30" t="s">
        <v>92</v>
      </c>
      <c r="R35" s="30" t="s">
        <v>93</v>
      </c>
    </row>
    <row r="36" spans="2:19" x14ac:dyDescent="0.35">
      <c r="C36" s="3" t="s">
        <v>112</v>
      </c>
      <c r="D36" s="38"/>
      <c r="E36" s="30">
        <f t="shared" ref="E36:R37" si="9">E30</f>
        <v>1072.811061991031</v>
      </c>
      <c r="F36" s="30">
        <f t="shared" si="9"/>
        <v>1213.8169091987588</v>
      </c>
      <c r="G36" s="30">
        <f t="shared" si="9"/>
        <v>1200.169729642123</v>
      </c>
      <c r="H36" s="30">
        <f t="shared" si="9"/>
        <v>1293.9949309324543</v>
      </c>
      <c r="I36" s="30">
        <f t="shared" si="9"/>
        <v>1191.446945564473</v>
      </c>
      <c r="J36" s="30">
        <f t="shared" si="9"/>
        <v>1265.1117430622344</v>
      </c>
      <c r="K36" s="30">
        <f t="shared" si="9"/>
        <v>1325.8180131633226</v>
      </c>
      <c r="L36" s="30">
        <f t="shared" si="9"/>
        <v>1256.0738360800228</v>
      </c>
      <c r="M36" s="30">
        <f t="shared" si="9"/>
        <v>1440.7482321735433</v>
      </c>
      <c r="N36" s="30">
        <f t="shared" si="9"/>
        <v>1440.5973093261721</v>
      </c>
      <c r="O36" s="30">
        <f t="shared" si="9"/>
        <v>1366.0267845918602</v>
      </c>
      <c r="P36" s="31">
        <f t="shared" si="9"/>
        <v>1333.863595072331</v>
      </c>
      <c r="Q36" s="31">
        <f t="shared" si="9"/>
        <v>1265.5663977822076</v>
      </c>
      <c r="R36" s="31">
        <f t="shared" si="9"/>
        <v>1181.0194721057285</v>
      </c>
      <c r="S36" s="33"/>
    </row>
    <row r="37" spans="2:19" x14ac:dyDescent="0.35">
      <c r="C37" s="3" t="s">
        <v>116</v>
      </c>
      <c r="D37" s="38"/>
      <c r="E37" s="30">
        <f>E31</f>
        <v>1072.811061991031</v>
      </c>
      <c r="F37" s="30">
        <f t="shared" si="9"/>
        <v>1213.8169091987588</v>
      </c>
      <c r="G37" s="30">
        <f t="shared" si="9"/>
        <v>1200.169729642123</v>
      </c>
      <c r="H37" s="30">
        <f t="shared" si="9"/>
        <v>1293.9949309324543</v>
      </c>
      <c r="I37" s="30">
        <f t="shared" si="9"/>
        <v>1191.446945564473</v>
      </c>
      <c r="J37" s="30">
        <f t="shared" si="9"/>
        <v>1265.1117430622344</v>
      </c>
      <c r="K37" s="30">
        <f t="shared" si="9"/>
        <v>1325.8180131633226</v>
      </c>
      <c r="L37" s="30">
        <f t="shared" si="9"/>
        <v>1256.0738360800228</v>
      </c>
      <c r="M37" s="30">
        <f t="shared" si="9"/>
        <v>1440.7482321735433</v>
      </c>
      <c r="N37" s="30">
        <f t="shared" si="9"/>
        <v>1440.5973093261721</v>
      </c>
      <c r="O37" s="30">
        <f t="shared" si="9"/>
        <v>1366.0267845918602</v>
      </c>
      <c r="P37" s="31">
        <f>P31</f>
        <v>1333.863595072331</v>
      </c>
      <c r="Q37" s="31">
        <f>Q31</f>
        <v>1302.0193762608665</v>
      </c>
      <c r="R37" s="31">
        <f>R31</f>
        <v>1347.7797386972525</v>
      </c>
      <c r="S37" s="33"/>
    </row>
    <row r="38" spans="2:19" x14ac:dyDescent="0.35">
      <c r="C38" s="3" t="s">
        <v>25</v>
      </c>
      <c r="D38" s="37"/>
      <c r="E38" s="30">
        <f>'Input Data'!C94</f>
        <v>290.83536627514115</v>
      </c>
      <c r="F38" s="30">
        <f>'Input Data'!D94</f>
        <v>369.51373706779498</v>
      </c>
      <c r="G38" s="30">
        <f>'Input Data'!E94</f>
        <v>415.0356006895687</v>
      </c>
      <c r="H38" s="30">
        <f>'Input Data'!F94</f>
        <v>477.78504708279172</v>
      </c>
      <c r="I38" s="30">
        <f>'Input Data'!G94</f>
        <v>407.26334227749737</v>
      </c>
      <c r="J38" s="30">
        <f>'Input Data'!H94</f>
        <v>449.35445802183074</v>
      </c>
      <c r="K38" s="30">
        <f>'Input Data'!I94</f>
        <v>375.79508766315718</v>
      </c>
      <c r="L38" s="30">
        <f>'Input Data'!J94</f>
        <v>438.59314461911055</v>
      </c>
      <c r="M38" s="30">
        <f>'Input Data'!K94</f>
        <v>418.07877053641914</v>
      </c>
      <c r="N38" s="30">
        <f>'Input Data'!L94</f>
        <v>420.43365658225684</v>
      </c>
      <c r="O38" s="30">
        <f>'Input Data'!M94</f>
        <v>343.82779232854602</v>
      </c>
      <c r="P38" s="31">
        <f>'Input Data'!N94</f>
        <v>391.13628247529033</v>
      </c>
      <c r="Q38" s="31">
        <f>'Input Data'!O94</f>
        <v>391.13628247529033</v>
      </c>
      <c r="R38" s="31">
        <f>'Input Data'!P94</f>
        <v>391.13628247529033</v>
      </c>
      <c r="S38" s="33"/>
    </row>
    <row r="39" spans="2:19" x14ac:dyDescent="0.35">
      <c r="C39" s="3" t="s">
        <v>30</v>
      </c>
      <c r="D39" s="37"/>
      <c r="E39" s="30">
        <f>'Input Data'!C120</f>
        <v>176.3245295780211</v>
      </c>
      <c r="F39" s="30">
        <f>'Input Data'!D120</f>
        <v>210.22219221502917</v>
      </c>
      <c r="G39" s="30">
        <f>'Input Data'!E120</f>
        <v>172.35863302467089</v>
      </c>
      <c r="H39" s="30">
        <f>'Input Data'!F120</f>
        <v>222.85220277230331</v>
      </c>
      <c r="I39" s="30">
        <f>'Input Data'!G120</f>
        <v>212.14118521214886</v>
      </c>
      <c r="J39" s="30">
        <f>'Input Data'!H120</f>
        <v>168.87099389913681</v>
      </c>
      <c r="K39" s="30">
        <f>'Input Data'!I120</f>
        <v>164.58216891200806</v>
      </c>
      <c r="L39" s="30">
        <f>'Input Data'!J120</f>
        <v>186.61390516573567</v>
      </c>
      <c r="M39" s="30">
        <f>'Input Data'!K120</f>
        <v>194.97654944353746</v>
      </c>
      <c r="N39" s="30">
        <f>'Input Data'!L120</f>
        <v>150.97551782315674</v>
      </c>
      <c r="O39" s="30">
        <f>'Input Data'!M120</f>
        <v>201.89099963732093</v>
      </c>
      <c r="P39" s="31">
        <f>'Input Data'!N120</f>
        <v>198.45302375277106</v>
      </c>
      <c r="Q39" s="31">
        <f>'Input Data'!O120</f>
        <v>161.22132404856248</v>
      </c>
      <c r="R39" s="31">
        <f>'Input Data'!P120</f>
        <v>158.03883559569874</v>
      </c>
      <c r="S39" s="33"/>
    </row>
    <row r="40" spans="2:19" x14ac:dyDescent="0.35">
      <c r="C40" s="3" t="s">
        <v>113</v>
      </c>
      <c r="D40" s="37"/>
      <c r="E40" s="30">
        <f>E36-E$38-E$39</f>
        <v>605.65116613786881</v>
      </c>
      <c r="F40" s="30">
        <f t="shared" ref="F40:R41" si="10">F36-F$38-F$39</f>
        <v>634.08097991593468</v>
      </c>
      <c r="G40" s="30">
        <f t="shared" si="10"/>
        <v>612.77549592788341</v>
      </c>
      <c r="H40" s="30">
        <f t="shared" si="10"/>
        <v>593.3576810773593</v>
      </c>
      <c r="I40" s="30">
        <f t="shared" si="10"/>
        <v>572.04241807482686</v>
      </c>
      <c r="J40" s="30">
        <f t="shared" si="10"/>
        <v>646.88629114126684</v>
      </c>
      <c r="K40" s="30">
        <f t="shared" si="10"/>
        <v>785.44075658815746</v>
      </c>
      <c r="L40" s="30">
        <f t="shared" si="10"/>
        <v>630.86678629517667</v>
      </c>
      <c r="M40" s="30">
        <f t="shared" si="10"/>
        <v>827.69291219358672</v>
      </c>
      <c r="N40" s="30">
        <f t="shared" si="10"/>
        <v>869.18813492075856</v>
      </c>
      <c r="O40" s="30">
        <f t="shared" si="10"/>
        <v>820.30799262599317</v>
      </c>
      <c r="P40" s="31">
        <f t="shared" si="10"/>
        <v>744.27428884426968</v>
      </c>
      <c r="Q40" s="31">
        <f t="shared" si="10"/>
        <v>713.20879125835484</v>
      </c>
      <c r="R40" s="31">
        <f t="shared" si="10"/>
        <v>631.84435403473947</v>
      </c>
      <c r="S40" s="33"/>
    </row>
    <row r="41" spans="2:19" x14ac:dyDescent="0.35">
      <c r="C41" s="3" t="s">
        <v>117</v>
      </c>
      <c r="D41" s="37"/>
      <c r="E41" s="30">
        <f>E37-E$38-E$39</f>
        <v>605.65116613786881</v>
      </c>
      <c r="F41" s="30">
        <f t="shared" si="10"/>
        <v>634.08097991593468</v>
      </c>
      <c r="G41" s="30">
        <f t="shared" si="10"/>
        <v>612.77549592788341</v>
      </c>
      <c r="H41" s="30">
        <f t="shared" si="10"/>
        <v>593.3576810773593</v>
      </c>
      <c r="I41" s="30">
        <f t="shared" si="10"/>
        <v>572.04241807482686</v>
      </c>
      <c r="J41" s="30">
        <f t="shared" si="10"/>
        <v>646.88629114126684</v>
      </c>
      <c r="K41" s="30">
        <f t="shared" si="10"/>
        <v>785.44075658815746</v>
      </c>
      <c r="L41" s="30">
        <f t="shared" si="10"/>
        <v>630.86678629517667</v>
      </c>
      <c r="M41" s="30">
        <f t="shared" si="10"/>
        <v>827.69291219358672</v>
      </c>
      <c r="N41" s="30">
        <f t="shared" si="10"/>
        <v>869.18813492075856</v>
      </c>
      <c r="O41" s="30">
        <f t="shared" si="10"/>
        <v>820.30799262599317</v>
      </c>
      <c r="P41" s="31">
        <f t="shared" si="10"/>
        <v>744.27428884426968</v>
      </c>
      <c r="Q41" s="31">
        <f t="shared" si="10"/>
        <v>749.66176973701374</v>
      </c>
      <c r="R41" s="31">
        <f t="shared" si="10"/>
        <v>798.60462062626345</v>
      </c>
      <c r="S41" s="33"/>
    </row>
    <row r="42" spans="2:19" x14ac:dyDescent="0.35">
      <c r="C42" s="23"/>
      <c r="D42" s="33"/>
      <c r="E42" s="54"/>
      <c r="F42" s="54"/>
      <c r="G42" s="54"/>
      <c r="H42" s="54"/>
      <c r="I42" s="54"/>
      <c r="J42" s="54"/>
      <c r="K42" s="54"/>
      <c r="L42" s="54"/>
      <c r="M42" s="54"/>
      <c r="N42" s="54"/>
      <c r="O42" s="54"/>
      <c r="P42" s="41"/>
      <c r="Q42" s="41"/>
      <c r="R42" s="41"/>
      <c r="S42" s="33"/>
    </row>
    <row r="43" spans="2:19" x14ac:dyDescent="0.35">
      <c r="B43" s="23" t="s">
        <v>174</v>
      </c>
      <c r="C43" s="23"/>
      <c r="D43" s="33"/>
      <c r="E43" s="54"/>
      <c r="F43" s="54"/>
      <c r="G43" s="54"/>
      <c r="H43" s="54"/>
      <c r="I43" s="54"/>
      <c r="J43" s="54"/>
      <c r="K43" s="54"/>
      <c r="L43" s="54"/>
      <c r="M43" s="54"/>
      <c r="N43" s="54"/>
      <c r="O43" s="54"/>
      <c r="P43" s="41"/>
      <c r="Q43" s="41"/>
      <c r="R43" s="41"/>
      <c r="S43" s="33"/>
    </row>
    <row r="44" spans="2:19" x14ac:dyDescent="0.35">
      <c r="C44" s="23"/>
      <c r="D44" s="33"/>
      <c r="E44" s="54"/>
      <c r="F44" s="54"/>
      <c r="G44" s="54"/>
      <c r="H44" s="54"/>
      <c r="I44" s="54"/>
      <c r="J44" s="54"/>
      <c r="K44" s="54"/>
      <c r="L44" s="54"/>
      <c r="M44" s="54"/>
      <c r="N44" s="54"/>
      <c r="O44" s="54"/>
      <c r="P44" s="41"/>
      <c r="Q44" s="41"/>
      <c r="R44" s="41"/>
      <c r="S44" s="33"/>
    </row>
    <row r="45" spans="2:19" x14ac:dyDescent="0.35">
      <c r="C45" s="3" t="s">
        <v>103</v>
      </c>
      <c r="D45" s="28">
        <f>'Input Data'!C217</f>
        <v>41.884171527809727</v>
      </c>
      <c r="E45" s="54"/>
      <c r="F45" s="54"/>
      <c r="G45" s="54"/>
      <c r="H45" s="54"/>
      <c r="I45" s="54"/>
      <c r="J45" s="54"/>
      <c r="K45" s="54"/>
      <c r="L45" s="54"/>
      <c r="M45" s="54"/>
      <c r="N45" s="54"/>
      <c r="O45" s="54"/>
      <c r="P45" s="41"/>
      <c r="Q45" s="41"/>
      <c r="R45" s="41"/>
      <c r="S45" s="33"/>
    </row>
    <row r="46" spans="2:19" x14ac:dyDescent="0.35">
      <c r="C46" s="23"/>
      <c r="D46" s="33"/>
      <c r="E46" s="54"/>
      <c r="F46" s="54"/>
      <c r="G46" s="54"/>
      <c r="H46" s="54"/>
      <c r="I46" s="54"/>
      <c r="J46" s="54"/>
      <c r="K46" s="54"/>
      <c r="L46" s="54"/>
      <c r="M46" s="54"/>
      <c r="N46" s="54"/>
      <c r="O46" s="54"/>
      <c r="P46" s="41"/>
      <c r="Q46" s="41"/>
      <c r="R46" s="41"/>
      <c r="S46" s="33"/>
    </row>
    <row r="47" spans="2:19" x14ac:dyDescent="0.35">
      <c r="C47" s="23"/>
      <c r="D47" s="30" t="s">
        <v>91</v>
      </c>
      <c r="E47" s="30" t="s">
        <v>92</v>
      </c>
      <c r="F47" s="30" t="s">
        <v>93</v>
      </c>
      <c r="G47" s="54"/>
      <c r="H47" s="54"/>
      <c r="I47" s="54"/>
      <c r="J47" s="54"/>
      <c r="K47" s="54"/>
      <c r="L47" s="54"/>
      <c r="M47" s="54"/>
      <c r="N47" s="54"/>
      <c r="O47" s="54"/>
      <c r="P47" s="41"/>
      <c r="Q47" s="41"/>
      <c r="R47" s="41"/>
      <c r="S47" s="33"/>
    </row>
    <row r="48" spans="2:19" x14ac:dyDescent="0.35">
      <c r="C48" s="3" t="s">
        <v>113</v>
      </c>
      <c r="D48" s="31">
        <f>P40</f>
        <v>744.27428884426968</v>
      </c>
      <c r="E48" s="30">
        <f t="shared" ref="E48:F49" si="11">Q40</f>
        <v>713.20879125835484</v>
      </c>
      <c r="F48" s="30">
        <f t="shared" si="11"/>
        <v>631.84435403473947</v>
      </c>
      <c r="G48" s="54"/>
      <c r="H48" s="54"/>
      <c r="I48" s="54"/>
      <c r="J48" s="54"/>
      <c r="K48" s="54"/>
      <c r="L48" s="54"/>
      <c r="M48" s="54"/>
      <c r="N48" s="54"/>
      <c r="O48" s="54"/>
      <c r="P48" s="41"/>
      <c r="Q48" s="41"/>
      <c r="R48" s="41"/>
      <c r="S48" s="33"/>
    </row>
    <row r="49" spans="2:19" x14ac:dyDescent="0.35">
      <c r="C49" s="3" t="s">
        <v>117</v>
      </c>
      <c r="D49" s="31">
        <f>P41</f>
        <v>744.27428884426968</v>
      </c>
      <c r="E49" s="30">
        <f t="shared" si="11"/>
        <v>749.66176973701374</v>
      </c>
      <c r="F49" s="30">
        <f t="shared" si="11"/>
        <v>798.60462062626345</v>
      </c>
      <c r="G49" s="54"/>
      <c r="H49" s="54"/>
      <c r="I49" s="54"/>
      <c r="J49" s="54"/>
      <c r="K49" s="54"/>
      <c r="L49" s="54"/>
      <c r="M49" s="54"/>
      <c r="N49" s="54"/>
      <c r="O49" s="54"/>
      <c r="P49" s="41"/>
      <c r="Q49" s="41"/>
      <c r="R49" s="41"/>
      <c r="S49" s="33"/>
    </row>
    <row r="50" spans="2:19" x14ac:dyDescent="0.35">
      <c r="C50" s="3" t="s">
        <v>175</v>
      </c>
      <c r="D50" s="31">
        <f>'Input Data'!C145</f>
        <v>182.00041281156777</v>
      </c>
      <c r="E50" s="30">
        <f>'Input Data'!D145</f>
        <v>156.55540010354343</v>
      </c>
      <c r="F50" s="30">
        <f>'Input Data'!E145</f>
        <v>154.64762560157436</v>
      </c>
      <c r="G50" s="54"/>
      <c r="H50" s="54"/>
      <c r="I50" s="54"/>
      <c r="J50" s="54"/>
      <c r="K50" s="54"/>
      <c r="L50" s="54"/>
      <c r="M50" s="54"/>
      <c r="N50" s="54"/>
      <c r="O50" s="54"/>
      <c r="P50" s="41"/>
      <c r="Q50" s="41"/>
      <c r="R50" s="41"/>
      <c r="S50" s="33"/>
    </row>
    <row r="51" spans="2:19" x14ac:dyDescent="0.35">
      <c r="C51" s="3" t="s">
        <v>135</v>
      </c>
      <c r="D51" s="31">
        <f>D48-D$50-$D$45</f>
        <v>520.38970450489217</v>
      </c>
      <c r="E51" s="30">
        <f t="shared" ref="E51:F52" si="12">E48-E$50-$D$45</f>
        <v>514.76921962700169</v>
      </c>
      <c r="F51" s="30">
        <f t="shared" si="12"/>
        <v>435.31255690535539</v>
      </c>
      <c r="G51" s="54"/>
      <c r="H51" s="54"/>
      <c r="I51" s="54"/>
      <c r="J51" s="54"/>
      <c r="K51" s="54"/>
      <c r="L51" s="54"/>
      <c r="M51" s="54"/>
      <c r="N51" s="54"/>
      <c r="O51" s="54"/>
      <c r="P51" s="41"/>
      <c r="Q51" s="41"/>
      <c r="R51" s="41"/>
      <c r="S51" s="33"/>
    </row>
    <row r="52" spans="2:19" x14ac:dyDescent="0.35">
      <c r="C52" s="3" t="s">
        <v>136</v>
      </c>
      <c r="D52" s="31">
        <f>D49-D$50-$D$45</f>
        <v>520.38970450489217</v>
      </c>
      <c r="E52" s="30">
        <f t="shared" si="12"/>
        <v>551.2221981056606</v>
      </c>
      <c r="F52" s="30">
        <f>F49-F$50-$D$45</f>
        <v>602.07282349687944</v>
      </c>
      <c r="G52" s="54"/>
      <c r="H52" s="54"/>
      <c r="I52" s="54"/>
      <c r="J52" s="54"/>
      <c r="K52" s="54"/>
      <c r="L52" s="54"/>
      <c r="M52" s="54"/>
      <c r="N52" s="54"/>
      <c r="O52" s="54"/>
      <c r="P52" s="41"/>
      <c r="Q52" s="41"/>
      <c r="R52" s="41"/>
      <c r="S52" s="33"/>
    </row>
    <row r="53" spans="2:19" x14ac:dyDescent="0.35">
      <c r="C53" s="23"/>
      <c r="D53" s="33"/>
      <c r="E53" s="54"/>
      <c r="F53" s="54"/>
      <c r="G53" s="54"/>
      <c r="H53" s="54"/>
      <c r="I53" s="54"/>
      <c r="J53" s="54"/>
      <c r="K53" s="54"/>
      <c r="L53" s="54"/>
      <c r="M53" s="54"/>
      <c r="N53" s="54"/>
      <c r="O53" s="54"/>
      <c r="P53" s="41"/>
      <c r="Q53" s="41"/>
      <c r="R53" s="41"/>
      <c r="S53" s="33"/>
    </row>
    <row r="54" spans="2:19" x14ac:dyDescent="0.35">
      <c r="B54" s="23" t="s">
        <v>123</v>
      </c>
      <c r="C54" s="23"/>
      <c r="D54" s="33"/>
      <c r="E54" s="54"/>
      <c r="F54" s="54"/>
      <c r="G54" s="54"/>
      <c r="H54" s="54"/>
      <c r="I54" s="54"/>
      <c r="J54" s="54"/>
      <c r="K54" s="54"/>
      <c r="L54" s="54"/>
      <c r="M54" s="54"/>
      <c r="N54" s="54"/>
      <c r="O54" s="54"/>
      <c r="P54" s="41"/>
      <c r="Q54" s="41"/>
      <c r="R54" s="41"/>
      <c r="S54" s="33"/>
    </row>
    <row r="55" spans="2:19" x14ac:dyDescent="0.35">
      <c r="C55" s="23"/>
      <c r="D55" s="33"/>
      <c r="E55" s="54"/>
      <c r="F55" s="54"/>
      <c r="G55" s="54"/>
      <c r="H55" s="54"/>
      <c r="I55" s="54"/>
      <c r="J55" s="54"/>
      <c r="K55" s="54"/>
      <c r="L55" s="54"/>
      <c r="M55" s="54"/>
      <c r="N55" s="54"/>
      <c r="O55" s="54"/>
      <c r="P55" s="41"/>
      <c r="Q55" s="41"/>
      <c r="R55" s="41"/>
      <c r="S55" s="33"/>
    </row>
    <row r="56" spans="2:19" x14ac:dyDescent="0.35">
      <c r="C56" s="3" t="s">
        <v>104</v>
      </c>
      <c r="D56" s="43">
        <f>'Input Data'!C85</f>
        <v>0.98429447237721857</v>
      </c>
      <c r="E56" s="54"/>
      <c r="F56" s="54"/>
      <c r="G56" s="54"/>
      <c r="H56" s="54"/>
      <c r="I56" s="54"/>
      <c r="J56" s="54"/>
      <c r="K56" s="54"/>
      <c r="L56" s="54"/>
      <c r="M56" s="54"/>
      <c r="N56" s="54"/>
      <c r="O56" s="54"/>
      <c r="P56" s="41"/>
      <c r="Q56" s="41"/>
      <c r="R56" s="41"/>
      <c r="S56" s="33"/>
    </row>
    <row r="57" spans="2:19" x14ac:dyDescent="0.35">
      <c r="C57" s="3" t="s">
        <v>137</v>
      </c>
      <c r="D57" s="44">
        <f>'Input Data'!C170</f>
        <v>0.89701789702975898</v>
      </c>
      <c r="E57" s="54"/>
      <c r="F57" s="54"/>
      <c r="G57" s="54"/>
      <c r="H57" s="54"/>
      <c r="I57" s="54"/>
      <c r="J57" s="54"/>
      <c r="K57" s="54"/>
      <c r="L57" s="54"/>
      <c r="M57" s="54"/>
      <c r="N57" s="54"/>
      <c r="O57" s="54"/>
      <c r="P57" s="41"/>
      <c r="Q57" s="41"/>
      <c r="R57" s="41"/>
      <c r="S57" s="33"/>
    </row>
    <row r="58" spans="2:19" x14ac:dyDescent="0.35">
      <c r="C58" s="3" t="s">
        <v>138</v>
      </c>
      <c r="D58" s="44">
        <f>'Input Data'!C194</f>
        <v>0.73468505065320711</v>
      </c>
      <c r="E58" s="54"/>
      <c r="F58" s="54"/>
      <c r="G58" s="54"/>
      <c r="H58" s="54"/>
      <c r="I58" s="54"/>
      <c r="J58" s="54"/>
      <c r="K58" s="54"/>
      <c r="L58" s="54"/>
      <c r="M58" s="54"/>
      <c r="N58" s="54"/>
      <c r="O58" s="54"/>
      <c r="P58" s="41"/>
      <c r="Q58" s="41"/>
      <c r="R58" s="41"/>
      <c r="S58" s="33"/>
    </row>
    <row r="59" spans="2:19" x14ac:dyDescent="0.35">
      <c r="C59" s="23"/>
      <c r="D59" s="33"/>
      <c r="E59" s="54"/>
      <c r="F59" s="54"/>
      <c r="G59" s="54"/>
      <c r="H59" s="54"/>
      <c r="I59" s="54"/>
      <c r="J59" s="54"/>
      <c r="K59" s="54"/>
      <c r="L59" s="54"/>
      <c r="M59" s="54"/>
      <c r="N59" s="54"/>
      <c r="O59" s="54"/>
      <c r="P59" s="41"/>
      <c r="Q59" s="41"/>
      <c r="R59" s="41"/>
      <c r="S59" s="33"/>
    </row>
    <row r="60" spans="2:19" x14ac:dyDescent="0.35">
      <c r="C60" s="3" t="s">
        <v>105</v>
      </c>
      <c r="D60" s="30" t="s">
        <v>93</v>
      </c>
      <c r="E60" s="54"/>
      <c r="F60" s="54"/>
      <c r="G60" s="54"/>
      <c r="H60" s="54"/>
      <c r="I60" s="54"/>
      <c r="J60" s="54"/>
      <c r="K60" s="54"/>
      <c r="L60" s="54"/>
      <c r="M60" s="54"/>
      <c r="N60" s="54"/>
      <c r="O60" s="54"/>
      <c r="P60" s="41"/>
      <c r="Q60" s="41"/>
      <c r="R60" s="41"/>
      <c r="S60" s="33"/>
    </row>
    <row r="61" spans="2:19" x14ac:dyDescent="0.35">
      <c r="C61" s="3" t="s">
        <v>124</v>
      </c>
      <c r="D61" s="30" t="s">
        <v>92</v>
      </c>
      <c r="E61" s="54"/>
      <c r="F61" s="54"/>
      <c r="G61" s="54"/>
      <c r="H61" s="54"/>
      <c r="I61" s="54"/>
      <c r="J61" s="54"/>
      <c r="K61" s="54"/>
      <c r="L61" s="54"/>
      <c r="M61" s="54"/>
      <c r="N61" s="54"/>
      <c r="O61" s="54"/>
      <c r="P61" s="41"/>
      <c r="Q61" s="41"/>
      <c r="R61" s="41"/>
      <c r="S61" s="33"/>
    </row>
    <row r="62" spans="2:19" x14ac:dyDescent="0.35">
      <c r="C62" s="3" t="s">
        <v>139</v>
      </c>
      <c r="D62" s="31">
        <f>F51/D$56/D$57/D$58</f>
        <v>671.07929207171003</v>
      </c>
      <c r="E62" s="54"/>
      <c r="F62" s="54"/>
      <c r="G62" s="54"/>
      <c r="H62" s="54"/>
      <c r="I62" s="54"/>
      <c r="J62" s="54"/>
      <c r="K62" s="54"/>
      <c r="L62" s="54"/>
      <c r="M62" s="54"/>
      <c r="N62" s="54"/>
      <c r="O62" s="54"/>
      <c r="P62" s="41"/>
      <c r="Q62" s="41"/>
      <c r="R62" s="41"/>
      <c r="S62" s="33"/>
    </row>
    <row r="63" spans="2:19" x14ac:dyDescent="0.35">
      <c r="C63" s="3" t="s">
        <v>140</v>
      </c>
      <c r="D63" s="31">
        <f>F52/D$56/D$57/D$58</f>
        <v>928.15747618267437</v>
      </c>
      <c r="E63" s="54"/>
      <c r="F63" s="54"/>
      <c r="G63" s="54"/>
      <c r="H63" s="54"/>
      <c r="I63" s="54"/>
      <c r="J63" s="54"/>
      <c r="K63" s="54"/>
      <c r="L63" s="54"/>
      <c r="M63" s="54"/>
      <c r="N63" s="54"/>
      <c r="O63" s="54"/>
      <c r="P63" s="41"/>
      <c r="Q63" s="41"/>
      <c r="R63" s="41"/>
      <c r="S63" s="33"/>
    </row>
    <row r="64" spans="2:19" ht="13.9" x14ac:dyDescent="0.4">
      <c r="C64" s="3" t="s">
        <v>31</v>
      </c>
      <c r="D64" s="31">
        <f>D63-D62</f>
        <v>257.07818411096434</v>
      </c>
      <c r="E64" s="64" t="s">
        <v>167</v>
      </c>
      <c r="F64" s="54"/>
      <c r="G64" s="54"/>
      <c r="H64" s="54"/>
      <c r="I64" s="54"/>
      <c r="J64" s="54"/>
      <c r="K64" s="54"/>
      <c r="L64" s="54"/>
      <c r="M64" s="54"/>
      <c r="N64" s="54"/>
      <c r="O64" s="54"/>
      <c r="P64" s="41"/>
      <c r="Q64" s="41"/>
      <c r="R64" s="41"/>
      <c r="S64" s="33"/>
    </row>
    <row r="65" spans="2:19" x14ac:dyDescent="0.35">
      <c r="C65" s="23"/>
      <c r="D65" s="33"/>
      <c r="E65" s="54"/>
      <c r="F65" s="54"/>
      <c r="G65" s="54"/>
      <c r="H65" s="54"/>
      <c r="I65" s="54"/>
      <c r="J65" s="54"/>
      <c r="K65" s="54"/>
      <c r="L65" s="54"/>
      <c r="M65" s="54"/>
      <c r="N65" s="54"/>
      <c r="O65" s="54"/>
      <c r="P65" s="41"/>
      <c r="Q65" s="41"/>
      <c r="R65" s="41"/>
      <c r="S65" s="33"/>
    </row>
    <row r="66" spans="2:19" x14ac:dyDescent="0.35">
      <c r="B66" s="23" t="s">
        <v>125</v>
      </c>
      <c r="C66" s="23"/>
      <c r="D66" s="33"/>
      <c r="E66" s="54"/>
      <c r="F66" s="54"/>
      <c r="G66" s="54"/>
      <c r="H66" s="54"/>
      <c r="I66" s="54"/>
      <c r="J66" s="54"/>
      <c r="K66" s="54"/>
      <c r="L66" s="54"/>
      <c r="M66" s="54"/>
      <c r="N66" s="54"/>
      <c r="O66" s="54"/>
      <c r="P66" s="41"/>
      <c r="Q66" s="41"/>
      <c r="R66" s="41"/>
      <c r="S66" s="33"/>
    </row>
    <row r="67" spans="2:19" x14ac:dyDescent="0.35">
      <c r="B67" s="23" t="s">
        <v>168</v>
      </c>
      <c r="C67" s="23"/>
      <c r="D67" s="33"/>
      <c r="E67" s="54"/>
      <c r="F67" s="54"/>
      <c r="G67" s="54"/>
      <c r="H67" s="54"/>
      <c r="I67" s="54"/>
      <c r="J67" s="54"/>
      <c r="K67" s="54"/>
      <c r="L67" s="54"/>
      <c r="M67" s="54"/>
      <c r="N67" s="54"/>
      <c r="O67" s="54"/>
      <c r="P67" s="41"/>
      <c r="Q67" s="41"/>
      <c r="R67" s="41"/>
      <c r="S67" s="33"/>
    </row>
    <row r="68" spans="2:19" x14ac:dyDescent="0.35">
      <c r="B68" s="23"/>
      <c r="C68" s="23"/>
      <c r="D68" s="33"/>
      <c r="E68" s="54"/>
      <c r="F68" s="54"/>
      <c r="G68" s="54"/>
      <c r="H68" s="54"/>
      <c r="I68" s="54"/>
      <c r="J68" s="54"/>
      <c r="K68" s="54"/>
      <c r="L68" s="54"/>
      <c r="M68" s="54"/>
      <c r="N68" s="54"/>
      <c r="O68" s="54"/>
      <c r="P68" s="41"/>
      <c r="Q68" s="41"/>
      <c r="R68" s="41"/>
      <c r="S68" s="33"/>
    </row>
    <row r="69" spans="2:19" x14ac:dyDescent="0.35">
      <c r="C69" s="36"/>
      <c r="D69" s="29" t="str">
        <f>D61</f>
        <v>2023/24</v>
      </c>
      <c r="E69" s="54"/>
      <c r="F69" s="54"/>
      <c r="G69" s="54"/>
      <c r="H69" s="54"/>
      <c r="I69" s="54"/>
      <c r="J69" s="54"/>
      <c r="K69" s="54"/>
      <c r="L69" s="54"/>
      <c r="M69" s="54"/>
      <c r="N69" s="54"/>
      <c r="O69" s="54"/>
      <c r="P69" s="41"/>
      <c r="Q69" s="41"/>
      <c r="R69" s="41"/>
      <c r="S69" s="33"/>
    </row>
    <row r="70" spans="2:19" x14ac:dyDescent="0.35">
      <c r="C70" s="25" t="s">
        <v>141</v>
      </c>
      <c r="D70" s="31">
        <f>MAX(D62:D63)</f>
        <v>928.15747618267437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8FDE2-CC91-42AF-80D1-6D4BB80C8305}">
  <dimension ref="A1:U70"/>
  <sheetViews>
    <sheetView zoomScale="80" zoomScaleNormal="80" workbookViewId="0"/>
  </sheetViews>
  <sheetFormatPr defaultRowHeight="13.5" x14ac:dyDescent="0.35"/>
  <cols>
    <col min="1" max="1" width="6.265625" style="24" customWidth="1"/>
    <col min="2" max="2" width="5.1328125" style="24" customWidth="1"/>
    <col min="3" max="3" width="82" style="24" customWidth="1"/>
    <col min="4" max="5" width="10.9296875" style="24" customWidth="1"/>
    <col min="6" max="18" width="10.9296875" style="24" bestFit="1" customWidth="1"/>
    <col min="19" max="19" width="9.9296875" style="24" bestFit="1" customWidth="1"/>
    <col min="20" max="16384" width="9.06640625" style="24"/>
  </cols>
  <sheetData>
    <row r="1" spans="1:21" x14ac:dyDescent="0.35">
      <c r="A1" s="23" t="s">
        <v>122</v>
      </c>
    </row>
    <row r="2" spans="1:21" x14ac:dyDescent="0.35">
      <c r="A2" s="23" t="s">
        <v>177</v>
      </c>
    </row>
    <row r="3" spans="1:21" x14ac:dyDescent="0.35">
      <c r="A3" s="23"/>
    </row>
    <row r="4" spans="1:21" x14ac:dyDescent="0.35">
      <c r="B4" s="23" t="s">
        <v>110</v>
      </c>
    </row>
    <row r="6" spans="1:21" x14ac:dyDescent="0.35">
      <c r="C6" s="25" t="s">
        <v>129</v>
      </c>
      <c r="D6" s="26">
        <f>'Input Data'!C240</f>
        <v>5.1039410454187598E-3</v>
      </c>
    </row>
    <row r="8" spans="1:21" x14ac:dyDescent="0.35">
      <c r="C8" s="27"/>
      <c r="D8" s="28" t="s">
        <v>79</v>
      </c>
      <c r="E8" s="28" t="s">
        <v>80</v>
      </c>
      <c r="F8" s="28" t="s">
        <v>81</v>
      </c>
      <c r="G8" s="28" t="s">
        <v>82</v>
      </c>
      <c r="H8" s="28" t="s">
        <v>83</v>
      </c>
      <c r="I8" s="28" t="s">
        <v>84</v>
      </c>
      <c r="J8" s="28" t="s">
        <v>85</v>
      </c>
      <c r="K8" s="28" t="s">
        <v>86</v>
      </c>
      <c r="L8" s="28" t="s">
        <v>87</v>
      </c>
      <c r="M8" s="28" t="s">
        <v>88</v>
      </c>
      <c r="N8" s="28" t="s">
        <v>89</v>
      </c>
      <c r="O8" s="28" t="s">
        <v>90</v>
      </c>
      <c r="P8" s="28" t="s">
        <v>91</v>
      </c>
      <c r="Q8" s="28" t="s">
        <v>92</v>
      </c>
      <c r="R8" s="28" t="s">
        <v>93</v>
      </c>
    </row>
    <row r="9" spans="1:21" x14ac:dyDescent="0.35">
      <c r="C9" s="25" t="s">
        <v>27</v>
      </c>
      <c r="D9" s="29">
        <f>'Input Data'!C13</f>
        <v>9911.9921471493035</v>
      </c>
      <c r="E9" s="30">
        <f>'Input Data'!D13</f>
        <v>9875.391992349314</v>
      </c>
      <c r="F9" s="30">
        <f>'Input Data'!E13</f>
        <v>10126.331766603545</v>
      </c>
      <c r="G9" s="30">
        <f>'Input Data'!F13</f>
        <v>10147.316416770869</v>
      </c>
      <c r="H9" s="30">
        <f>'Input Data'!G13</f>
        <v>10144.242617292344</v>
      </c>
      <c r="I9" s="30">
        <f>'Input Data'!H13</f>
        <v>10063.451786245401</v>
      </c>
      <c r="J9" s="30">
        <f>'Input Data'!I13</f>
        <v>10088.268041589774</v>
      </c>
      <c r="K9" s="30">
        <f>'Input Data'!J13</f>
        <v>10188.161330515553</v>
      </c>
      <c r="L9" s="30">
        <f>'Input Data'!K13</f>
        <v>10271.476483022907</v>
      </c>
      <c r="M9" s="30">
        <f>'Input Data'!L13</f>
        <v>10384.993319809057</v>
      </c>
      <c r="N9" s="30">
        <f>'Input Data'!M13</f>
        <v>10676.904634538932</v>
      </c>
      <c r="O9" s="30">
        <f>'Input Data'!N13</f>
        <v>10913.7944802648</v>
      </c>
      <c r="P9" s="31">
        <f>'Input Data'!O13</f>
        <v>11011.150809541456</v>
      </c>
      <c r="Q9" s="31">
        <f>'Input Data'!P13</f>
        <v>11077.241971192338</v>
      </c>
      <c r="R9" s="31">
        <f>'Input Data'!Q13</f>
        <v>11094.13143604264</v>
      </c>
      <c r="T9" s="32"/>
    </row>
    <row r="10" spans="1:21" x14ac:dyDescent="0.35">
      <c r="C10" s="25" t="s">
        <v>26</v>
      </c>
      <c r="D10" s="29">
        <f>D9</f>
        <v>9911.9921471493035</v>
      </c>
      <c r="E10" s="30">
        <f t="shared" ref="E10:O10" si="0">E9</f>
        <v>9875.391992349314</v>
      </c>
      <c r="F10" s="30">
        <f t="shared" si="0"/>
        <v>10126.331766603545</v>
      </c>
      <c r="G10" s="30">
        <f t="shared" si="0"/>
        <v>10147.316416770869</v>
      </c>
      <c r="H10" s="30">
        <f t="shared" si="0"/>
        <v>10144.242617292344</v>
      </c>
      <c r="I10" s="30">
        <f t="shared" si="0"/>
        <v>10063.451786245401</v>
      </c>
      <c r="J10" s="30">
        <f t="shared" si="0"/>
        <v>10088.268041589774</v>
      </c>
      <c r="K10" s="30">
        <f t="shared" si="0"/>
        <v>10188.161330515553</v>
      </c>
      <c r="L10" s="30">
        <f t="shared" si="0"/>
        <v>10271.476483022907</v>
      </c>
      <c r="M10" s="30">
        <f t="shared" si="0"/>
        <v>10384.993319809057</v>
      </c>
      <c r="N10" s="30">
        <f t="shared" si="0"/>
        <v>10676.904634538932</v>
      </c>
      <c r="O10" s="30">
        <f t="shared" si="0"/>
        <v>10913.7944802648</v>
      </c>
      <c r="P10" s="31">
        <f>'Input Data'!C273</f>
        <v>10983.824192243255</v>
      </c>
      <c r="Q10" s="31">
        <f>'Input Data'!D273</f>
        <v>10884.101144044331</v>
      </c>
      <c r="R10" s="31"/>
      <c r="T10" s="32"/>
    </row>
    <row r="11" spans="1:21" x14ac:dyDescent="0.35">
      <c r="C11" s="3" t="s">
        <v>28</v>
      </c>
      <c r="D11" s="29"/>
      <c r="E11" s="30"/>
      <c r="F11" s="30"/>
      <c r="G11" s="30"/>
      <c r="H11" s="30"/>
      <c r="I11" s="30"/>
      <c r="J11" s="30"/>
      <c r="K11" s="30"/>
      <c r="L11" s="30"/>
      <c r="M11" s="30"/>
      <c r="N11" s="30"/>
      <c r="O11" s="30"/>
      <c r="P11" s="31">
        <f>P10-P9</f>
        <v>-27.32661729820029</v>
      </c>
      <c r="Q11" s="31">
        <f>Q10-Q9</f>
        <v>-193.14082714800679</v>
      </c>
      <c r="R11" s="31"/>
      <c r="T11" s="32"/>
    </row>
    <row r="12" spans="1:21" x14ac:dyDescent="0.35">
      <c r="D12" s="33"/>
      <c r="E12" s="34"/>
      <c r="F12" s="34"/>
      <c r="G12" s="34"/>
      <c r="H12" s="34"/>
      <c r="I12" s="34"/>
      <c r="J12" s="34"/>
      <c r="K12" s="34"/>
      <c r="L12" s="34"/>
      <c r="M12" s="34"/>
      <c r="N12" s="34"/>
      <c r="O12" s="34"/>
      <c r="P12" s="35"/>
      <c r="Q12" s="35"/>
      <c r="R12" s="35"/>
    </row>
    <row r="13" spans="1:21" x14ac:dyDescent="0.35">
      <c r="B13" s="23" t="s">
        <v>142</v>
      </c>
      <c r="D13" s="33"/>
      <c r="E13" s="34"/>
      <c r="F13" s="34"/>
      <c r="G13" s="34"/>
      <c r="H13" s="34"/>
      <c r="I13" s="34"/>
      <c r="J13" s="34"/>
      <c r="K13" s="34"/>
      <c r="L13" s="34"/>
      <c r="M13" s="34"/>
      <c r="N13" s="34"/>
      <c r="O13" s="34"/>
      <c r="P13" s="35"/>
      <c r="Q13" s="35"/>
      <c r="R13" s="35"/>
    </row>
    <row r="14" spans="1:21" x14ac:dyDescent="0.35">
      <c r="B14" s="23" t="s">
        <v>118</v>
      </c>
      <c r="T14" s="32"/>
      <c r="U14" s="32"/>
    </row>
    <row r="15" spans="1:21" x14ac:dyDescent="0.35">
      <c r="B15" s="23"/>
      <c r="T15" s="32"/>
      <c r="U15" s="32"/>
    </row>
    <row r="16" spans="1:21" x14ac:dyDescent="0.35">
      <c r="C16" s="27"/>
      <c r="D16" s="36" t="s">
        <v>79</v>
      </c>
      <c r="E16" s="36" t="s">
        <v>80</v>
      </c>
      <c r="F16" s="36" t="s">
        <v>81</v>
      </c>
      <c r="G16" s="36" t="s">
        <v>82</v>
      </c>
      <c r="H16" s="36" t="s">
        <v>83</v>
      </c>
      <c r="I16" s="36" t="s">
        <v>84</v>
      </c>
      <c r="J16" s="36" t="s">
        <v>85</v>
      </c>
      <c r="K16" s="36" t="s">
        <v>86</v>
      </c>
      <c r="L16" s="36" t="s">
        <v>87</v>
      </c>
      <c r="M16" s="36" t="s">
        <v>88</v>
      </c>
      <c r="N16" s="36" t="s">
        <v>89</v>
      </c>
      <c r="O16" s="36" t="s">
        <v>90</v>
      </c>
      <c r="P16" s="36" t="s">
        <v>91</v>
      </c>
      <c r="Q16" s="36" t="s">
        <v>92</v>
      </c>
      <c r="R16" s="36" t="s">
        <v>93</v>
      </c>
    </row>
    <row r="17" spans="2:19" x14ac:dyDescent="0.35">
      <c r="C17" s="3" t="s">
        <v>111</v>
      </c>
      <c r="D17" s="37"/>
      <c r="E17" s="30">
        <f>E21+E24</f>
        <v>1070.578551390282</v>
      </c>
      <c r="F17" s="30">
        <f t="shared" ref="F17:R18" si="1">F21+F24</f>
        <v>908.89018442428494</v>
      </c>
      <c r="G17" s="30">
        <f t="shared" si="1"/>
        <v>1065.7557286827623</v>
      </c>
      <c r="H17" s="30">
        <f t="shared" si="1"/>
        <v>1142.6248579927665</v>
      </c>
      <c r="I17" s="30">
        <f t="shared" si="1"/>
        <v>1252.0865708692438</v>
      </c>
      <c r="J17" s="30">
        <f t="shared" si="1"/>
        <v>1201.9681963608318</v>
      </c>
      <c r="K17" s="30">
        <f t="shared" si="1"/>
        <v>1167.2015006717136</v>
      </c>
      <c r="L17" s="30">
        <f t="shared" si="1"/>
        <v>1094.2098396368306</v>
      </c>
      <c r="M17" s="30">
        <f t="shared" si="1"/>
        <v>1011.8162648917344</v>
      </c>
      <c r="N17" s="30">
        <f t="shared" si="1"/>
        <v>798.84730805355719</v>
      </c>
      <c r="O17" s="30">
        <f t="shared" si="1"/>
        <v>871.15357408710884</v>
      </c>
      <c r="P17" s="31">
        <f t="shared" si="1"/>
        <v>1081.9474052779137</v>
      </c>
      <c r="Q17" s="31">
        <f t="shared" si="1"/>
        <v>1063.9763885757243</v>
      </c>
      <c r="R17" s="31">
        <f t="shared" si="1"/>
        <v>1043.1830321163532</v>
      </c>
    </row>
    <row r="18" spans="2:19" x14ac:dyDescent="0.35">
      <c r="C18" s="3" t="s">
        <v>115</v>
      </c>
      <c r="D18" s="37"/>
      <c r="E18" s="30">
        <f>E22+E25</f>
        <v>1070.578551390282</v>
      </c>
      <c r="F18" s="30">
        <f t="shared" si="1"/>
        <v>908.89018442428494</v>
      </c>
      <c r="G18" s="30">
        <f t="shared" si="1"/>
        <v>1065.7557286827623</v>
      </c>
      <c r="H18" s="30">
        <f t="shared" si="1"/>
        <v>1142.6248579927665</v>
      </c>
      <c r="I18" s="30">
        <f t="shared" si="1"/>
        <v>1252.0865708692438</v>
      </c>
      <c r="J18" s="30">
        <f t="shared" si="1"/>
        <v>1201.9681963608318</v>
      </c>
      <c r="K18" s="30">
        <f t="shared" si="1"/>
        <v>1167.2015006717136</v>
      </c>
      <c r="L18" s="30">
        <f t="shared" si="1"/>
        <v>1094.2098396368306</v>
      </c>
      <c r="M18" s="30">
        <f t="shared" si="1"/>
        <v>1011.8162648917344</v>
      </c>
      <c r="N18" s="30">
        <f t="shared" si="1"/>
        <v>798.84730805355719</v>
      </c>
      <c r="O18" s="30">
        <f t="shared" si="1"/>
        <v>871.15357408710884</v>
      </c>
      <c r="P18" s="31">
        <f t="shared" si="1"/>
        <v>1081.9474052779137</v>
      </c>
      <c r="Q18" s="31">
        <f t="shared" si="1"/>
        <v>1061.3358947628765</v>
      </c>
      <c r="R18" s="31">
        <f t="shared" si="1"/>
        <v>1024.9942777121707</v>
      </c>
    </row>
    <row r="19" spans="2:19" x14ac:dyDescent="0.35">
      <c r="C19" s="3" t="s">
        <v>161</v>
      </c>
      <c r="D19" s="38"/>
      <c r="E19" s="39"/>
      <c r="F19" s="39"/>
      <c r="G19" s="39"/>
      <c r="H19" s="39"/>
      <c r="I19" s="39"/>
      <c r="J19" s="39"/>
      <c r="K19" s="39"/>
      <c r="L19" s="39"/>
      <c r="M19" s="39"/>
      <c r="N19" s="39"/>
      <c r="O19" s="39"/>
      <c r="P19" s="31">
        <f>P18-P17</f>
        <v>0</v>
      </c>
      <c r="Q19" s="31">
        <f t="shared" ref="Q19:R19" si="2">Q18-Q17</f>
        <v>-2.6404938128478079</v>
      </c>
      <c r="R19" s="31">
        <f t="shared" si="2"/>
        <v>-18.188754404182419</v>
      </c>
    </row>
    <row r="20" spans="2:19" x14ac:dyDescent="0.35">
      <c r="C20" s="25" t="s">
        <v>24</v>
      </c>
      <c r="D20" s="29"/>
      <c r="E20" s="45">
        <f>'Input Data'!C39</f>
        <v>8.0462321471553258E-2</v>
      </c>
      <c r="F20" s="45">
        <f>'Input Data'!D39</f>
        <v>6.9291404016389335E-2</v>
      </c>
      <c r="G20" s="45">
        <f>'Input Data'!E39</f>
        <v>8.1363932305838965E-2</v>
      </c>
      <c r="H20" s="45">
        <f>'Input Data'!F39</f>
        <v>9.0409170283648921E-2</v>
      </c>
      <c r="I20" s="45">
        <f>'Input Data'!G39</f>
        <v>0.10254211017294404</v>
      </c>
      <c r="J20" s="45">
        <f>'Input Data'!H39</f>
        <v>9.6252741117659801E-2</v>
      </c>
      <c r="K20" s="45">
        <f>'Input Data'!I39</f>
        <v>9.7892002864358424E-2</v>
      </c>
      <c r="L20" s="45">
        <f>'Input Data'!J39</f>
        <v>9.2236548593737741E-2</v>
      </c>
      <c r="M20" s="45">
        <f>'Input Data'!K39</f>
        <v>8.1164739767260824E-2</v>
      </c>
      <c r="N20" s="45">
        <f>'Input Data'!L39</f>
        <v>6.192686379883354E-2</v>
      </c>
      <c r="O20" s="45">
        <f>'Input Data'!M39</f>
        <v>6.6339153589888372E-2</v>
      </c>
      <c r="P20" s="46">
        <f>'Input Data'!N39</f>
        <v>8.0463587022356356E-2</v>
      </c>
      <c r="Q20" s="46">
        <f>'Input Data'!O39</f>
        <v>7.8161158141139567E-2</v>
      </c>
      <c r="R20" s="46">
        <f>'Input Data'!P39</f>
        <v>7.5869284753130067E-2</v>
      </c>
    </row>
    <row r="21" spans="2:19" x14ac:dyDescent="0.35">
      <c r="C21" s="3" t="s">
        <v>162</v>
      </c>
      <c r="D21" s="37"/>
      <c r="E21" s="30">
        <f>E$20*D9</f>
        <v>797.54189856743869</v>
      </c>
      <c r="F21" s="30">
        <f t="shared" ref="F21:O21" si="3">F20*E9</f>
        <v>684.27977636209232</v>
      </c>
      <c r="G21" s="30">
        <f t="shared" si="3"/>
        <v>823.91817236439761</v>
      </c>
      <c r="H21" s="30">
        <f t="shared" si="3"/>
        <v>917.41045784590369</v>
      </c>
      <c r="I21" s="30">
        <f t="shared" si="3"/>
        <v>1040.2120440834658</v>
      </c>
      <c r="J21" s="30">
        <f t="shared" si="3"/>
        <v>968.63481953152973</v>
      </c>
      <c r="K21" s="30">
        <f t="shared" si="3"/>
        <v>987.56076402372173</v>
      </c>
      <c r="L21" s="30">
        <f t="shared" si="3"/>
        <v>939.72083764293757</v>
      </c>
      <c r="M21" s="30">
        <f t="shared" si="3"/>
        <v>833.68171577009366</v>
      </c>
      <c r="N21" s="30">
        <f t="shared" si="3"/>
        <v>643.11006686761164</v>
      </c>
      <c r="O21" s="30">
        <f t="shared" si="3"/>
        <v>708.29681641526918</v>
      </c>
      <c r="P21" s="31">
        <f>(P20*O9)</f>
        <v>878.16305190689923</v>
      </c>
      <c r="Q21" s="31">
        <f t="shared" ref="Q21:R21" si="4">(Q20*P9)</f>
        <v>860.64429974050665</v>
      </c>
      <c r="R21" s="31">
        <f t="shared" si="4"/>
        <v>840.42242539171525</v>
      </c>
    </row>
    <row r="22" spans="2:19" ht="13.9" x14ac:dyDescent="0.4">
      <c r="C22" s="3" t="s">
        <v>163</v>
      </c>
      <c r="D22" s="37"/>
      <c r="E22" s="30">
        <f>E$20*D10</f>
        <v>797.54189856743869</v>
      </c>
      <c r="F22" s="30">
        <f t="shared" ref="F22:R22" si="5">F$20*E10</f>
        <v>684.27977636209232</v>
      </c>
      <c r="G22" s="30">
        <f t="shared" si="5"/>
        <v>823.91817236439761</v>
      </c>
      <c r="H22" s="30">
        <f t="shared" si="5"/>
        <v>917.41045784590369</v>
      </c>
      <c r="I22" s="30">
        <f t="shared" si="5"/>
        <v>1040.2120440834658</v>
      </c>
      <c r="J22" s="30">
        <f t="shared" si="5"/>
        <v>968.63481953152973</v>
      </c>
      <c r="K22" s="30">
        <f t="shared" si="5"/>
        <v>987.56076402372173</v>
      </c>
      <c r="L22" s="30">
        <f t="shared" si="5"/>
        <v>939.72083764293757</v>
      </c>
      <c r="M22" s="30">
        <f t="shared" si="5"/>
        <v>833.68171577009366</v>
      </c>
      <c r="N22" s="30">
        <f t="shared" si="5"/>
        <v>643.11006686761164</v>
      </c>
      <c r="O22" s="30">
        <f t="shared" si="5"/>
        <v>708.29681641526918</v>
      </c>
      <c r="P22" s="31">
        <f t="shared" si="5"/>
        <v>878.16305190689923</v>
      </c>
      <c r="Q22" s="31">
        <f t="shared" si="5"/>
        <v>858.50841968439966</v>
      </c>
      <c r="R22" s="31">
        <f t="shared" si="5"/>
        <v>825.76896897936808</v>
      </c>
      <c r="S22" s="40"/>
    </row>
    <row r="23" spans="2:19" x14ac:dyDescent="0.35">
      <c r="C23" s="25" t="s">
        <v>29</v>
      </c>
      <c r="D23" s="29"/>
      <c r="E23" s="45">
        <f>'Input Data'!C64</f>
        <v>2.7546092528066501E-2</v>
      </c>
      <c r="F23" s="45">
        <f>'Input Data'!D64</f>
        <v>2.2744454927581943E-2</v>
      </c>
      <c r="G23" s="45">
        <f>'Input Data'!E64</f>
        <v>2.3882049481722532E-2</v>
      </c>
      <c r="H23" s="45">
        <f>'Input Data'!F64</f>
        <v>2.2194478904259067E-2</v>
      </c>
      <c r="I23" s="45">
        <f>'Input Data'!G64</f>
        <v>2.0886184881324404E-2</v>
      </c>
      <c r="J23" s="45">
        <f>'Input Data'!H64</f>
        <v>2.318621699447293E-2</v>
      </c>
      <c r="K23" s="45">
        <f>'Input Data'!I64</f>
        <v>1.7806895683917905E-2</v>
      </c>
      <c r="L23" s="45">
        <f>'Input Data'!J64</f>
        <v>1.5163580255758992E-2</v>
      </c>
      <c r="M23" s="45">
        <f>'Input Data'!K64</f>
        <v>1.7342642940970397E-2</v>
      </c>
      <c r="N23" s="45">
        <f>'Input Data'!L64</f>
        <v>1.4996373747191687E-2</v>
      </c>
      <c r="O23" s="45">
        <f>'Input Data'!M64</f>
        <v>1.5253180883999941E-2</v>
      </c>
      <c r="P23" s="46">
        <f>'Input Data'!N64</f>
        <v>1.8672181681587813E-2</v>
      </c>
      <c r="Q23" s="46">
        <f>'Input Data'!O64</f>
        <v>1.846601616418014E-2</v>
      </c>
      <c r="R23" s="46">
        <f>'Input Data'!P64</f>
        <v>1.8304250033712405E-2</v>
      </c>
    </row>
    <row r="24" spans="2:19" x14ac:dyDescent="0.35">
      <c r="C24" s="3" t="s">
        <v>164</v>
      </c>
      <c r="D24" s="37"/>
      <c r="E24" s="30">
        <f>E$23*D9</f>
        <v>273.03665282284328</v>
      </c>
      <c r="F24" s="30">
        <f t="shared" ref="F24:R24" si="6">F23*E9</f>
        <v>224.61040806219262</v>
      </c>
      <c r="G24" s="30">
        <f t="shared" si="6"/>
        <v>241.83755631836462</v>
      </c>
      <c r="H24" s="30">
        <f t="shared" si="6"/>
        <v>225.21440014686277</v>
      </c>
      <c r="I24" s="30">
        <f t="shared" si="6"/>
        <v>211.87452678577807</v>
      </c>
      <c r="J24" s="30">
        <f t="shared" si="6"/>
        <v>233.3333768293021</v>
      </c>
      <c r="K24" s="30">
        <f t="shared" si="6"/>
        <v>179.64073664799187</v>
      </c>
      <c r="L24" s="30">
        <f t="shared" si="6"/>
        <v>154.48900199389291</v>
      </c>
      <c r="M24" s="30">
        <f t="shared" si="6"/>
        <v>178.13454912164065</v>
      </c>
      <c r="N24" s="30">
        <f t="shared" si="6"/>
        <v>155.73724118594558</v>
      </c>
      <c r="O24" s="30">
        <f t="shared" si="6"/>
        <v>162.85675767183963</v>
      </c>
      <c r="P24" s="31">
        <f t="shared" si="6"/>
        <v>203.78435337101459</v>
      </c>
      <c r="Q24" s="31">
        <f t="shared" si="6"/>
        <v>203.33208883521775</v>
      </c>
      <c r="R24" s="31">
        <f t="shared" si="6"/>
        <v>202.76060672463782</v>
      </c>
    </row>
    <row r="25" spans="2:19" x14ac:dyDescent="0.35">
      <c r="C25" s="3" t="s">
        <v>165</v>
      </c>
      <c r="D25" s="37"/>
      <c r="E25" s="30">
        <f>E$23*D10</f>
        <v>273.03665282284328</v>
      </c>
      <c r="F25" s="30">
        <f t="shared" ref="F25:R25" si="7">F$23*E10</f>
        <v>224.61040806219262</v>
      </c>
      <c r="G25" s="30">
        <f t="shared" si="7"/>
        <v>241.83755631836462</v>
      </c>
      <c r="H25" s="30">
        <f t="shared" si="7"/>
        <v>225.21440014686277</v>
      </c>
      <c r="I25" s="30">
        <f t="shared" si="7"/>
        <v>211.87452678577807</v>
      </c>
      <c r="J25" s="30">
        <f t="shared" si="7"/>
        <v>233.3333768293021</v>
      </c>
      <c r="K25" s="30">
        <f t="shared" si="7"/>
        <v>179.64073664799187</v>
      </c>
      <c r="L25" s="30">
        <f t="shared" si="7"/>
        <v>154.48900199389291</v>
      </c>
      <c r="M25" s="30">
        <f t="shared" si="7"/>
        <v>178.13454912164065</v>
      </c>
      <c r="N25" s="30">
        <f t="shared" si="7"/>
        <v>155.73724118594558</v>
      </c>
      <c r="O25" s="30">
        <f t="shared" si="7"/>
        <v>162.85675767183963</v>
      </c>
      <c r="P25" s="31">
        <f t="shared" si="7"/>
        <v>203.78435337101459</v>
      </c>
      <c r="Q25" s="31">
        <f t="shared" si="7"/>
        <v>202.82747507847682</v>
      </c>
      <c r="R25" s="31">
        <f t="shared" si="7"/>
        <v>199.22530873280266</v>
      </c>
    </row>
    <row r="26" spans="2:19" x14ac:dyDescent="0.35">
      <c r="D26" s="33"/>
      <c r="E26" s="34"/>
      <c r="F26" s="34"/>
      <c r="G26" s="34"/>
      <c r="H26" s="34"/>
      <c r="I26" s="34"/>
      <c r="J26" s="34"/>
      <c r="K26" s="34"/>
      <c r="L26" s="34"/>
      <c r="M26" s="34"/>
      <c r="N26" s="34"/>
      <c r="O26" s="34"/>
      <c r="P26" s="34"/>
      <c r="Q26" s="34"/>
      <c r="R26" s="34"/>
    </row>
    <row r="27" spans="2:19" x14ac:dyDescent="0.35">
      <c r="B27" s="23" t="s">
        <v>180</v>
      </c>
      <c r="D27" s="33"/>
      <c r="E27" s="34"/>
      <c r="F27" s="34"/>
      <c r="G27" s="34"/>
      <c r="H27" s="34"/>
      <c r="I27" s="34"/>
      <c r="J27" s="34"/>
      <c r="K27" s="34"/>
      <c r="L27" s="34"/>
      <c r="M27" s="34"/>
      <c r="N27" s="34"/>
      <c r="O27" s="34"/>
      <c r="P27" s="34"/>
      <c r="Q27" s="34"/>
      <c r="R27" s="34"/>
    </row>
    <row r="28" spans="2:19" x14ac:dyDescent="0.35">
      <c r="D28" s="33"/>
      <c r="E28" s="34"/>
      <c r="F28" s="34"/>
      <c r="G28" s="34"/>
      <c r="H28" s="34"/>
      <c r="I28" s="34"/>
      <c r="J28" s="34"/>
      <c r="K28" s="34"/>
      <c r="L28" s="34"/>
      <c r="M28" s="34"/>
      <c r="N28" s="34"/>
      <c r="O28" s="34"/>
      <c r="P28" s="34"/>
      <c r="Q28" s="34"/>
      <c r="R28" s="34"/>
    </row>
    <row r="29" spans="2:19" x14ac:dyDescent="0.35">
      <c r="C29" s="27"/>
      <c r="D29" s="36" t="s">
        <v>79</v>
      </c>
      <c r="E29" s="36" t="s">
        <v>80</v>
      </c>
      <c r="F29" s="36" t="s">
        <v>81</v>
      </c>
      <c r="G29" s="36" t="s">
        <v>82</v>
      </c>
      <c r="H29" s="36" t="s">
        <v>83</v>
      </c>
      <c r="I29" s="36" t="s">
        <v>84</v>
      </c>
      <c r="J29" s="36" t="s">
        <v>85</v>
      </c>
      <c r="K29" s="36" t="s">
        <v>86</v>
      </c>
      <c r="L29" s="36" t="s">
        <v>87</v>
      </c>
      <c r="M29" s="36" t="s">
        <v>88</v>
      </c>
      <c r="N29" s="36" t="s">
        <v>89</v>
      </c>
      <c r="O29" s="36" t="s">
        <v>90</v>
      </c>
      <c r="P29" s="36" t="s">
        <v>91</v>
      </c>
      <c r="Q29" s="36" t="s">
        <v>92</v>
      </c>
      <c r="R29" s="36" t="s">
        <v>93</v>
      </c>
    </row>
    <row r="30" spans="2:19" x14ac:dyDescent="0.35">
      <c r="C30" s="3" t="s">
        <v>112</v>
      </c>
      <c r="D30" s="53"/>
      <c r="E30" s="30">
        <f>'Input Data'!C297</f>
        <v>1060.4760156812288</v>
      </c>
      <c r="F30" s="30">
        <f>'Input Data'!D297</f>
        <v>1164.5346085928938</v>
      </c>
      <c r="G30" s="30">
        <f>'Input Data'!E297</f>
        <v>1089.8135166001814</v>
      </c>
      <c r="H30" s="30">
        <f>'Input Data'!F297</f>
        <v>1267.4248862612521</v>
      </c>
      <c r="I30" s="30">
        <f>'Input Data'!G297</f>
        <v>1153.1620192110727</v>
      </c>
      <c r="J30" s="30">
        <f>'Input Data'!H297</f>
        <v>1232.9517538823859</v>
      </c>
      <c r="K30" s="30">
        <f>'Input Data'!I297</f>
        <v>1300.7942746931137</v>
      </c>
      <c r="L30" s="30">
        <f>'Input Data'!J297</f>
        <v>1222.818188776504</v>
      </c>
      <c r="M30" s="30">
        <f>'Input Data'!K297</f>
        <v>1154.0521571640033</v>
      </c>
      <c r="N30" s="30">
        <f>'Input Data'!L297</f>
        <v>1049.2576577078808</v>
      </c>
      <c r="O30" s="30">
        <f>'Input Data'!M297</f>
        <v>1130.3720805690309</v>
      </c>
      <c r="P30" s="31">
        <f>P9*($D$6+1)-O9+P17</f>
        <v>1235.5039991286835</v>
      </c>
      <c r="Q30" s="31">
        <f>Q9*($D$6+1)-P9+Q17</f>
        <v>1186.6051401934096</v>
      </c>
      <c r="R30" s="31">
        <f>R9*($D$6+1)-Q9+R17</f>
        <v>1116.6962897663441</v>
      </c>
    </row>
    <row r="31" spans="2:19" x14ac:dyDescent="0.35">
      <c r="C31" s="3" t="s">
        <v>116</v>
      </c>
      <c r="D31" s="53"/>
      <c r="E31" s="30">
        <f>E30</f>
        <v>1060.4760156812288</v>
      </c>
      <c r="F31" s="30">
        <f t="shared" ref="F31:O31" si="8">F30</f>
        <v>1164.5346085928938</v>
      </c>
      <c r="G31" s="30">
        <f t="shared" si="8"/>
        <v>1089.8135166001814</v>
      </c>
      <c r="H31" s="30">
        <f t="shared" si="8"/>
        <v>1267.4248862612521</v>
      </c>
      <c r="I31" s="30">
        <f t="shared" si="8"/>
        <v>1153.1620192110727</v>
      </c>
      <c r="J31" s="30">
        <f t="shared" si="8"/>
        <v>1232.9517538823859</v>
      </c>
      <c r="K31" s="30">
        <f t="shared" si="8"/>
        <v>1300.7942746931137</v>
      </c>
      <c r="L31" s="30">
        <f t="shared" si="8"/>
        <v>1222.818188776504</v>
      </c>
      <c r="M31" s="30">
        <f t="shared" si="8"/>
        <v>1154.0521571640033</v>
      </c>
      <c r="N31" s="30">
        <f t="shared" si="8"/>
        <v>1049.2576577078808</v>
      </c>
      <c r="O31" s="30">
        <f t="shared" si="8"/>
        <v>1130.3720805690309</v>
      </c>
      <c r="P31" s="31">
        <f>P9*($D$6+1)-O10+P18</f>
        <v>1235.5039991286835</v>
      </c>
      <c r="Q31" s="31">
        <f>Q9*($D$6+1)-P10+Q18</f>
        <v>1211.2912636787621</v>
      </c>
      <c r="R31" s="31">
        <f>R9*($D$6+1)-Q10+R18</f>
        <v>1291.6483625101685</v>
      </c>
      <c r="S31" s="33"/>
    </row>
    <row r="33" spans="2:19" x14ac:dyDescent="0.35">
      <c r="B33" s="23" t="s">
        <v>166</v>
      </c>
    </row>
    <row r="35" spans="2:19" x14ac:dyDescent="0.35">
      <c r="C35" s="37"/>
      <c r="D35" s="29" t="s">
        <v>79</v>
      </c>
      <c r="E35" s="30" t="s">
        <v>80</v>
      </c>
      <c r="F35" s="30" t="s">
        <v>81</v>
      </c>
      <c r="G35" s="30" t="s">
        <v>82</v>
      </c>
      <c r="H35" s="30" t="s">
        <v>83</v>
      </c>
      <c r="I35" s="30" t="s">
        <v>84</v>
      </c>
      <c r="J35" s="30" t="s">
        <v>85</v>
      </c>
      <c r="K35" s="30" t="s">
        <v>86</v>
      </c>
      <c r="L35" s="30" t="s">
        <v>87</v>
      </c>
      <c r="M35" s="30" t="s">
        <v>88</v>
      </c>
      <c r="N35" s="30" t="s">
        <v>89</v>
      </c>
      <c r="O35" s="30" t="s">
        <v>90</v>
      </c>
      <c r="P35" s="30" t="s">
        <v>91</v>
      </c>
      <c r="Q35" s="30" t="s">
        <v>92</v>
      </c>
      <c r="R35" s="30" t="s">
        <v>93</v>
      </c>
    </row>
    <row r="36" spans="2:19" x14ac:dyDescent="0.35">
      <c r="C36" s="3" t="s">
        <v>112</v>
      </c>
      <c r="D36" s="38"/>
      <c r="E36" s="30">
        <f t="shared" ref="E36:R37" si="9">E30</f>
        <v>1060.4760156812288</v>
      </c>
      <c r="F36" s="30">
        <f t="shared" si="9"/>
        <v>1164.5346085928938</v>
      </c>
      <c r="G36" s="30">
        <f t="shared" si="9"/>
        <v>1089.8135166001814</v>
      </c>
      <c r="H36" s="30">
        <f t="shared" si="9"/>
        <v>1267.4248862612521</v>
      </c>
      <c r="I36" s="30">
        <f t="shared" si="9"/>
        <v>1153.1620192110727</v>
      </c>
      <c r="J36" s="30">
        <f t="shared" si="9"/>
        <v>1232.9517538823859</v>
      </c>
      <c r="K36" s="30">
        <f t="shared" si="9"/>
        <v>1300.7942746931137</v>
      </c>
      <c r="L36" s="30">
        <f t="shared" si="9"/>
        <v>1222.818188776504</v>
      </c>
      <c r="M36" s="30">
        <f t="shared" si="9"/>
        <v>1154.0521571640033</v>
      </c>
      <c r="N36" s="30">
        <f t="shared" si="9"/>
        <v>1049.2576577078808</v>
      </c>
      <c r="O36" s="30">
        <f t="shared" si="9"/>
        <v>1130.3720805690309</v>
      </c>
      <c r="P36" s="31">
        <f t="shared" si="9"/>
        <v>1235.5039991286835</v>
      </c>
      <c r="Q36" s="31">
        <f t="shared" si="9"/>
        <v>1186.6051401934096</v>
      </c>
      <c r="R36" s="31">
        <f t="shared" si="9"/>
        <v>1116.6962897663441</v>
      </c>
      <c r="S36" s="33"/>
    </row>
    <row r="37" spans="2:19" x14ac:dyDescent="0.35">
      <c r="C37" s="3" t="s">
        <v>116</v>
      </c>
      <c r="D37" s="38"/>
      <c r="E37" s="30">
        <f>E31</f>
        <v>1060.4760156812288</v>
      </c>
      <c r="F37" s="30">
        <f t="shared" si="9"/>
        <v>1164.5346085928938</v>
      </c>
      <c r="G37" s="30">
        <f t="shared" si="9"/>
        <v>1089.8135166001814</v>
      </c>
      <c r="H37" s="30">
        <f t="shared" si="9"/>
        <v>1267.4248862612521</v>
      </c>
      <c r="I37" s="30">
        <f t="shared" si="9"/>
        <v>1153.1620192110727</v>
      </c>
      <c r="J37" s="30">
        <f t="shared" si="9"/>
        <v>1232.9517538823859</v>
      </c>
      <c r="K37" s="30">
        <f t="shared" si="9"/>
        <v>1300.7942746931137</v>
      </c>
      <c r="L37" s="30">
        <f t="shared" si="9"/>
        <v>1222.818188776504</v>
      </c>
      <c r="M37" s="30">
        <f t="shared" si="9"/>
        <v>1154.0521571640033</v>
      </c>
      <c r="N37" s="30">
        <f t="shared" si="9"/>
        <v>1049.2576577078808</v>
      </c>
      <c r="O37" s="30">
        <f t="shared" si="9"/>
        <v>1130.3720805690309</v>
      </c>
      <c r="P37" s="31">
        <f>P31</f>
        <v>1235.5039991286835</v>
      </c>
      <c r="Q37" s="31">
        <f>Q31</f>
        <v>1211.2912636787621</v>
      </c>
      <c r="R37" s="31">
        <f>R31</f>
        <v>1291.6483625101685</v>
      </c>
      <c r="S37" s="33"/>
    </row>
    <row r="38" spans="2:19" x14ac:dyDescent="0.35">
      <c r="C38" s="3" t="s">
        <v>25</v>
      </c>
      <c r="D38" s="37"/>
      <c r="E38" s="30">
        <f>'Input Data'!C95</f>
        <v>264.68519890969293</v>
      </c>
      <c r="F38" s="30">
        <f>'Input Data'!D95</f>
        <v>325.26542525935918</v>
      </c>
      <c r="G38" s="30">
        <f>'Input Data'!E95</f>
        <v>271.19815239079821</v>
      </c>
      <c r="H38" s="30">
        <f>'Input Data'!F95</f>
        <v>397.87166113550325</v>
      </c>
      <c r="I38" s="30">
        <f>'Input Data'!G95</f>
        <v>364.23266498534173</v>
      </c>
      <c r="J38" s="30">
        <f>'Input Data'!H95</f>
        <v>406.26392902115487</v>
      </c>
      <c r="K38" s="30">
        <f>'Input Data'!I95</f>
        <v>474.92404886280963</v>
      </c>
      <c r="L38" s="30">
        <f>'Input Data'!J95</f>
        <v>438.18282534434195</v>
      </c>
      <c r="M38" s="30">
        <f>'Input Data'!K95</f>
        <v>449.38237460533622</v>
      </c>
      <c r="N38" s="30">
        <f>'Input Data'!L95</f>
        <v>322.08302107841496</v>
      </c>
      <c r="O38" s="30">
        <f>'Input Data'!M95</f>
        <v>355.54932606152124</v>
      </c>
      <c r="P38" s="31">
        <f>'Input Data'!N95</f>
        <v>372.5393942036344</v>
      </c>
      <c r="Q38" s="31">
        <f>'Input Data'!O95</f>
        <v>372.5393942036344</v>
      </c>
      <c r="R38" s="31">
        <f>'Input Data'!P95</f>
        <v>372.5393942036344</v>
      </c>
      <c r="S38" s="33"/>
    </row>
    <row r="39" spans="2:19" x14ac:dyDescent="0.35">
      <c r="C39" s="3" t="s">
        <v>30</v>
      </c>
      <c r="D39" s="37"/>
      <c r="E39" s="30">
        <f>'Input Data'!C121</f>
        <v>132.86715135001634</v>
      </c>
      <c r="F39" s="30">
        <f>'Input Data'!D121</f>
        <v>160.27380761869694</v>
      </c>
      <c r="G39" s="30">
        <f>'Input Data'!E121</f>
        <v>219.2096686726421</v>
      </c>
      <c r="H39" s="30">
        <f>'Input Data'!F121</f>
        <v>170.84464741325351</v>
      </c>
      <c r="I39" s="30">
        <f>'Input Data'!G121</f>
        <v>182.27749758767354</v>
      </c>
      <c r="J39" s="30">
        <f>'Input Data'!H121</f>
        <v>182.34582473106272</v>
      </c>
      <c r="K39" s="30">
        <f>'Input Data'!I121</f>
        <v>169.7258053184583</v>
      </c>
      <c r="L39" s="30">
        <f>'Input Data'!J121</f>
        <v>149.86623831653029</v>
      </c>
      <c r="M39" s="30">
        <f>'Input Data'!K121</f>
        <v>124.27688838858242</v>
      </c>
      <c r="N39" s="30">
        <f>'Input Data'!L121</f>
        <v>135.90580413068474</v>
      </c>
      <c r="O39" s="30">
        <f>'Input Data'!M121</f>
        <v>121.93909315338425</v>
      </c>
      <c r="P39" s="31">
        <f>'Input Data'!N121</f>
        <v>119.13518014621519</v>
      </c>
      <c r="Q39" s="31">
        <f>'Input Data'!O121</f>
        <v>120.93543839043085</v>
      </c>
      <c r="R39" s="31">
        <f>'Input Data'!P121</f>
        <v>118.33989349197725</v>
      </c>
      <c r="S39" s="33"/>
    </row>
    <row r="40" spans="2:19" x14ac:dyDescent="0.35">
      <c r="C40" s="3" t="s">
        <v>113</v>
      </c>
      <c r="D40" s="37"/>
      <c r="E40" s="30">
        <f>E36-E$38-E$39</f>
        <v>662.92366542151956</v>
      </c>
      <c r="F40" s="30">
        <f t="shared" ref="F40:R41" si="10">F36-F$38-F$39</f>
        <v>678.99537571483779</v>
      </c>
      <c r="G40" s="30">
        <f t="shared" si="10"/>
        <v>599.40569553674106</v>
      </c>
      <c r="H40" s="30">
        <f t="shared" si="10"/>
        <v>698.70857771249541</v>
      </c>
      <c r="I40" s="30">
        <f t="shared" si="10"/>
        <v>606.65185663805744</v>
      </c>
      <c r="J40" s="30">
        <f t="shared" si="10"/>
        <v>644.34200013016834</v>
      </c>
      <c r="K40" s="30">
        <f t="shared" si="10"/>
        <v>656.14442051184574</v>
      </c>
      <c r="L40" s="30">
        <f t="shared" si="10"/>
        <v>634.76912511563182</v>
      </c>
      <c r="M40" s="30">
        <f t="shared" si="10"/>
        <v>580.39289417008467</v>
      </c>
      <c r="N40" s="30">
        <f t="shared" si="10"/>
        <v>591.26883249878108</v>
      </c>
      <c r="O40" s="30">
        <f t="shared" si="10"/>
        <v>652.88366135412548</v>
      </c>
      <c r="P40" s="31">
        <f t="shared" si="10"/>
        <v>743.82942477883398</v>
      </c>
      <c r="Q40" s="31">
        <f t="shared" si="10"/>
        <v>693.13030759934441</v>
      </c>
      <c r="R40" s="31">
        <f t="shared" si="10"/>
        <v>625.81700207073243</v>
      </c>
      <c r="S40" s="33"/>
    </row>
    <row r="41" spans="2:19" x14ac:dyDescent="0.35">
      <c r="C41" s="3" t="s">
        <v>117</v>
      </c>
      <c r="D41" s="37"/>
      <c r="E41" s="30">
        <f>E37-E$38-E$39</f>
        <v>662.92366542151956</v>
      </c>
      <c r="F41" s="30">
        <f t="shared" si="10"/>
        <v>678.99537571483779</v>
      </c>
      <c r="G41" s="30">
        <f t="shared" si="10"/>
        <v>599.40569553674106</v>
      </c>
      <c r="H41" s="30">
        <f t="shared" si="10"/>
        <v>698.70857771249541</v>
      </c>
      <c r="I41" s="30">
        <f t="shared" si="10"/>
        <v>606.65185663805744</v>
      </c>
      <c r="J41" s="30">
        <f t="shared" si="10"/>
        <v>644.34200013016834</v>
      </c>
      <c r="K41" s="30">
        <f t="shared" si="10"/>
        <v>656.14442051184574</v>
      </c>
      <c r="L41" s="30">
        <f t="shared" si="10"/>
        <v>634.76912511563182</v>
      </c>
      <c r="M41" s="30">
        <f t="shared" si="10"/>
        <v>580.39289417008467</v>
      </c>
      <c r="N41" s="30">
        <f t="shared" si="10"/>
        <v>591.26883249878108</v>
      </c>
      <c r="O41" s="30">
        <f t="shared" si="10"/>
        <v>652.88366135412548</v>
      </c>
      <c r="P41" s="31">
        <f t="shared" si="10"/>
        <v>743.82942477883398</v>
      </c>
      <c r="Q41" s="31">
        <f t="shared" si="10"/>
        <v>717.81643108469689</v>
      </c>
      <c r="R41" s="31">
        <f t="shared" si="10"/>
        <v>800.7690748145568</v>
      </c>
      <c r="S41" s="33"/>
    </row>
    <row r="42" spans="2:19" x14ac:dyDescent="0.35">
      <c r="C42" s="23"/>
      <c r="D42" s="33"/>
      <c r="E42" s="54"/>
      <c r="F42" s="54"/>
      <c r="G42" s="54"/>
      <c r="H42" s="54"/>
      <c r="I42" s="54"/>
      <c r="J42" s="54"/>
      <c r="K42" s="54"/>
      <c r="L42" s="54"/>
      <c r="M42" s="54"/>
      <c r="N42" s="54"/>
      <c r="O42" s="54"/>
      <c r="P42" s="41"/>
      <c r="Q42" s="41"/>
      <c r="R42" s="41"/>
      <c r="S42" s="33"/>
    </row>
    <row r="43" spans="2:19" x14ac:dyDescent="0.35">
      <c r="B43" s="23" t="s">
        <v>174</v>
      </c>
      <c r="C43" s="23"/>
      <c r="D43" s="33"/>
      <c r="E43" s="54"/>
      <c r="F43" s="54"/>
      <c r="G43" s="54"/>
      <c r="H43" s="54"/>
      <c r="I43" s="54"/>
      <c r="J43" s="54"/>
      <c r="K43" s="54"/>
      <c r="L43" s="54"/>
      <c r="M43" s="54"/>
      <c r="N43" s="54"/>
      <c r="O43" s="54"/>
      <c r="P43" s="41"/>
      <c r="Q43" s="41"/>
      <c r="R43" s="41"/>
      <c r="S43" s="33"/>
    </row>
    <row r="44" spans="2:19" x14ac:dyDescent="0.35">
      <c r="C44" s="23"/>
      <c r="D44" s="33"/>
      <c r="E44" s="54"/>
      <c r="F44" s="54"/>
      <c r="G44" s="54"/>
      <c r="H44" s="54"/>
      <c r="I44" s="54"/>
      <c r="J44" s="54"/>
      <c r="K44" s="54"/>
      <c r="L44" s="54"/>
      <c r="M44" s="54"/>
      <c r="N44" s="54"/>
      <c r="O44" s="54"/>
      <c r="P44" s="41"/>
      <c r="Q44" s="41"/>
      <c r="R44" s="41"/>
      <c r="S44" s="33"/>
    </row>
    <row r="45" spans="2:19" x14ac:dyDescent="0.35">
      <c r="C45" s="3" t="s">
        <v>103</v>
      </c>
      <c r="D45" s="28">
        <f>'Input Data'!C218</f>
        <v>33.335639181475564</v>
      </c>
      <c r="E45" s="54"/>
      <c r="F45" s="54"/>
      <c r="G45" s="54"/>
      <c r="H45" s="54"/>
      <c r="I45" s="54"/>
      <c r="J45" s="54"/>
      <c r="K45" s="54"/>
      <c r="L45" s="54"/>
      <c r="M45" s="54"/>
      <c r="N45" s="54"/>
      <c r="O45" s="54"/>
      <c r="P45" s="41"/>
      <c r="Q45" s="41"/>
      <c r="R45" s="41"/>
      <c r="S45" s="33"/>
    </row>
    <row r="46" spans="2:19" x14ac:dyDescent="0.35">
      <c r="C46" s="23"/>
      <c r="D46" s="33"/>
      <c r="E46" s="54"/>
      <c r="F46" s="54"/>
      <c r="G46" s="54"/>
      <c r="H46" s="54"/>
      <c r="I46" s="54"/>
      <c r="J46" s="54"/>
      <c r="K46" s="54"/>
      <c r="L46" s="54"/>
      <c r="M46" s="54"/>
      <c r="N46" s="54"/>
      <c r="O46" s="54"/>
      <c r="P46" s="41"/>
      <c r="Q46" s="41"/>
      <c r="R46" s="41"/>
      <c r="S46" s="33"/>
    </row>
    <row r="47" spans="2:19" x14ac:dyDescent="0.35">
      <c r="C47" s="23"/>
      <c r="D47" s="30" t="s">
        <v>91</v>
      </c>
      <c r="E47" s="30" t="s">
        <v>92</v>
      </c>
      <c r="F47" s="30" t="s">
        <v>93</v>
      </c>
      <c r="G47" s="54"/>
      <c r="H47" s="54"/>
      <c r="I47" s="54"/>
      <c r="J47" s="54"/>
      <c r="K47" s="54"/>
      <c r="L47" s="54"/>
      <c r="M47" s="54"/>
      <c r="N47" s="54"/>
      <c r="O47" s="54"/>
      <c r="P47" s="41"/>
      <c r="Q47" s="41"/>
      <c r="R47" s="41"/>
      <c r="S47" s="33"/>
    </row>
    <row r="48" spans="2:19" x14ac:dyDescent="0.35">
      <c r="C48" s="3" t="s">
        <v>113</v>
      </c>
      <c r="D48" s="31">
        <f>P40</f>
        <v>743.82942477883398</v>
      </c>
      <c r="E48" s="30">
        <f t="shared" ref="E48:F49" si="11">Q40</f>
        <v>693.13030759934441</v>
      </c>
      <c r="F48" s="30">
        <f t="shared" si="11"/>
        <v>625.81700207073243</v>
      </c>
      <c r="G48" s="54"/>
      <c r="H48" s="54"/>
      <c r="I48" s="54"/>
      <c r="J48" s="54"/>
      <c r="K48" s="54"/>
      <c r="L48" s="54"/>
      <c r="M48" s="54"/>
      <c r="N48" s="54"/>
      <c r="O48" s="54"/>
      <c r="P48" s="41"/>
      <c r="Q48" s="41"/>
      <c r="R48" s="41"/>
      <c r="S48" s="33"/>
    </row>
    <row r="49" spans="2:19" x14ac:dyDescent="0.35">
      <c r="C49" s="3" t="s">
        <v>117</v>
      </c>
      <c r="D49" s="31">
        <f>P41</f>
        <v>743.82942477883398</v>
      </c>
      <c r="E49" s="30">
        <f t="shared" si="11"/>
        <v>717.81643108469689</v>
      </c>
      <c r="F49" s="30">
        <f t="shared" si="11"/>
        <v>800.7690748145568</v>
      </c>
      <c r="G49" s="54"/>
      <c r="H49" s="54"/>
      <c r="I49" s="54"/>
      <c r="J49" s="54"/>
      <c r="K49" s="54"/>
      <c r="L49" s="54"/>
      <c r="M49" s="54"/>
      <c r="N49" s="54"/>
      <c r="O49" s="54"/>
      <c r="P49" s="41"/>
      <c r="Q49" s="41"/>
      <c r="R49" s="41"/>
      <c r="S49" s="33"/>
    </row>
    <row r="50" spans="2:19" x14ac:dyDescent="0.35">
      <c r="C50" s="3" t="s">
        <v>175</v>
      </c>
      <c r="D50" s="31">
        <f>'Input Data'!C146</f>
        <v>55.231977149234851</v>
      </c>
      <c r="E50" s="30">
        <f>'Input Data'!D146</f>
        <v>51.209519143568578</v>
      </c>
      <c r="F50" s="30">
        <f>'Input Data'!E146</f>
        <v>67.365711317223074</v>
      </c>
      <c r="G50" s="54"/>
      <c r="H50" s="54"/>
      <c r="I50" s="54"/>
      <c r="J50" s="54"/>
      <c r="K50" s="54"/>
      <c r="L50" s="54"/>
      <c r="M50" s="54"/>
      <c r="N50" s="54"/>
      <c r="O50" s="54"/>
      <c r="P50" s="41"/>
      <c r="Q50" s="41"/>
      <c r="R50" s="41"/>
      <c r="S50" s="33"/>
    </row>
    <row r="51" spans="2:19" x14ac:dyDescent="0.35">
      <c r="C51" s="3" t="s">
        <v>135</v>
      </c>
      <c r="D51" s="31">
        <f>D48-D$50-$D$45</f>
        <v>655.26180844812359</v>
      </c>
      <c r="E51" s="30">
        <f t="shared" ref="E51:F52" si="12">E48-E$50-$D$45</f>
        <v>608.58514927430019</v>
      </c>
      <c r="F51" s="30">
        <f t="shared" si="12"/>
        <v>525.11565157203381</v>
      </c>
      <c r="G51" s="54"/>
      <c r="H51" s="54"/>
      <c r="I51" s="54"/>
      <c r="J51" s="54"/>
      <c r="K51" s="54"/>
      <c r="L51" s="54"/>
      <c r="M51" s="54"/>
      <c r="N51" s="54"/>
      <c r="O51" s="54"/>
      <c r="P51" s="41"/>
      <c r="Q51" s="41"/>
      <c r="R51" s="41"/>
      <c r="S51" s="33"/>
    </row>
    <row r="52" spans="2:19" x14ac:dyDescent="0.35">
      <c r="C52" s="3" t="s">
        <v>136</v>
      </c>
      <c r="D52" s="31">
        <f>D49-D$50-$D$45</f>
        <v>655.26180844812359</v>
      </c>
      <c r="E52" s="30">
        <f t="shared" si="12"/>
        <v>633.27127275965267</v>
      </c>
      <c r="F52" s="30">
        <f>F49-F$50-$D$45</f>
        <v>700.06772431585819</v>
      </c>
      <c r="G52" s="54"/>
      <c r="H52" s="54"/>
      <c r="I52" s="54"/>
      <c r="J52" s="54"/>
      <c r="K52" s="54"/>
      <c r="L52" s="54"/>
      <c r="M52" s="54"/>
      <c r="N52" s="54"/>
      <c r="O52" s="54"/>
      <c r="P52" s="41"/>
      <c r="Q52" s="41"/>
      <c r="R52" s="41"/>
      <c r="S52" s="33"/>
    </row>
    <row r="53" spans="2:19" x14ac:dyDescent="0.35">
      <c r="C53" s="23"/>
      <c r="D53" s="33"/>
      <c r="E53" s="54"/>
      <c r="F53" s="54"/>
      <c r="G53" s="54"/>
      <c r="H53" s="54"/>
      <c r="I53" s="54"/>
      <c r="J53" s="54"/>
      <c r="K53" s="54"/>
      <c r="L53" s="54"/>
      <c r="M53" s="54"/>
      <c r="N53" s="54"/>
      <c r="O53" s="54"/>
      <c r="P53" s="41"/>
      <c r="Q53" s="41"/>
      <c r="R53" s="41"/>
      <c r="S53" s="33"/>
    </row>
    <row r="54" spans="2:19" x14ac:dyDescent="0.35">
      <c r="B54" s="23" t="s">
        <v>123</v>
      </c>
      <c r="C54" s="23"/>
      <c r="D54" s="33"/>
      <c r="E54" s="54"/>
      <c r="F54" s="54"/>
      <c r="G54" s="54"/>
      <c r="H54" s="54"/>
      <c r="I54" s="54"/>
      <c r="J54" s="54"/>
      <c r="K54" s="54"/>
      <c r="L54" s="54"/>
      <c r="M54" s="54"/>
      <c r="N54" s="54"/>
      <c r="O54" s="54"/>
      <c r="P54" s="41"/>
      <c r="Q54" s="41"/>
      <c r="R54" s="41"/>
      <c r="S54" s="33"/>
    </row>
    <row r="55" spans="2:19" x14ac:dyDescent="0.35">
      <c r="C55" s="23"/>
      <c r="D55" s="33"/>
      <c r="E55" s="54"/>
      <c r="F55" s="54"/>
      <c r="G55" s="54"/>
      <c r="H55" s="54"/>
      <c r="I55" s="54"/>
      <c r="J55" s="54"/>
      <c r="K55" s="54"/>
      <c r="L55" s="54"/>
      <c r="M55" s="54"/>
      <c r="N55" s="54"/>
      <c r="O55" s="54"/>
      <c r="P55" s="41"/>
      <c r="Q55" s="41"/>
      <c r="R55" s="41"/>
      <c r="S55" s="33"/>
    </row>
    <row r="56" spans="2:19" x14ac:dyDescent="0.35">
      <c r="C56" s="3" t="s">
        <v>104</v>
      </c>
      <c r="D56" s="43">
        <f>'Input Data'!C85</f>
        <v>0.98429447237721857</v>
      </c>
      <c r="E56" s="54"/>
      <c r="F56" s="54"/>
      <c r="G56" s="54"/>
      <c r="H56" s="54"/>
      <c r="I56" s="54"/>
      <c r="J56" s="54"/>
      <c r="K56" s="54"/>
      <c r="L56" s="54"/>
      <c r="M56" s="54"/>
      <c r="N56" s="54"/>
      <c r="O56" s="54"/>
      <c r="P56" s="41"/>
      <c r="Q56" s="41"/>
      <c r="R56" s="41"/>
      <c r="S56" s="33"/>
    </row>
    <row r="57" spans="2:19" x14ac:dyDescent="0.35">
      <c r="C57" s="3" t="s">
        <v>137</v>
      </c>
      <c r="D57" s="44">
        <f>'Input Data'!C171</f>
        <v>0.885901712384908</v>
      </c>
      <c r="E57" s="54"/>
      <c r="F57" s="54"/>
      <c r="G57" s="54"/>
      <c r="H57" s="54"/>
      <c r="I57" s="54"/>
      <c r="J57" s="54"/>
      <c r="K57" s="54"/>
      <c r="L57" s="54"/>
      <c r="M57" s="54"/>
      <c r="N57" s="54"/>
      <c r="O57" s="54"/>
      <c r="P57" s="41"/>
      <c r="Q57" s="41"/>
      <c r="R57" s="41"/>
      <c r="S57" s="33"/>
    </row>
    <row r="58" spans="2:19" x14ac:dyDescent="0.35">
      <c r="C58" s="3" t="s">
        <v>138</v>
      </c>
      <c r="D58" s="44">
        <f>'Input Data'!C195</f>
        <v>0.71637710877985472</v>
      </c>
      <c r="E58" s="54"/>
      <c r="F58" s="54"/>
      <c r="G58" s="54"/>
      <c r="H58" s="54"/>
      <c r="I58" s="54"/>
      <c r="J58" s="54"/>
      <c r="K58" s="54"/>
      <c r="L58" s="54"/>
      <c r="M58" s="54"/>
      <c r="N58" s="54"/>
      <c r="O58" s="54"/>
      <c r="P58" s="41"/>
      <c r="Q58" s="41"/>
      <c r="R58" s="41"/>
      <c r="S58" s="33"/>
    </row>
    <row r="59" spans="2:19" x14ac:dyDescent="0.35">
      <c r="C59" s="23"/>
      <c r="D59" s="33"/>
      <c r="E59" s="54"/>
      <c r="F59" s="54"/>
      <c r="G59" s="54"/>
      <c r="H59" s="54"/>
      <c r="I59" s="54"/>
      <c r="J59" s="54"/>
      <c r="K59" s="54"/>
      <c r="L59" s="54"/>
      <c r="M59" s="54"/>
      <c r="N59" s="54"/>
      <c r="O59" s="54"/>
      <c r="P59" s="41"/>
      <c r="Q59" s="41"/>
      <c r="R59" s="41"/>
      <c r="S59" s="33"/>
    </row>
    <row r="60" spans="2:19" x14ac:dyDescent="0.35">
      <c r="C60" s="3" t="s">
        <v>105</v>
      </c>
      <c r="D60" s="30" t="s">
        <v>93</v>
      </c>
      <c r="E60" s="54"/>
      <c r="F60" s="54"/>
      <c r="G60" s="54"/>
      <c r="H60" s="54"/>
      <c r="I60" s="54"/>
      <c r="J60" s="54"/>
      <c r="K60" s="54"/>
      <c r="L60" s="54"/>
      <c r="M60" s="54"/>
      <c r="N60" s="54"/>
      <c r="O60" s="54"/>
      <c r="P60" s="41"/>
      <c r="Q60" s="41"/>
      <c r="R60" s="41"/>
      <c r="S60" s="33"/>
    </row>
    <row r="61" spans="2:19" x14ac:dyDescent="0.35">
      <c r="C61" s="3" t="s">
        <v>124</v>
      </c>
      <c r="D61" s="30" t="s">
        <v>92</v>
      </c>
      <c r="E61" s="54"/>
      <c r="F61" s="54"/>
      <c r="G61" s="54"/>
      <c r="H61" s="54"/>
      <c r="I61" s="54"/>
      <c r="J61" s="54"/>
      <c r="K61" s="54"/>
      <c r="L61" s="54"/>
      <c r="M61" s="54"/>
      <c r="N61" s="54"/>
      <c r="O61" s="54"/>
      <c r="P61" s="41"/>
      <c r="Q61" s="41"/>
      <c r="R61" s="41"/>
      <c r="S61" s="33"/>
    </row>
    <row r="62" spans="2:19" x14ac:dyDescent="0.35">
      <c r="C62" s="3" t="s">
        <v>139</v>
      </c>
      <c r="D62" s="31">
        <f>F51/D$56/D$57/D$58</f>
        <v>840.6257241735708</v>
      </c>
      <c r="E62" s="54"/>
      <c r="F62" s="54"/>
      <c r="G62" s="54"/>
      <c r="H62" s="54"/>
      <c r="I62" s="54"/>
      <c r="J62" s="54"/>
      <c r="K62" s="54"/>
      <c r="L62" s="54"/>
      <c r="M62" s="54"/>
      <c r="N62" s="54"/>
      <c r="O62" s="54"/>
      <c r="P62" s="41"/>
      <c r="Q62" s="41"/>
      <c r="R62" s="41"/>
      <c r="S62" s="33"/>
    </row>
    <row r="63" spans="2:19" x14ac:dyDescent="0.35">
      <c r="C63" s="3" t="s">
        <v>140</v>
      </c>
      <c r="D63" s="31">
        <f>F52/D$56/D$57/D$58</f>
        <v>1120.695861876884</v>
      </c>
      <c r="E63" s="54"/>
      <c r="F63" s="54"/>
      <c r="G63" s="54"/>
      <c r="H63" s="54"/>
      <c r="I63" s="54"/>
      <c r="J63" s="54"/>
      <c r="K63" s="54"/>
      <c r="L63" s="54"/>
      <c r="M63" s="54"/>
      <c r="N63" s="54"/>
      <c r="O63" s="54"/>
      <c r="P63" s="41"/>
      <c r="Q63" s="41"/>
      <c r="R63" s="41"/>
      <c r="S63" s="33"/>
    </row>
    <row r="64" spans="2:19" ht="13.9" x14ac:dyDescent="0.4">
      <c r="C64" s="3" t="s">
        <v>31</v>
      </c>
      <c r="D64" s="31">
        <f>D63-D62</f>
        <v>280.07013770331321</v>
      </c>
      <c r="E64" s="64" t="s">
        <v>167</v>
      </c>
      <c r="F64" s="54"/>
      <c r="G64" s="54"/>
      <c r="H64" s="54"/>
      <c r="I64" s="54"/>
      <c r="J64" s="54"/>
      <c r="K64" s="54"/>
      <c r="L64" s="54"/>
      <c r="M64" s="54"/>
      <c r="N64" s="54"/>
      <c r="O64" s="54"/>
      <c r="P64" s="41"/>
      <c r="Q64" s="41"/>
      <c r="R64" s="41"/>
      <c r="S64" s="33"/>
    </row>
    <row r="65" spans="2:19" x14ac:dyDescent="0.35">
      <c r="C65" s="23"/>
      <c r="D65" s="33"/>
      <c r="E65" s="54"/>
      <c r="F65" s="54"/>
      <c r="G65" s="54"/>
      <c r="H65" s="54"/>
      <c r="I65" s="54"/>
      <c r="J65" s="54"/>
      <c r="K65" s="54"/>
      <c r="L65" s="54"/>
      <c r="M65" s="54"/>
      <c r="N65" s="54"/>
      <c r="O65" s="54"/>
      <c r="P65" s="41"/>
      <c r="Q65" s="41"/>
      <c r="R65" s="41"/>
      <c r="S65" s="33"/>
    </row>
    <row r="66" spans="2:19" x14ac:dyDescent="0.35">
      <c r="B66" s="23" t="s">
        <v>125</v>
      </c>
      <c r="C66" s="23"/>
      <c r="D66" s="33"/>
      <c r="E66" s="54"/>
      <c r="F66" s="54"/>
      <c r="G66" s="54"/>
      <c r="H66" s="54"/>
      <c r="I66" s="54"/>
      <c r="J66" s="54"/>
      <c r="K66" s="54"/>
      <c r="L66" s="54"/>
      <c r="M66" s="54"/>
      <c r="N66" s="54"/>
      <c r="O66" s="54"/>
      <c r="P66" s="41"/>
      <c r="Q66" s="41"/>
      <c r="R66" s="41"/>
      <c r="S66" s="33"/>
    </row>
    <row r="67" spans="2:19" x14ac:dyDescent="0.35">
      <c r="B67" s="23" t="s">
        <v>168</v>
      </c>
      <c r="C67" s="23"/>
      <c r="D67" s="33"/>
      <c r="E67" s="54"/>
      <c r="F67" s="54"/>
      <c r="G67" s="54"/>
      <c r="H67" s="54"/>
      <c r="I67" s="54"/>
      <c r="J67" s="54"/>
      <c r="K67" s="54"/>
      <c r="L67" s="54"/>
      <c r="M67" s="54"/>
      <c r="N67" s="54"/>
      <c r="O67" s="54"/>
      <c r="P67" s="41"/>
      <c r="Q67" s="41"/>
      <c r="R67" s="41"/>
      <c r="S67" s="33"/>
    </row>
    <row r="68" spans="2:19" x14ac:dyDescent="0.35">
      <c r="B68" s="23"/>
      <c r="C68" s="23"/>
      <c r="D68" s="33"/>
      <c r="E68" s="54"/>
      <c r="F68" s="54"/>
      <c r="G68" s="54"/>
      <c r="H68" s="54"/>
      <c r="I68" s="54"/>
      <c r="J68" s="54"/>
      <c r="K68" s="54"/>
      <c r="L68" s="54"/>
      <c r="M68" s="54"/>
      <c r="N68" s="54"/>
      <c r="O68" s="54"/>
      <c r="P68" s="41"/>
      <c r="Q68" s="41"/>
      <c r="R68" s="41"/>
      <c r="S68" s="33"/>
    </row>
    <row r="69" spans="2:19" x14ac:dyDescent="0.35">
      <c r="C69" s="36"/>
      <c r="D69" s="29" t="str">
        <f>D61</f>
        <v>2023/24</v>
      </c>
      <c r="E69" s="54"/>
      <c r="F69" s="54"/>
      <c r="G69" s="54"/>
      <c r="H69" s="54"/>
      <c r="I69" s="54"/>
      <c r="J69" s="54"/>
      <c r="K69" s="54"/>
      <c r="L69" s="54"/>
      <c r="M69" s="54"/>
      <c r="N69" s="54"/>
      <c r="O69" s="54"/>
      <c r="P69" s="41"/>
      <c r="Q69" s="41"/>
      <c r="R69" s="41"/>
      <c r="S69" s="33"/>
    </row>
    <row r="70" spans="2:19" x14ac:dyDescent="0.35">
      <c r="C70" s="25" t="s">
        <v>141</v>
      </c>
      <c r="D70" s="31">
        <f>MAX(D62:D63)</f>
        <v>1120.695861876884</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741CF-31D9-45E3-A4B3-D9A94B7F2ED0}">
  <dimension ref="A1:U70"/>
  <sheetViews>
    <sheetView zoomScale="80" zoomScaleNormal="80" workbookViewId="0"/>
  </sheetViews>
  <sheetFormatPr defaultRowHeight="13.5" x14ac:dyDescent="0.35"/>
  <cols>
    <col min="1" max="1" width="6.265625" style="24" customWidth="1"/>
    <col min="2" max="2" width="5.1328125" style="24" customWidth="1"/>
    <col min="3" max="3" width="81.19921875" style="24" customWidth="1"/>
    <col min="4" max="5" width="10.9296875" style="24" customWidth="1"/>
    <col min="6" max="18" width="10.9296875" style="24" bestFit="1" customWidth="1"/>
    <col min="19" max="19" width="9.9296875" style="24" bestFit="1" customWidth="1"/>
    <col min="20" max="16384" width="9.06640625" style="24"/>
  </cols>
  <sheetData>
    <row r="1" spans="1:21" x14ac:dyDescent="0.35">
      <c r="A1" s="23" t="s">
        <v>122</v>
      </c>
    </row>
    <row r="2" spans="1:21" ht="14.65" customHeight="1" x14ac:dyDescent="0.35">
      <c r="A2" s="23" t="s">
        <v>177</v>
      </c>
    </row>
    <row r="3" spans="1:21" ht="14.65" customHeight="1" x14ac:dyDescent="0.35">
      <c r="A3" s="23"/>
    </row>
    <row r="4" spans="1:21" x14ac:dyDescent="0.35">
      <c r="B4" s="23" t="s">
        <v>110</v>
      </c>
    </row>
    <row r="6" spans="1:21" x14ac:dyDescent="0.35">
      <c r="C6" s="25" t="s">
        <v>129</v>
      </c>
      <c r="D6" s="26">
        <f>'Input Data'!C240</f>
        <v>5.1039410454187598E-3</v>
      </c>
    </row>
    <row r="8" spans="1:21" x14ac:dyDescent="0.35">
      <c r="C8" s="27"/>
      <c r="D8" s="28" t="s">
        <v>79</v>
      </c>
      <c r="E8" s="28" t="s">
        <v>80</v>
      </c>
      <c r="F8" s="28" t="s">
        <v>81</v>
      </c>
      <c r="G8" s="28" t="s">
        <v>82</v>
      </c>
      <c r="H8" s="28" t="s">
        <v>83</v>
      </c>
      <c r="I8" s="28" t="s">
        <v>84</v>
      </c>
      <c r="J8" s="28" t="s">
        <v>85</v>
      </c>
      <c r="K8" s="28" t="s">
        <v>86</v>
      </c>
      <c r="L8" s="28" t="s">
        <v>87</v>
      </c>
      <c r="M8" s="28" t="s">
        <v>88</v>
      </c>
      <c r="N8" s="28" t="s">
        <v>89</v>
      </c>
      <c r="O8" s="28" t="s">
        <v>90</v>
      </c>
      <c r="P8" s="28" t="s">
        <v>91</v>
      </c>
      <c r="Q8" s="28" t="s">
        <v>92</v>
      </c>
      <c r="R8" s="28" t="s">
        <v>93</v>
      </c>
    </row>
    <row r="9" spans="1:21" x14ac:dyDescent="0.35">
      <c r="C9" s="25" t="s">
        <v>27</v>
      </c>
      <c r="D9" s="29">
        <f>'Input Data'!C14</f>
        <v>8455.795393174003</v>
      </c>
      <c r="E9" s="30">
        <f>'Input Data'!D14</f>
        <v>8398.1284952118076</v>
      </c>
      <c r="F9" s="30">
        <f>'Input Data'!E14</f>
        <v>8609.4719270566566</v>
      </c>
      <c r="G9" s="30">
        <f>'Input Data'!F14</f>
        <v>8697.5676613478081</v>
      </c>
      <c r="H9" s="30">
        <f>'Input Data'!G14</f>
        <v>8767.4771363639466</v>
      </c>
      <c r="I9" s="30">
        <f>'Input Data'!H14</f>
        <v>8766.52998549515</v>
      </c>
      <c r="J9" s="30">
        <f>'Input Data'!I14</f>
        <v>8923.1275604710681</v>
      </c>
      <c r="K9" s="30">
        <f>'Input Data'!J14</f>
        <v>8924.7880555530628</v>
      </c>
      <c r="L9" s="30">
        <f>'Input Data'!K14</f>
        <v>9078.3015981846384</v>
      </c>
      <c r="M9" s="30">
        <f>'Input Data'!L14</f>
        <v>9063.103889995351</v>
      </c>
      <c r="N9" s="30">
        <f>'Input Data'!M14</f>
        <v>9335.1310607996038</v>
      </c>
      <c r="O9" s="30">
        <f>'Input Data'!N14</f>
        <v>9377.6434309587294</v>
      </c>
      <c r="P9" s="31">
        <f>'Input Data'!O14</f>
        <v>9461.2965493452248</v>
      </c>
      <c r="Q9" s="31">
        <f>'Input Data'!P14</f>
        <v>9518.0851712146014</v>
      </c>
      <c r="R9" s="31">
        <f>'Input Data'!Q14</f>
        <v>9532.597390534127</v>
      </c>
      <c r="T9" s="32"/>
    </row>
    <row r="10" spans="1:21" x14ac:dyDescent="0.35">
      <c r="C10" s="25" t="s">
        <v>26</v>
      </c>
      <c r="D10" s="29">
        <f>D9</f>
        <v>8455.795393174003</v>
      </c>
      <c r="E10" s="30">
        <f t="shared" ref="E10:O10" si="0">E9</f>
        <v>8398.1284952118076</v>
      </c>
      <c r="F10" s="30">
        <f t="shared" si="0"/>
        <v>8609.4719270566566</v>
      </c>
      <c r="G10" s="30">
        <f t="shared" si="0"/>
        <v>8697.5676613478081</v>
      </c>
      <c r="H10" s="30">
        <f t="shared" si="0"/>
        <v>8767.4771363639466</v>
      </c>
      <c r="I10" s="30">
        <f t="shared" si="0"/>
        <v>8766.52998549515</v>
      </c>
      <c r="J10" s="30">
        <f t="shared" si="0"/>
        <v>8923.1275604710681</v>
      </c>
      <c r="K10" s="30">
        <f t="shared" si="0"/>
        <v>8924.7880555530628</v>
      </c>
      <c r="L10" s="30">
        <f t="shared" si="0"/>
        <v>9078.3015981846384</v>
      </c>
      <c r="M10" s="30">
        <f t="shared" si="0"/>
        <v>9063.103889995351</v>
      </c>
      <c r="N10" s="30">
        <f t="shared" si="0"/>
        <v>9335.1310607996038</v>
      </c>
      <c r="O10" s="30">
        <f t="shared" si="0"/>
        <v>9377.6434309587294</v>
      </c>
      <c r="P10" s="31">
        <f>'Input Data'!C274</f>
        <v>8967.8340969888122</v>
      </c>
      <c r="Q10" s="31">
        <f>'Input Data'!D274</f>
        <v>8584.9596757070703</v>
      </c>
      <c r="R10" s="31"/>
      <c r="T10" s="32"/>
    </row>
    <row r="11" spans="1:21" x14ac:dyDescent="0.35">
      <c r="C11" s="3" t="s">
        <v>28</v>
      </c>
      <c r="D11" s="29"/>
      <c r="E11" s="30"/>
      <c r="F11" s="30"/>
      <c r="G11" s="30"/>
      <c r="H11" s="30"/>
      <c r="I11" s="30"/>
      <c r="J11" s="30"/>
      <c r="K11" s="30"/>
      <c r="L11" s="30"/>
      <c r="M11" s="30"/>
      <c r="N11" s="30"/>
      <c r="O11" s="30"/>
      <c r="P11" s="31">
        <f>P10-P9</f>
        <v>-493.46245235641254</v>
      </c>
      <c r="Q11" s="31">
        <f>Q10-Q9</f>
        <v>-933.12549550753101</v>
      </c>
      <c r="R11" s="31"/>
      <c r="T11" s="32"/>
    </row>
    <row r="12" spans="1:21" x14ac:dyDescent="0.35">
      <c r="D12" s="33"/>
      <c r="E12" s="34"/>
      <c r="F12" s="34"/>
      <c r="G12" s="34"/>
      <c r="H12" s="34"/>
      <c r="I12" s="34"/>
      <c r="J12" s="34"/>
      <c r="K12" s="34"/>
      <c r="L12" s="34"/>
      <c r="M12" s="34"/>
      <c r="N12" s="34"/>
      <c r="O12" s="34"/>
      <c r="P12" s="35"/>
      <c r="Q12" s="35"/>
      <c r="R12" s="35"/>
    </row>
    <row r="13" spans="1:21" x14ac:dyDescent="0.35">
      <c r="B13" s="23" t="s">
        <v>142</v>
      </c>
      <c r="D13" s="33"/>
      <c r="E13" s="34"/>
      <c r="F13" s="34"/>
      <c r="G13" s="34"/>
      <c r="H13" s="34"/>
      <c r="I13" s="34"/>
      <c r="J13" s="34"/>
      <c r="K13" s="34"/>
      <c r="L13" s="34"/>
      <c r="M13" s="34"/>
      <c r="N13" s="34"/>
      <c r="O13" s="34"/>
      <c r="P13" s="35"/>
      <c r="Q13" s="35"/>
      <c r="R13" s="35"/>
    </row>
    <row r="14" spans="1:21" x14ac:dyDescent="0.35">
      <c r="B14" s="23" t="s">
        <v>118</v>
      </c>
      <c r="T14" s="32"/>
      <c r="U14" s="32"/>
    </row>
    <row r="15" spans="1:21" x14ac:dyDescent="0.35">
      <c r="B15" s="23"/>
      <c r="T15" s="32"/>
      <c r="U15" s="32"/>
    </row>
    <row r="16" spans="1:21" x14ac:dyDescent="0.35">
      <c r="C16" s="27"/>
      <c r="D16" s="36" t="s">
        <v>79</v>
      </c>
      <c r="E16" s="36" t="s">
        <v>80</v>
      </c>
      <c r="F16" s="36" t="s">
        <v>81</v>
      </c>
      <c r="G16" s="36" t="s">
        <v>82</v>
      </c>
      <c r="H16" s="36" t="s">
        <v>83</v>
      </c>
      <c r="I16" s="36" t="s">
        <v>84</v>
      </c>
      <c r="J16" s="36" t="s">
        <v>85</v>
      </c>
      <c r="K16" s="36" t="s">
        <v>86</v>
      </c>
      <c r="L16" s="36" t="s">
        <v>87</v>
      </c>
      <c r="M16" s="36" t="s">
        <v>88</v>
      </c>
      <c r="N16" s="36" t="s">
        <v>89</v>
      </c>
      <c r="O16" s="36" t="s">
        <v>90</v>
      </c>
      <c r="P16" s="36" t="s">
        <v>91</v>
      </c>
      <c r="Q16" s="36" t="s">
        <v>92</v>
      </c>
      <c r="R16" s="36" t="s">
        <v>93</v>
      </c>
    </row>
    <row r="17" spans="2:19" x14ac:dyDescent="0.35">
      <c r="C17" s="3" t="s">
        <v>111</v>
      </c>
      <c r="D17" s="37"/>
      <c r="E17" s="30">
        <f>E21+E24</f>
        <v>996.50391125415081</v>
      </c>
      <c r="F17" s="30">
        <f t="shared" ref="F17:R18" si="1">F21+F24</f>
        <v>970.67462953512188</v>
      </c>
      <c r="G17" s="30">
        <f t="shared" si="1"/>
        <v>1055.9336373402025</v>
      </c>
      <c r="H17" s="30">
        <f t="shared" si="1"/>
        <v>1154.8606712348235</v>
      </c>
      <c r="I17" s="30">
        <f t="shared" si="1"/>
        <v>1232.4002735150252</v>
      </c>
      <c r="J17" s="30">
        <f t="shared" si="1"/>
        <v>1193.1972713158086</v>
      </c>
      <c r="K17" s="30">
        <f t="shared" si="1"/>
        <v>1141.3390687011556</v>
      </c>
      <c r="L17" s="30">
        <f t="shared" si="1"/>
        <v>1070.1626528333743</v>
      </c>
      <c r="M17" s="30">
        <f t="shared" si="1"/>
        <v>1119.5564995877623</v>
      </c>
      <c r="N17" s="30">
        <f t="shared" si="1"/>
        <v>808.03358969699264</v>
      </c>
      <c r="O17" s="30">
        <f t="shared" si="1"/>
        <v>810.99149879221682</v>
      </c>
      <c r="P17" s="31">
        <f t="shared" si="1"/>
        <v>1202.3078656969251</v>
      </c>
      <c r="Q17" s="31">
        <f t="shared" si="1"/>
        <v>1182.0831604445211</v>
      </c>
      <c r="R17" s="31">
        <f t="shared" si="1"/>
        <v>1157.6579602544505</v>
      </c>
    </row>
    <row r="18" spans="2:19" x14ac:dyDescent="0.35">
      <c r="C18" s="3" t="s">
        <v>115</v>
      </c>
      <c r="D18" s="37"/>
      <c r="E18" s="30">
        <f>E22+E25</f>
        <v>996.50391125415081</v>
      </c>
      <c r="F18" s="30">
        <f t="shared" si="1"/>
        <v>970.67462953512188</v>
      </c>
      <c r="G18" s="30">
        <f t="shared" si="1"/>
        <v>1055.9336373402025</v>
      </c>
      <c r="H18" s="30">
        <f t="shared" si="1"/>
        <v>1154.8606712348235</v>
      </c>
      <c r="I18" s="30">
        <f t="shared" si="1"/>
        <v>1232.4002735150252</v>
      </c>
      <c r="J18" s="30">
        <f t="shared" si="1"/>
        <v>1193.1972713158086</v>
      </c>
      <c r="K18" s="30">
        <f t="shared" si="1"/>
        <v>1141.3390687011556</v>
      </c>
      <c r="L18" s="30">
        <f t="shared" si="1"/>
        <v>1070.1626528333743</v>
      </c>
      <c r="M18" s="30">
        <f t="shared" si="1"/>
        <v>1119.5564995877623</v>
      </c>
      <c r="N18" s="30">
        <f t="shared" si="1"/>
        <v>808.03358969699264</v>
      </c>
      <c r="O18" s="30">
        <f t="shared" si="1"/>
        <v>810.99149879221682</v>
      </c>
      <c r="P18" s="31">
        <f t="shared" si="1"/>
        <v>1202.3078656969251</v>
      </c>
      <c r="Q18" s="31">
        <f t="shared" si="1"/>
        <v>1120.4305473803486</v>
      </c>
      <c r="R18" s="31">
        <f t="shared" si="1"/>
        <v>1044.1645276617664</v>
      </c>
    </row>
    <row r="19" spans="2:19" x14ac:dyDescent="0.35">
      <c r="C19" s="3" t="s">
        <v>161</v>
      </c>
      <c r="D19" s="38"/>
      <c r="E19" s="39"/>
      <c r="F19" s="39"/>
      <c r="G19" s="39"/>
      <c r="H19" s="39"/>
      <c r="I19" s="39"/>
      <c r="J19" s="39"/>
      <c r="K19" s="39"/>
      <c r="L19" s="39"/>
      <c r="M19" s="39"/>
      <c r="N19" s="39"/>
      <c r="O19" s="39"/>
      <c r="P19" s="31">
        <f>P18-P17</f>
        <v>0</v>
      </c>
      <c r="Q19" s="31">
        <f t="shared" ref="Q19:R19" si="2">Q18-Q17</f>
        <v>-61.652613064172556</v>
      </c>
      <c r="R19" s="31">
        <f t="shared" si="2"/>
        <v>-113.49343259268403</v>
      </c>
    </row>
    <row r="20" spans="2:19" x14ac:dyDescent="0.35">
      <c r="C20" s="25" t="s">
        <v>24</v>
      </c>
      <c r="D20" s="26"/>
      <c r="E20" s="45">
        <f>'Input Data'!C40</f>
        <v>8.5853072091831517E-2</v>
      </c>
      <c r="F20" s="45">
        <f>'Input Data'!D40</f>
        <v>8.507182931751292E-2</v>
      </c>
      <c r="G20" s="45">
        <f>'Input Data'!E40</f>
        <v>9.7801212916901151E-2</v>
      </c>
      <c r="H20" s="45">
        <f>'Input Data'!F40</f>
        <v>0.10940633616961074</v>
      </c>
      <c r="I20" s="45">
        <f>'Input Data'!G40</f>
        <v>0.11284012203702551</v>
      </c>
      <c r="J20" s="45">
        <f>'Input Data'!H40</f>
        <v>0.11400367270319031</v>
      </c>
      <c r="K20" s="45">
        <f>'Input Data'!I40</f>
        <v>0.11135829928390291</v>
      </c>
      <c r="L20" s="45">
        <f>'Input Data'!J40</f>
        <v>0.10132369587251391</v>
      </c>
      <c r="M20" s="45">
        <f>'Input Data'!K40</f>
        <v>0.10664023731304181</v>
      </c>
      <c r="N20" s="45">
        <f>'Input Data'!L40</f>
        <v>7.3480154655716376E-2</v>
      </c>
      <c r="O20" s="45">
        <f>'Input Data'!M40</f>
        <v>7.4219049154966257E-2</v>
      </c>
      <c r="P20" s="46">
        <f>'Input Data'!N40</f>
        <v>0.10742376709367188</v>
      </c>
      <c r="Q20" s="46">
        <f>'Input Data'!O40</f>
        <v>0.10438206629801552</v>
      </c>
      <c r="R20" s="46">
        <f>'Input Data'!P40</f>
        <v>0.10125052535186833</v>
      </c>
    </row>
    <row r="21" spans="2:19" x14ac:dyDescent="0.35">
      <c r="C21" s="3" t="s">
        <v>162</v>
      </c>
      <c r="D21" s="37"/>
      <c r="E21" s="30">
        <f>E$20*D9</f>
        <v>725.95601148394451</v>
      </c>
      <c r="F21" s="30">
        <f t="shared" ref="F21:O21" si="3">F20*E9</f>
        <v>714.4441539312005</v>
      </c>
      <c r="G21" s="30">
        <f t="shared" si="3"/>
        <v>842.01679704015135</v>
      </c>
      <c r="H21" s="30">
        <f t="shared" si="3"/>
        <v>951.56901141535332</v>
      </c>
      <c r="I21" s="30">
        <f t="shared" si="3"/>
        <v>989.32319002413863</v>
      </c>
      <c r="J21" s="30">
        <f t="shared" si="3"/>
        <v>999.41661520909281</v>
      </c>
      <c r="K21" s="30">
        <f t="shared" si="3"/>
        <v>993.66430942737964</v>
      </c>
      <c r="L21" s="30">
        <f t="shared" si="3"/>
        <v>904.29251066750339</v>
      </c>
      <c r="M21" s="30">
        <f t="shared" si="3"/>
        <v>968.11223682977663</v>
      </c>
      <c r="N21" s="30">
        <f t="shared" si="3"/>
        <v>665.95827549768308</v>
      </c>
      <c r="O21" s="30">
        <f t="shared" si="3"/>
        <v>692.84455106953806</v>
      </c>
      <c r="P21" s="31">
        <f>(P20*O9)</f>
        <v>1007.3817838148126</v>
      </c>
      <c r="Q21" s="31">
        <f t="shared" ref="Q21:R21" si="4">(Q20*P9)</f>
        <v>987.58968367893874</v>
      </c>
      <c r="R21" s="31">
        <f t="shared" si="4"/>
        <v>963.71112392930604</v>
      </c>
    </row>
    <row r="22" spans="2:19" ht="13.9" x14ac:dyDescent="0.4">
      <c r="C22" s="3" t="s">
        <v>163</v>
      </c>
      <c r="D22" s="37"/>
      <c r="E22" s="30">
        <f>E$20*D10</f>
        <v>725.95601148394451</v>
      </c>
      <c r="F22" s="30">
        <f t="shared" ref="F22:R22" si="5">F$20*E10</f>
        <v>714.4441539312005</v>
      </c>
      <c r="G22" s="30">
        <f t="shared" si="5"/>
        <v>842.01679704015135</v>
      </c>
      <c r="H22" s="30">
        <f t="shared" si="5"/>
        <v>951.56901141535332</v>
      </c>
      <c r="I22" s="30">
        <f t="shared" si="5"/>
        <v>989.32319002413863</v>
      </c>
      <c r="J22" s="30">
        <f t="shared" si="5"/>
        <v>999.41661520909281</v>
      </c>
      <c r="K22" s="30">
        <f t="shared" si="5"/>
        <v>993.66430942737964</v>
      </c>
      <c r="L22" s="30">
        <f t="shared" si="5"/>
        <v>904.29251066750339</v>
      </c>
      <c r="M22" s="30">
        <f t="shared" si="5"/>
        <v>968.11223682977663</v>
      </c>
      <c r="N22" s="30">
        <f t="shared" si="5"/>
        <v>665.95827549768308</v>
      </c>
      <c r="O22" s="30">
        <f t="shared" si="5"/>
        <v>692.84455106953806</v>
      </c>
      <c r="P22" s="31">
        <f t="shared" si="5"/>
        <v>1007.3817838148126</v>
      </c>
      <c r="Q22" s="31">
        <f t="shared" si="5"/>
        <v>936.08105326149041</v>
      </c>
      <c r="R22" s="31">
        <f t="shared" si="5"/>
        <v>869.23167728994611</v>
      </c>
      <c r="S22" s="40"/>
    </row>
    <row r="23" spans="2:19" x14ac:dyDescent="0.35">
      <c r="C23" s="25" t="s">
        <v>29</v>
      </c>
      <c r="D23" s="26"/>
      <c r="E23" s="45">
        <f>'Input Data'!C65</f>
        <v>3.1995558926202004E-2</v>
      </c>
      <c r="F23" s="45">
        <f>'Input Data'!D65</f>
        <v>3.05104257156831E-2</v>
      </c>
      <c r="G23" s="45">
        <f>'Input Data'!E65</f>
        <v>2.4846685384707853E-2</v>
      </c>
      <c r="H23" s="45">
        <f>'Input Data'!F65</f>
        <v>2.3373392163754361E-2</v>
      </c>
      <c r="I23" s="45">
        <f>'Input Data'!G65</f>
        <v>2.7724860836271962E-2</v>
      </c>
      <c r="J23" s="45">
        <f>'Input Data'!H65</f>
        <v>2.2104601983605809E-2</v>
      </c>
      <c r="K23" s="45">
        <f>'Input Data'!I65</f>
        <v>1.654966358745856E-2</v>
      </c>
      <c r="L23" s="45">
        <f>'Input Data'!J65</f>
        <v>1.8585331229537205E-2</v>
      </c>
      <c r="M23" s="45">
        <f>'Input Data'!K65</f>
        <v>1.6682003910100277E-2</v>
      </c>
      <c r="N23" s="45">
        <f>'Input Data'!L65</f>
        <v>1.5676231446066145E-2</v>
      </c>
      <c r="O23" s="45">
        <f>'Input Data'!M65</f>
        <v>1.2656163791722793E-2</v>
      </c>
      <c r="P23" s="46">
        <f>'Input Data'!N65</f>
        <v>2.0786254384400731E-2</v>
      </c>
      <c r="Q23" s="46">
        <f>'Input Data'!O65</f>
        <v>2.0556746715548448E-2</v>
      </c>
      <c r="R23" s="46">
        <f>'Input Data'!P65</f>
        <v>2.0376665351944417E-2</v>
      </c>
    </row>
    <row r="24" spans="2:19" x14ac:dyDescent="0.35">
      <c r="C24" s="3" t="s">
        <v>164</v>
      </c>
      <c r="D24" s="37"/>
      <c r="E24" s="30">
        <f>E$23*D9</f>
        <v>270.54789977020624</v>
      </c>
      <c r="F24" s="30">
        <f t="shared" ref="F24:R24" si="6">F23*E9</f>
        <v>256.23047560392138</v>
      </c>
      <c r="G24" s="30">
        <f t="shared" si="6"/>
        <v>213.91684030005118</v>
      </c>
      <c r="H24" s="30">
        <f t="shared" si="6"/>
        <v>203.2916598194702</v>
      </c>
      <c r="I24" s="30">
        <f t="shared" si="6"/>
        <v>243.07708349088662</v>
      </c>
      <c r="J24" s="30">
        <f t="shared" si="6"/>
        <v>193.7806561067159</v>
      </c>
      <c r="K24" s="30">
        <f t="shared" si="6"/>
        <v>147.67475927377598</v>
      </c>
      <c r="L24" s="30">
        <f t="shared" si="6"/>
        <v>165.87014216587096</v>
      </c>
      <c r="M24" s="30">
        <f t="shared" si="6"/>
        <v>151.44426275798574</v>
      </c>
      <c r="N24" s="30">
        <f t="shared" si="6"/>
        <v>142.07531419930953</v>
      </c>
      <c r="O24" s="30">
        <f t="shared" si="6"/>
        <v>118.14694772267873</v>
      </c>
      <c r="P24" s="31">
        <f t="shared" si="6"/>
        <v>194.92608188211258</v>
      </c>
      <c r="Q24" s="31">
        <f t="shared" si="6"/>
        <v>194.4934767655823</v>
      </c>
      <c r="R24" s="31">
        <f t="shared" si="6"/>
        <v>193.94683632514452</v>
      </c>
    </row>
    <row r="25" spans="2:19" x14ac:dyDescent="0.35">
      <c r="C25" s="3" t="s">
        <v>165</v>
      </c>
      <c r="D25" s="37"/>
      <c r="E25" s="30">
        <f>E$23*D10</f>
        <v>270.54789977020624</v>
      </c>
      <c r="F25" s="30">
        <f t="shared" ref="F25:R25" si="7">F$23*E10</f>
        <v>256.23047560392138</v>
      </c>
      <c r="G25" s="30">
        <f t="shared" si="7"/>
        <v>213.91684030005118</v>
      </c>
      <c r="H25" s="30">
        <f t="shared" si="7"/>
        <v>203.2916598194702</v>
      </c>
      <c r="I25" s="30">
        <f t="shared" si="7"/>
        <v>243.07708349088662</v>
      </c>
      <c r="J25" s="30">
        <f t="shared" si="7"/>
        <v>193.7806561067159</v>
      </c>
      <c r="K25" s="30">
        <f t="shared" si="7"/>
        <v>147.67475927377598</v>
      </c>
      <c r="L25" s="30">
        <f t="shared" si="7"/>
        <v>165.87014216587096</v>
      </c>
      <c r="M25" s="30">
        <f t="shared" si="7"/>
        <v>151.44426275798574</v>
      </c>
      <c r="N25" s="30">
        <f t="shared" si="7"/>
        <v>142.07531419930953</v>
      </c>
      <c r="O25" s="30">
        <f t="shared" si="7"/>
        <v>118.14694772267873</v>
      </c>
      <c r="P25" s="31">
        <f t="shared" si="7"/>
        <v>194.92608188211258</v>
      </c>
      <c r="Q25" s="31">
        <f t="shared" si="7"/>
        <v>184.34949411885813</v>
      </c>
      <c r="R25" s="31">
        <f t="shared" si="7"/>
        <v>174.93285037182022</v>
      </c>
    </row>
    <row r="26" spans="2:19" x14ac:dyDescent="0.35">
      <c r="D26" s="33"/>
      <c r="E26" s="34"/>
      <c r="F26" s="34"/>
      <c r="G26" s="34"/>
      <c r="H26" s="34"/>
      <c r="I26" s="34"/>
      <c r="J26" s="34"/>
      <c r="K26" s="34"/>
      <c r="L26" s="34"/>
      <c r="M26" s="34"/>
      <c r="N26" s="34"/>
      <c r="O26" s="34"/>
      <c r="P26" s="34"/>
      <c r="Q26" s="34"/>
      <c r="R26" s="34"/>
    </row>
    <row r="27" spans="2:19" x14ac:dyDescent="0.35">
      <c r="B27" s="23" t="s">
        <v>180</v>
      </c>
      <c r="D27" s="33"/>
      <c r="E27" s="34"/>
      <c r="F27" s="34"/>
      <c r="G27" s="34"/>
      <c r="H27" s="34"/>
      <c r="I27" s="34"/>
      <c r="J27" s="34"/>
      <c r="K27" s="34"/>
      <c r="L27" s="34"/>
      <c r="M27" s="34"/>
      <c r="N27" s="34"/>
      <c r="O27" s="34"/>
      <c r="P27" s="34"/>
      <c r="Q27" s="34"/>
      <c r="R27" s="34"/>
    </row>
    <row r="28" spans="2:19" x14ac:dyDescent="0.35">
      <c r="D28" s="33"/>
      <c r="E28" s="34"/>
      <c r="F28" s="34"/>
      <c r="G28" s="34"/>
      <c r="H28" s="34"/>
      <c r="I28" s="34"/>
      <c r="J28" s="34"/>
      <c r="K28" s="34"/>
      <c r="L28" s="34"/>
      <c r="M28" s="34"/>
      <c r="N28" s="34"/>
      <c r="O28" s="34"/>
      <c r="P28" s="34"/>
      <c r="Q28" s="34"/>
      <c r="R28" s="34"/>
    </row>
    <row r="29" spans="2:19" x14ac:dyDescent="0.35">
      <c r="C29" s="27"/>
      <c r="D29" s="36" t="s">
        <v>79</v>
      </c>
      <c r="E29" s="36" t="s">
        <v>80</v>
      </c>
      <c r="F29" s="36" t="s">
        <v>81</v>
      </c>
      <c r="G29" s="36" t="s">
        <v>82</v>
      </c>
      <c r="H29" s="36" t="s">
        <v>83</v>
      </c>
      <c r="I29" s="36" t="s">
        <v>84</v>
      </c>
      <c r="J29" s="36" t="s">
        <v>85</v>
      </c>
      <c r="K29" s="36" t="s">
        <v>86</v>
      </c>
      <c r="L29" s="36" t="s">
        <v>87</v>
      </c>
      <c r="M29" s="36" t="s">
        <v>88</v>
      </c>
      <c r="N29" s="36" t="s">
        <v>89</v>
      </c>
      <c r="O29" s="36" t="s">
        <v>90</v>
      </c>
      <c r="P29" s="36" t="s">
        <v>91</v>
      </c>
      <c r="Q29" s="36" t="s">
        <v>92</v>
      </c>
      <c r="R29" s="36" t="s">
        <v>93</v>
      </c>
    </row>
    <row r="30" spans="2:19" x14ac:dyDescent="0.35">
      <c r="C30" s="3" t="s">
        <v>112</v>
      </c>
      <c r="D30" s="53"/>
      <c r="E30" s="30">
        <f>'Input Data'!C298</f>
        <v>981.84124612509277</v>
      </c>
      <c r="F30" s="30">
        <f>'Input Data'!D298</f>
        <v>1200.149945098738</v>
      </c>
      <c r="G30" s="30">
        <f>'Input Data'!E298</f>
        <v>1105.3347836100429</v>
      </c>
      <c r="H30" s="30">
        <f>'Input Data'!F298</f>
        <v>1148.0046988291706</v>
      </c>
      <c r="I30" s="30">
        <f>'Input Data'!G298</f>
        <v>1251.2516067200058</v>
      </c>
      <c r="J30" s="30">
        <f>'Input Data'!H298</f>
        <v>1268.0424866300355</v>
      </c>
      <c r="K30" s="30">
        <f>'Input Data'!I298</f>
        <v>1239.6693044150356</v>
      </c>
      <c r="L30" s="30">
        <f>'Input Data'!J298</f>
        <v>1217.4102553255934</v>
      </c>
      <c r="M30" s="30">
        <f>'Input Data'!K298</f>
        <v>1160.713801799709</v>
      </c>
      <c r="N30" s="30">
        <f>'Input Data'!L298</f>
        <v>1085.3444493073152</v>
      </c>
      <c r="O30" s="30">
        <f>'Input Data'!M298</f>
        <v>1131.4370574933844</v>
      </c>
      <c r="P30" s="31">
        <f>P9*($D$6+1)-O9+P17</f>
        <v>1334.2508838845029</v>
      </c>
      <c r="Q30" s="31">
        <f>Q9*($D$6+1)-P9+Q17</f>
        <v>1287.4515278930521</v>
      </c>
      <c r="R30" s="31">
        <f>R9*($D$6+1)-Q9+R17</f>
        <v>1220.8239946649744</v>
      </c>
    </row>
    <row r="31" spans="2:19" x14ac:dyDescent="0.35">
      <c r="C31" s="3" t="s">
        <v>116</v>
      </c>
      <c r="D31" s="53"/>
      <c r="E31" s="30">
        <f>E30</f>
        <v>981.84124612509277</v>
      </c>
      <c r="F31" s="30">
        <f t="shared" ref="F31:O31" si="8">F30</f>
        <v>1200.149945098738</v>
      </c>
      <c r="G31" s="30">
        <f t="shared" si="8"/>
        <v>1105.3347836100429</v>
      </c>
      <c r="H31" s="30">
        <f t="shared" si="8"/>
        <v>1148.0046988291706</v>
      </c>
      <c r="I31" s="30">
        <f t="shared" si="8"/>
        <v>1251.2516067200058</v>
      </c>
      <c r="J31" s="30">
        <f t="shared" si="8"/>
        <v>1268.0424866300355</v>
      </c>
      <c r="K31" s="30">
        <f t="shared" si="8"/>
        <v>1239.6693044150356</v>
      </c>
      <c r="L31" s="30">
        <f t="shared" si="8"/>
        <v>1217.4102553255934</v>
      </c>
      <c r="M31" s="30">
        <f t="shared" si="8"/>
        <v>1160.713801799709</v>
      </c>
      <c r="N31" s="30">
        <f t="shared" si="8"/>
        <v>1085.3444493073152</v>
      </c>
      <c r="O31" s="30">
        <f t="shared" si="8"/>
        <v>1131.4370574933844</v>
      </c>
      <c r="P31" s="31">
        <f>P9*($D$6+1)-O10+P18</f>
        <v>1334.2508838845029</v>
      </c>
      <c r="Q31" s="31">
        <f>Q9*($D$6+1)-P10+Q18</f>
        <v>1719.2613671852921</v>
      </c>
      <c r="R31" s="31">
        <f>R9*($D$6+1)-Q10+R18</f>
        <v>2040.4560575798214</v>
      </c>
      <c r="S31" s="33"/>
    </row>
    <row r="33" spans="2:19" x14ac:dyDescent="0.35">
      <c r="B33" s="23" t="s">
        <v>166</v>
      </c>
    </row>
    <row r="35" spans="2:19" x14ac:dyDescent="0.35">
      <c r="C35" s="37"/>
      <c r="D35" s="29" t="s">
        <v>79</v>
      </c>
      <c r="E35" s="30" t="s">
        <v>80</v>
      </c>
      <c r="F35" s="30" t="s">
        <v>81</v>
      </c>
      <c r="G35" s="30" t="s">
        <v>82</v>
      </c>
      <c r="H35" s="30" t="s">
        <v>83</v>
      </c>
      <c r="I35" s="30" t="s">
        <v>84</v>
      </c>
      <c r="J35" s="30" t="s">
        <v>85</v>
      </c>
      <c r="K35" s="30" t="s">
        <v>86</v>
      </c>
      <c r="L35" s="30" t="s">
        <v>87</v>
      </c>
      <c r="M35" s="30" t="s">
        <v>88</v>
      </c>
      <c r="N35" s="30" t="s">
        <v>89</v>
      </c>
      <c r="O35" s="30" t="s">
        <v>90</v>
      </c>
      <c r="P35" s="30" t="s">
        <v>91</v>
      </c>
      <c r="Q35" s="30" t="s">
        <v>92</v>
      </c>
      <c r="R35" s="30" t="s">
        <v>93</v>
      </c>
    </row>
    <row r="36" spans="2:19" x14ac:dyDescent="0.35">
      <c r="C36" s="3" t="s">
        <v>112</v>
      </c>
      <c r="D36" s="38"/>
      <c r="E36" s="30">
        <f t="shared" ref="E36:R37" si="9">E30</f>
        <v>981.84124612509277</v>
      </c>
      <c r="F36" s="30">
        <f t="shared" si="9"/>
        <v>1200.149945098738</v>
      </c>
      <c r="G36" s="30">
        <f t="shared" si="9"/>
        <v>1105.3347836100429</v>
      </c>
      <c r="H36" s="30">
        <f t="shared" si="9"/>
        <v>1148.0046988291706</v>
      </c>
      <c r="I36" s="30">
        <f t="shared" si="9"/>
        <v>1251.2516067200058</v>
      </c>
      <c r="J36" s="30">
        <f t="shared" si="9"/>
        <v>1268.0424866300355</v>
      </c>
      <c r="K36" s="30">
        <f t="shared" si="9"/>
        <v>1239.6693044150356</v>
      </c>
      <c r="L36" s="30">
        <f t="shared" si="9"/>
        <v>1217.4102553255934</v>
      </c>
      <c r="M36" s="30">
        <f t="shared" si="9"/>
        <v>1160.713801799709</v>
      </c>
      <c r="N36" s="30">
        <f t="shared" si="9"/>
        <v>1085.3444493073152</v>
      </c>
      <c r="O36" s="30">
        <f t="shared" si="9"/>
        <v>1131.4370574933844</v>
      </c>
      <c r="P36" s="31">
        <f t="shared" si="9"/>
        <v>1334.2508838845029</v>
      </c>
      <c r="Q36" s="31">
        <f t="shared" si="9"/>
        <v>1287.4515278930521</v>
      </c>
      <c r="R36" s="31">
        <f t="shared" si="9"/>
        <v>1220.8239946649744</v>
      </c>
      <c r="S36" s="33"/>
    </row>
    <row r="37" spans="2:19" x14ac:dyDescent="0.35">
      <c r="C37" s="3" t="s">
        <v>116</v>
      </c>
      <c r="D37" s="38"/>
      <c r="E37" s="30">
        <f>E31</f>
        <v>981.84124612509277</v>
      </c>
      <c r="F37" s="30">
        <f t="shared" si="9"/>
        <v>1200.149945098738</v>
      </c>
      <c r="G37" s="30">
        <f t="shared" si="9"/>
        <v>1105.3347836100429</v>
      </c>
      <c r="H37" s="30">
        <f t="shared" si="9"/>
        <v>1148.0046988291706</v>
      </c>
      <c r="I37" s="30">
        <f t="shared" si="9"/>
        <v>1251.2516067200058</v>
      </c>
      <c r="J37" s="30">
        <f t="shared" si="9"/>
        <v>1268.0424866300355</v>
      </c>
      <c r="K37" s="30">
        <f t="shared" si="9"/>
        <v>1239.6693044150356</v>
      </c>
      <c r="L37" s="30">
        <f t="shared" si="9"/>
        <v>1217.4102553255934</v>
      </c>
      <c r="M37" s="30">
        <f t="shared" si="9"/>
        <v>1160.713801799709</v>
      </c>
      <c r="N37" s="30">
        <f t="shared" si="9"/>
        <v>1085.3444493073152</v>
      </c>
      <c r="O37" s="30">
        <f t="shared" si="9"/>
        <v>1131.4370574933844</v>
      </c>
      <c r="P37" s="31">
        <f>P31</f>
        <v>1334.2508838845029</v>
      </c>
      <c r="Q37" s="31">
        <f>Q31</f>
        <v>1719.2613671852921</v>
      </c>
      <c r="R37" s="31">
        <f>R31</f>
        <v>2040.4560575798214</v>
      </c>
      <c r="S37" s="33"/>
    </row>
    <row r="38" spans="2:19" x14ac:dyDescent="0.35">
      <c r="C38" s="3" t="s">
        <v>25</v>
      </c>
      <c r="D38" s="37"/>
      <c r="E38" s="30">
        <f>'Input Data'!C96</f>
        <v>243.47259428268015</v>
      </c>
      <c r="F38" s="30">
        <f>'Input Data'!D96</f>
        <v>273.6558329898881</v>
      </c>
      <c r="G38" s="30">
        <f>'Input Data'!E96</f>
        <v>292.71321204052515</v>
      </c>
      <c r="H38" s="30">
        <f>'Input Data'!F96</f>
        <v>347.9730876046047</v>
      </c>
      <c r="I38" s="30">
        <f>'Input Data'!G96</f>
        <v>406.2984222202283</v>
      </c>
      <c r="J38" s="30">
        <f>'Input Data'!H96</f>
        <v>387.11012657240997</v>
      </c>
      <c r="K38" s="30">
        <f>'Input Data'!I96</f>
        <v>396.3369461967784</v>
      </c>
      <c r="L38" s="30">
        <f>'Input Data'!J96</f>
        <v>414.35677808655106</v>
      </c>
      <c r="M38" s="30">
        <f>'Input Data'!K96</f>
        <v>343.19948071708598</v>
      </c>
      <c r="N38" s="30">
        <f>'Input Data'!L96</f>
        <v>382.46848538429919</v>
      </c>
      <c r="O38" s="30">
        <f>'Input Data'!M96</f>
        <v>340.33182493988204</v>
      </c>
      <c r="P38" s="31">
        <f>'Input Data'!N96</f>
        <v>360.94884954331491</v>
      </c>
      <c r="Q38" s="31">
        <f>'Input Data'!O96</f>
        <v>360.94884954331491</v>
      </c>
      <c r="R38" s="31">
        <f>'Input Data'!P96</f>
        <v>360.94884954331491</v>
      </c>
      <c r="S38" s="33"/>
    </row>
    <row r="39" spans="2:19" x14ac:dyDescent="0.35">
      <c r="C39" s="3" t="s">
        <v>30</v>
      </c>
      <c r="D39" s="37"/>
      <c r="E39" s="30">
        <f>'Input Data'!C122</f>
        <v>111.67596046201314</v>
      </c>
      <c r="F39" s="30">
        <f>'Input Data'!D122</f>
        <v>213.04556323960844</v>
      </c>
      <c r="G39" s="30">
        <f>'Input Data'!E122</f>
        <v>169.55031524908858</v>
      </c>
      <c r="H39" s="30">
        <f>'Input Data'!F122</f>
        <v>231.44700658747269</v>
      </c>
      <c r="I39" s="30">
        <f>'Input Data'!G122</f>
        <v>177.52634798506895</v>
      </c>
      <c r="J39" s="30">
        <f>'Input Data'!H122</f>
        <v>177.69164103396579</v>
      </c>
      <c r="K39" s="30">
        <f>'Input Data'!I122</f>
        <v>143.06630323006343</v>
      </c>
      <c r="L39" s="30">
        <f>'Input Data'!J122</f>
        <v>153.31599342525362</v>
      </c>
      <c r="M39" s="30">
        <f>'Input Data'!K122</f>
        <v>128.93753452773197</v>
      </c>
      <c r="N39" s="30">
        <f>'Input Data'!L122</f>
        <v>102.02909265720993</v>
      </c>
      <c r="O39" s="30">
        <f>'Input Data'!M122</f>
        <v>152.88000628411538</v>
      </c>
      <c r="P39" s="31">
        <f>'Input Data'!N122</f>
        <v>149.95294681371081</v>
      </c>
      <c r="Q39" s="31">
        <f>'Input Data'!O122</f>
        <v>140.49667367725368</v>
      </c>
      <c r="R39" s="31">
        <f>'Input Data'!P122</f>
        <v>137.78713373915502</v>
      </c>
      <c r="S39" s="33"/>
    </row>
    <row r="40" spans="2:19" x14ac:dyDescent="0.35">
      <c r="C40" s="3" t="s">
        <v>113</v>
      </c>
      <c r="D40" s="37"/>
      <c r="E40" s="30">
        <f>E36-E$38-E$39</f>
        <v>626.69269138039954</v>
      </c>
      <c r="F40" s="30">
        <f t="shared" ref="F40:R41" si="10">F36-F$38-F$39</f>
        <v>713.44854886924156</v>
      </c>
      <c r="G40" s="30">
        <f t="shared" si="10"/>
        <v>643.07125632042914</v>
      </c>
      <c r="H40" s="30">
        <f t="shared" si="10"/>
        <v>568.58460463709321</v>
      </c>
      <c r="I40" s="30">
        <f t="shared" si="10"/>
        <v>667.42683651470861</v>
      </c>
      <c r="J40" s="30">
        <f t="shared" si="10"/>
        <v>703.24071902365972</v>
      </c>
      <c r="K40" s="30">
        <f t="shared" si="10"/>
        <v>700.26605498819379</v>
      </c>
      <c r="L40" s="30">
        <f t="shared" si="10"/>
        <v>649.7374838137888</v>
      </c>
      <c r="M40" s="30">
        <f t="shared" si="10"/>
        <v>688.5767865548911</v>
      </c>
      <c r="N40" s="30">
        <f t="shared" si="10"/>
        <v>600.84687126580616</v>
      </c>
      <c r="O40" s="30">
        <f t="shared" si="10"/>
        <v>638.22522626938689</v>
      </c>
      <c r="P40" s="31">
        <f t="shared" si="10"/>
        <v>823.34908752747708</v>
      </c>
      <c r="Q40" s="31">
        <f t="shared" si="10"/>
        <v>786.00600467248341</v>
      </c>
      <c r="R40" s="31">
        <f t="shared" si="10"/>
        <v>722.08801138250442</v>
      </c>
      <c r="S40" s="33"/>
    </row>
    <row r="41" spans="2:19" x14ac:dyDescent="0.35">
      <c r="C41" s="3" t="s">
        <v>117</v>
      </c>
      <c r="D41" s="37"/>
      <c r="E41" s="30">
        <f>E37-E$38-E$39</f>
        <v>626.69269138039954</v>
      </c>
      <c r="F41" s="30">
        <f t="shared" si="10"/>
        <v>713.44854886924156</v>
      </c>
      <c r="G41" s="30">
        <f t="shared" si="10"/>
        <v>643.07125632042914</v>
      </c>
      <c r="H41" s="30">
        <f t="shared" si="10"/>
        <v>568.58460463709321</v>
      </c>
      <c r="I41" s="30">
        <f t="shared" si="10"/>
        <v>667.42683651470861</v>
      </c>
      <c r="J41" s="30">
        <f t="shared" si="10"/>
        <v>703.24071902365972</v>
      </c>
      <c r="K41" s="30">
        <f t="shared" si="10"/>
        <v>700.26605498819379</v>
      </c>
      <c r="L41" s="30">
        <f t="shared" si="10"/>
        <v>649.7374838137888</v>
      </c>
      <c r="M41" s="30">
        <f t="shared" si="10"/>
        <v>688.5767865548911</v>
      </c>
      <c r="N41" s="30">
        <f t="shared" si="10"/>
        <v>600.84687126580616</v>
      </c>
      <c r="O41" s="30">
        <f t="shared" si="10"/>
        <v>638.22522626938689</v>
      </c>
      <c r="P41" s="31">
        <f t="shared" si="10"/>
        <v>823.34908752747708</v>
      </c>
      <c r="Q41" s="31">
        <f t="shared" si="10"/>
        <v>1217.8158439647234</v>
      </c>
      <c r="R41" s="31">
        <f t="shared" si="10"/>
        <v>1541.7200742973514</v>
      </c>
      <c r="S41" s="33"/>
    </row>
    <row r="42" spans="2:19" x14ac:dyDescent="0.35">
      <c r="C42" s="23"/>
      <c r="D42" s="33"/>
      <c r="E42" s="54"/>
      <c r="F42" s="54"/>
      <c r="G42" s="54"/>
      <c r="H42" s="54"/>
      <c r="I42" s="54"/>
      <c r="J42" s="54"/>
      <c r="K42" s="54"/>
      <c r="L42" s="54"/>
      <c r="M42" s="54"/>
      <c r="N42" s="54"/>
      <c r="O42" s="54"/>
      <c r="P42" s="41"/>
      <c r="Q42" s="41"/>
      <c r="R42" s="41"/>
      <c r="S42" s="33"/>
    </row>
    <row r="43" spans="2:19" x14ac:dyDescent="0.35">
      <c r="B43" s="23" t="s">
        <v>174</v>
      </c>
      <c r="C43" s="23"/>
      <c r="D43" s="33"/>
      <c r="E43" s="54"/>
      <c r="F43" s="54"/>
      <c r="G43" s="54"/>
      <c r="H43" s="54"/>
      <c r="I43" s="54"/>
      <c r="J43" s="54"/>
      <c r="K43" s="54"/>
      <c r="L43" s="54"/>
      <c r="M43" s="54"/>
      <c r="N43" s="54"/>
      <c r="O43" s="54"/>
      <c r="P43" s="41"/>
      <c r="Q43" s="41"/>
      <c r="R43" s="41"/>
      <c r="S43" s="33"/>
    </row>
    <row r="44" spans="2:19" x14ac:dyDescent="0.35">
      <c r="C44" s="23"/>
      <c r="D44" s="33"/>
      <c r="E44" s="54"/>
      <c r="F44" s="54"/>
      <c r="G44" s="54"/>
      <c r="H44" s="54"/>
      <c r="I44" s="54"/>
      <c r="J44" s="54"/>
      <c r="K44" s="54"/>
      <c r="L44" s="54"/>
      <c r="M44" s="54"/>
      <c r="N44" s="54"/>
      <c r="O44" s="54"/>
      <c r="P44" s="41"/>
      <c r="Q44" s="41"/>
      <c r="R44" s="41"/>
      <c r="S44" s="33"/>
    </row>
    <row r="45" spans="2:19" x14ac:dyDescent="0.35">
      <c r="C45" s="3" t="s">
        <v>103</v>
      </c>
      <c r="D45" s="28">
        <f>'Input Data'!C219</f>
        <v>32.587192969884924</v>
      </c>
      <c r="E45" s="54"/>
      <c r="F45" s="54"/>
      <c r="G45" s="54"/>
      <c r="H45" s="54"/>
      <c r="I45" s="54"/>
      <c r="J45" s="54"/>
      <c r="K45" s="54"/>
      <c r="L45" s="54"/>
      <c r="M45" s="54"/>
      <c r="N45" s="54"/>
      <c r="O45" s="54"/>
      <c r="P45" s="41"/>
      <c r="Q45" s="41"/>
      <c r="R45" s="41"/>
      <c r="S45" s="33"/>
    </row>
    <row r="46" spans="2:19" x14ac:dyDescent="0.35">
      <c r="C46" s="23"/>
      <c r="D46" s="33"/>
      <c r="E46" s="54"/>
      <c r="F46" s="54"/>
      <c r="G46" s="54"/>
      <c r="H46" s="54"/>
      <c r="I46" s="54"/>
      <c r="J46" s="54"/>
      <c r="K46" s="54"/>
      <c r="L46" s="54"/>
      <c r="M46" s="54"/>
      <c r="N46" s="54"/>
      <c r="O46" s="54"/>
      <c r="P46" s="41"/>
      <c r="Q46" s="41"/>
      <c r="R46" s="41"/>
      <c r="S46" s="33"/>
    </row>
    <row r="47" spans="2:19" x14ac:dyDescent="0.35">
      <c r="C47" s="23"/>
      <c r="D47" s="30" t="s">
        <v>91</v>
      </c>
      <c r="E47" s="30" t="s">
        <v>92</v>
      </c>
      <c r="F47" s="30" t="s">
        <v>93</v>
      </c>
      <c r="G47" s="54"/>
      <c r="H47" s="54"/>
      <c r="I47" s="54"/>
      <c r="J47" s="54"/>
      <c r="K47" s="54"/>
      <c r="L47" s="54"/>
      <c r="M47" s="54"/>
      <c r="N47" s="54"/>
      <c r="O47" s="54"/>
      <c r="P47" s="41"/>
      <c r="Q47" s="41"/>
      <c r="R47" s="41"/>
      <c r="S47" s="33"/>
    </row>
    <row r="48" spans="2:19" x14ac:dyDescent="0.35">
      <c r="C48" s="3" t="s">
        <v>113</v>
      </c>
      <c r="D48" s="31">
        <f>P40</f>
        <v>823.34908752747708</v>
      </c>
      <c r="E48" s="30">
        <f t="shared" ref="E48:F49" si="11">Q40</f>
        <v>786.00600467248341</v>
      </c>
      <c r="F48" s="30">
        <f t="shared" si="11"/>
        <v>722.08801138250442</v>
      </c>
      <c r="G48" s="54"/>
      <c r="H48" s="54"/>
      <c r="I48" s="54"/>
      <c r="J48" s="54"/>
      <c r="K48" s="54"/>
      <c r="L48" s="54"/>
      <c r="M48" s="54"/>
      <c r="N48" s="54"/>
      <c r="O48" s="54"/>
      <c r="P48" s="41"/>
      <c r="Q48" s="41"/>
      <c r="R48" s="41"/>
      <c r="S48" s="33"/>
    </row>
    <row r="49" spans="2:19" x14ac:dyDescent="0.35">
      <c r="C49" s="3" t="s">
        <v>117</v>
      </c>
      <c r="D49" s="31">
        <f>P41</f>
        <v>823.34908752747708</v>
      </c>
      <c r="E49" s="30">
        <f t="shared" si="11"/>
        <v>1217.8158439647234</v>
      </c>
      <c r="F49" s="30">
        <f t="shared" si="11"/>
        <v>1541.7200742973514</v>
      </c>
      <c r="G49" s="54"/>
      <c r="H49" s="54"/>
      <c r="I49" s="54"/>
      <c r="J49" s="54"/>
      <c r="K49" s="54"/>
      <c r="L49" s="54"/>
      <c r="M49" s="54"/>
      <c r="N49" s="54"/>
      <c r="O49" s="54"/>
      <c r="P49" s="41"/>
      <c r="Q49" s="41"/>
      <c r="R49" s="41"/>
      <c r="S49" s="33"/>
    </row>
    <row r="50" spans="2:19" x14ac:dyDescent="0.35">
      <c r="C50" s="3" t="s">
        <v>175</v>
      </c>
      <c r="D50" s="31">
        <f>'Input Data'!C147</f>
        <v>32.728355547604288</v>
      </c>
      <c r="E50" s="30">
        <f>'Input Data'!D147</f>
        <v>35.277986151756593</v>
      </c>
      <c r="F50" s="30">
        <f>'Input Data'!E147</f>
        <v>66.535940292772111</v>
      </c>
      <c r="G50" s="54"/>
      <c r="H50" s="54"/>
      <c r="I50" s="54"/>
      <c r="J50" s="54"/>
      <c r="K50" s="54"/>
      <c r="L50" s="54"/>
      <c r="M50" s="54"/>
      <c r="N50" s="54"/>
      <c r="O50" s="54"/>
      <c r="P50" s="41"/>
      <c r="Q50" s="41"/>
      <c r="R50" s="41"/>
      <c r="S50" s="33"/>
    </row>
    <row r="51" spans="2:19" x14ac:dyDescent="0.35">
      <c r="C51" s="3" t="s">
        <v>135</v>
      </c>
      <c r="D51" s="31">
        <f>D48-D$50-$D$45</f>
        <v>758.03353900998786</v>
      </c>
      <c r="E51" s="30">
        <f t="shared" ref="E51:F52" si="12">E48-E$50-$D$45</f>
        <v>718.1408255508419</v>
      </c>
      <c r="F51" s="30">
        <f t="shared" si="12"/>
        <v>622.96487811984741</v>
      </c>
      <c r="G51" s="54"/>
      <c r="H51" s="54"/>
      <c r="I51" s="54"/>
      <c r="J51" s="54"/>
      <c r="K51" s="54"/>
      <c r="L51" s="54"/>
      <c r="M51" s="54"/>
      <c r="N51" s="54"/>
      <c r="O51" s="54"/>
      <c r="P51" s="41"/>
      <c r="Q51" s="41"/>
      <c r="R51" s="41"/>
      <c r="S51" s="33"/>
    </row>
    <row r="52" spans="2:19" x14ac:dyDescent="0.35">
      <c r="C52" s="3" t="s">
        <v>136</v>
      </c>
      <c r="D52" s="31">
        <f>D49-D$50-$D$45</f>
        <v>758.03353900998786</v>
      </c>
      <c r="E52" s="30">
        <f t="shared" si="12"/>
        <v>1149.950664843082</v>
      </c>
      <c r="F52" s="30">
        <f t="shared" si="12"/>
        <v>1442.5969410346945</v>
      </c>
      <c r="G52" s="54"/>
      <c r="H52" s="54"/>
      <c r="I52" s="54"/>
      <c r="J52" s="54"/>
      <c r="K52" s="54"/>
      <c r="L52" s="54"/>
      <c r="M52" s="54"/>
      <c r="N52" s="54"/>
      <c r="O52" s="54"/>
      <c r="P52" s="41"/>
      <c r="Q52" s="41"/>
      <c r="R52" s="41"/>
      <c r="S52" s="33"/>
    </row>
    <row r="53" spans="2:19" x14ac:dyDescent="0.35">
      <c r="C53" s="23"/>
      <c r="D53" s="33"/>
      <c r="E53" s="54"/>
      <c r="F53" s="54"/>
      <c r="G53" s="54"/>
      <c r="H53" s="54"/>
      <c r="I53" s="54"/>
      <c r="J53" s="54"/>
      <c r="K53" s="54"/>
      <c r="L53" s="54"/>
      <c r="M53" s="54"/>
      <c r="N53" s="54"/>
      <c r="O53" s="54"/>
      <c r="P53" s="41"/>
      <c r="Q53" s="41"/>
      <c r="R53" s="41"/>
      <c r="S53" s="33"/>
    </row>
    <row r="54" spans="2:19" x14ac:dyDescent="0.35">
      <c r="B54" s="23" t="s">
        <v>123</v>
      </c>
      <c r="C54" s="23"/>
      <c r="D54" s="33"/>
      <c r="E54" s="54"/>
      <c r="F54" s="54"/>
      <c r="G54" s="54"/>
      <c r="H54" s="54"/>
      <c r="I54" s="54"/>
      <c r="J54" s="54"/>
      <c r="K54" s="54"/>
      <c r="L54" s="54"/>
      <c r="M54" s="54"/>
      <c r="N54" s="54"/>
      <c r="O54" s="54"/>
      <c r="P54" s="41"/>
      <c r="Q54" s="41"/>
      <c r="R54" s="41"/>
      <c r="S54" s="33"/>
    </row>
    <row r="55" spans="2:19" x14ac:dyDescent="0.35">
      <c r="C55" s="23"/>
      <c r="D55" s="33"/>
      <c r="E55" s="54"/>
      <c r="F55" s="54"/>
      <c r="G55" s="54"/>
      <c r="H55" s="54"/>
      <c r="I55" s="54"/>
      <c r="J55" s="54"/>
      <c r="K55" s="54"/>
      <c r="L55" s="54"/>
      <c r="M55" s="54"/>
      <c r="N55" s="54"/>
      <c r="O55" s="54"/>
      <c r="P55" s="41"/>
      <c r="Q55" s="41"/>
      <c r="R55" s="41"/>
      <c r="S55" s="33"/>
    </row>
    <row r="56" spans="2:19" x14ac:dyDescent="0.35">
      <c r="C56" s="3" t="s">
        <v>104</v>
      </c>
      <c r="D56" s="43">
        <f>'Input Data'!C85</f>
        <v>0.98429447237721857</v>
      </c>
      <c r="E56" s="54"/>
      <c r="F56" s="54"/>
      <c r="G56" s="54"/>
      <c r="H56" s="54"/>
      <c r="I56" s="54"/>
      <c r="J56" s="54"/>
      <c r="K56" s="54"/>
      <c r="L56" s="54"/>
      <c r="M56" s="54"/>
      <c r="N56" s="54"/>
      <c r="O56" s="54"/>
      <c r="P56" s="41"/>
      <c r="Q56" s="41"/>
      <c r="R56" s="41"/>
      <c r="S56" s="33"/>
    </row>
    <row r="57" spans="2:19" x14ac:dyDescent="0.35">
      <c r="C57" s="3" t="s">
        <v>137</v>
      </c>
      <c r="D57" s="44">
        <f>'Input Data'!C172</f>
        <v>0.83644038872779181</v>
      </c>
      <c r="E57" s="54"/>
      <c r="F57" s="54"/>
      <c r="G57" s="54"/>
      <c r="H57" s="54"/>
      <c r="I57" s="54"/>
      <c r="J57" s="54"/>
      <c r="K57" s="54"/>
      <c r="L57" s="54"/>
      <c r="M57" s="54"/>
      <c r="N57" s="54"/>
      <c r="O57" s="54"/>
      <c r="P57" s="41"/>
      <c r="Q57" s="41"/>
      <c r="R57" s="41"/>
      <c r="S57" s="33"/>
    </row>
    <row r="58" spans="2:19" x14ac:dyDescent="0.35">
      <c r="C58" s="3" t="s">
        <v>138</v>
      </c>
      <c r="D58" s="44">
        <f>'Input Data'!C196</f>
        <v>0.63914426384430922</v>
      </c>
      <c r="E58" s="54"/>
      <c r="F58" s="54"/>
      <c r="G58" s="54"/>
      <c r="H58" s="54"/>
      <c r="I58" s="54"/>
      <c r="J58" s="54"/>
      <c r="K58" s="54"/>
      <c r="L58" s="54"/>
      <c r="M58" s="54"/>
      <c r="N58" s="54"/>
      <c r="O58" s="54"/>
      <c r="P58" s="41"/>
      <c r="Q58" s="41"/>
      <c r="R58" s="41"/>
      <c r="S58" s="33"/>
    </row>
    <row r="59" spans="2:19" x14ac:dyDescent="0.35">
      <c r="C59" s="23"/>
      <c r="D59" s="33"/>
      <c r="E59" s="54"/>
      <c r="F59" s="54"/>
      <c r="G59" s="54"/>
      <c r="H59" s="54"/>
      <c r="I59" s="54"/>
      <c r="J59" s="54"/>
      <c r="K59" s="54"/>
      <c r="L59" s="54"/>
      <c r="M59" s="54"/>
      <c r="N59" s="54"/>
      <c r="O59" s="54"/>
      <c r="P59" s="41"/>
      <c r="Q59" s="41"/>
      <c r="R59" s="41"/>
      <c r="S59" s="33"/>
    </row>
    <row r="60" spans="2:19" x14ac:dyDescent="0.35">
      <c r="C60" s="3" t="s">
        <v>105</v>
      </c>
      <c r="D60" s="30" t="s">
        <v>93</v>
      </c>
      <c r="E60" s="54"/>
      <c r="F60" s="54"/>
      <c r="G60" s="54"/>
      <c r="H60" s="54"/>
      <c r="I60" s="54"/>
      <c r="J60" s="54"/>
      <c r="K60" s="54"/>
      <c r="L60" s="54"/>
      <c r="M60" s="54"/>
      <c r="N60" s="54"/>
      <c r="O60" s="54"/>
      <c r="P60" s="41"/>
      <c r="Q60" s="41"/>
      <c r="R60" s="41"/>
      <c r="S60" s="33"/>
    </row>
    <row r="61" spans="2:19" x14ac:dyDescent="0.35">
      <c r="C61" s="3" t="s">
        <v>124</v>
      </c>
      <c r="D61" s="30" t="s">
        <v>92</v>
      </c>
      <c r="E61" s="54"/>
      <c r="F61" s="54"/>
      <c r="G61" s="54"/>
      <c r="H61" s="54"/>
      <c r="I61" s="54"/>
      <c r="J61" s="54"/>
      <c r="K61" s="54"/>
      <c r="L61" s="54"/>
      <c r="M61" s="54"/>
      <c r="N61" s="54"/>
      <c r="O61" s="54"/>
      <c r="P61" s="41"/>
      <c r="Q61" s="41"/>
      <c r="R61" s="41"/>
      <c r="S61" s="33"/>
    </row>
    <row r="62" spans="2:19" x14ac:dyDescent="0.35">
      <c r="C62" s="3" t="s">
        <v>139</v>
      </c>
      <c r="D62" s="31">
        <f>F51/D$56/D$57/D$58</f>
        <v>1183.871663004265</v>
      </c>
      <c r="E62" s="54"/>
      <c r="F62" s="54"/>
      <c r="G62" s="54"/>
      <c r="H62" s="54"/>
      <c r="I62" s="54"/>
      <c r="J62" s="54"/>
      <c r="K62" s="54"/>
      <c r="L62" s="54"/>
      <c r="M62" s="54"/>
      <c r="N62" s="54"/>
      <c r="O62" s="54"/>
      <c r="P62" s="41"/>
      <c r="Q62" s="41"/>
      <c r="R62" s="41"/>
      <c r="S62" s="33"/>
    </row>
    <row r="63" spans="2:19" x14ac:dyDescent="0.35">
      <c r="C63" s="3" t="s">
        <v>140</v>
      </c>
      <c r="D63" s="31">
        <f>F52/D$56/D$57/D$58</f>
        <v>2741.486237204932</v>
      </c>
      <c r="E63" s="54"/>
      <c r="F63" s="54"/>
      <c r="G63" s="54"/>
      <c r="H63" s="54"/>
      <c r="I63" s="54"/>
      <c r="J63" s="54"/>
      <c r="K63" s="54"/>
      <c r="L63" s="54"/>
      <c r="M63" s="54"/>
      <c r="N63" s="54"/>
      <c r="O63" s="54"/>
      <c r="P63" s="41"/>
      <c r="Q63" s="41"/>
      <c r="R63" s="41"/>
      <c r="S63" s="33"/>
    </row>
    <row r="64" spans="2:19" ht="13.9" x14ac:dyDescent="0.4">
      <c r="C64" s="3" t="s">
        <v>31</v>
      </c>
      <c r="D64" s="31">
        <f>D63-D62</f>
        <v>1557.614574200667</v>
      </c>
      <c r="E64" s="64" t="s">
        <v>167</v>
      </c>
      <c r="F64" s="54"/>
      <c r="G64" s="54"/>
      <c r="H64" s="54"/>
      <c r="I64" s="54"/>
      <c r="J64" s="54"/>
      <c r="K64" s="54"/>
      <c r="L64" s="54"/>
      <c r="M64" s="54"/>
      <c r="N64" s="54"/>
      <c r="O64" s="54"/>
      <c r="P64" s="41"/>
      <c r="Q64" s="41"/>
      <c r="R64" s="41"/>
      <c r="S64" s="33"/>
    </row>
    <row r="65" spans="2:19" x14ac:dyDescent="0.35">
      <c r="C65" s="23"/>
      <c r="D65" s="33"/>
      <c r="E65" s="54"/>
      <c r="F65" s="54"/>
      <c r="G65" s="54"/>
      <c r="H65" s="54"/>
      <c r="I65" s="54"/>
      <c r="J65" s="54"/>
      <c r="K65" s="54"/>
      <c r="L65" s="54"/>
      <c r="M65" s="54"/>
      <c r="N65" s="54"/>
      <c r="O65" s="54"/>
      <c r="P65" s="41"/>
      <c r="Q65" s="41"/>
      <c r="R65" s="41"/>
      <c r="S65" s="33"/>
    </row>
    <row r="66" spans="2:19" x14ac:dyDescent="0.35">
      <c r="B66" s="23" t="s">
        <v>125</v>
      </c>
      <c r="C66" s="23"/>
      <c r="D66" s="33"/>
      <c r="E66" s="54"/>
      <c r="F66" s="54"/>
      <c r="G66" s="54"/>
      <c r="H66" s="54"/>
      <c r="I66" s="54"/>
      <c r="J66" s="54"/>
      <c r="K66" s="54"/>
      <c r="L66" s="54"/>
      <c r="M66" s="54"/>
      <c r="N66" s="54"/>
      <c r="O66" s="54"/>
      <c r="P66" s="41"/>
      <c r="Q66" s="41"/>
      <c r="R66" s="41"/>
      <c r="S66" s="33"/>
    </row>
    <row r="67" spans="2:19" x14ac:dyDescent="0.35">
      <c r="B67" s="23" t="s">
        <v>168</v>
      </c>
      <c r="C67" s="23"/>
      <c r="D67" s="33"/>
      <c r="E67" s="54"/>
      <c r="F67" s="54"/>
      <c r="G67" s="54"/>
      <c r="H67" s="54"/>
      <c r="I67" s="54"/>
      <c r="J67" s="54"/>
      <c r="K67" s="54"/>
      <c r="L67" s="54"/>
      <c r="M67" s="54"/>
      <c r="N67" s="54"/>
      <c r="O67" s="54"/>
      <c r="P67" s="41"/>
      <c r="Q67" s="41"/>
      <c r="R67" s="41"/>
      <c r="S67" s="33"/>
    </row>
    <row r="68" spans="2:19" x14ac:dyDescent="0.35">
      <c r="B68" s="23"/>
      <c r="C68" s="23"/>
      <c r="D68" s="33"/>
      <c r="E68" s="54"/>
      <c r="F68" s="54"/>
      <c r="G68" s="54"/>
      <c r="H68" s="54"/>
      <c r="I68" s="54"/>
      <c r="J68" s="54"/>
      <c r="K68" s="54"/>
      <c r="L68" s="54"/>
      <c r="M68" s="54"/>
      <c r="N68" s="54"/>
      <c r="O68" s="54"/>
      <c r="P68" s="41"/>
      <c r="Q68" s="41"/>
      <c r="R68" s="41"/>
      <c r="S68" s="33"/>
    </row>
    <row r="69" spans="2:19" x14ac:dyDescent="0.35">
      <c r="C69" s="36"/>
      <c r="D69" s="29" t="str">
        <f>D61</f>
        <v>2023/24</v>
      </c>
      <c r="E69" s="54"/>
      <c r="F69" s="54"/>
      <c r="G69" s="54"/>
      <c r="H69" s="54"/>
      <c r="I69" s="54"/>
      <c r="J69" s="54"/>
      <c r="K69" s="54"/>
      <c r="L69" s="54"/>
      <c r="M69" s="54"/>
      <c r="N69" s="54"/>
      <c r="O69" s="54"/>
      <c r="P69" s="41"/>
      <c r="Q69" s="41"/>
      <c r="R69" s="41"/>
      <c r="S69" s="33"/>
    </row>
    <row r="70" spans="2:19" x14ac:dyDescent="0.35">
      <c r="C70" s="25" t="s">
        <v>141</v>
      </c>
      <c r="D70" s="31">
        <f>MAX(D62:D63)</f>
        <v>2741.486237204932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7E913-2E84-4DA0-9FCD-C678DE16230C}">
  <dimension ref="A1:U70"/>
  <sheetViews>
    <sheetView zoomScale="80" zoomScaleNormal="80" workbookViewId="0"/>
  </sheetViews>
  <sheetFormatPr defaultRowHeight="13.5" x14ac:dyDescent="0.35"/>
  <cols>
    <col min="1" max="1" width="6.265625" style="24" customWidth="1"/>
    <col min="2" max="2" width="5.1328125" style="24" customWidth="1"/>
    <col min="3" max="3" width="82.1328125" style="24" customWidth="1"/>
    <col min="4" max="5" width="10.9296875" style="24" customWidth="1"/>
    <col min="6" max="18" width="10.9296875" style="24" bestFit="1" customWidth="1"/>
    <col min="19" max="19" width="9.9296875" style="24" bestFit="1" customWidth="1"/>
    <col min="20" max="16384" width="9.06640625" style="24"/>
  </cols>
  <sheetData>
    <row r="1" spans="1:21" x14ac:dyDescent="0.35">
      <c r="A1" s="23" t="s">
        <v>122</v>
      </c>
    </row>
    <row r="2" spans="1:21" x14ac:dyDescent="0.35">
      <c r="A2" s="23" t="s">
        <v>177</v>
      </c>
    </row>
    <row r="3" spans="1:21" x14ac:dyDescent="0.35">
      <c r="A3" s="23"/>
    </row>
    <row r="4" spans="1:21" x14ac:dyDescent="0.35">
      <c r="B4" s="23" t="s">
        <v>110</v>
      </c>
    </row>
    <row r="6" spans="1:21" x14ac:dyDescent="0.35">
      <c r="C6" s="25" t="s">
        <v>129</v>
      </c>
      <c r="D6" s="26">
        <f>'Input Data'!C240</f>
        <v>5.1039410454187598E-3</v>
      </c>
    </row>
    <row r="8" spans="1:21" x14ac:dyDescent="0.35">
      <c r="C8" s="27"/>
      <c r="D8" s="28" t="s">
        <v>79</v>
      </c>
      <c r="E8" s="28" t="s">
        <v>80</v>
      </c>
      <c r="F8" s="28" t="s">
        <v>81</v>
      </c>
      <c r="G8" s="28" t="s">
        <v>82</v>
      </c>
      <c r="H8" s="28" t="s">
        <v>83</v>
      </c>
      <c r="I8" s="28" t="s">
        <v>84</v>
      </c>
      <c r="J8" s="28" t="s">
        <v>85</v>
      </c>
      <c r="K8" s="28" t="s">
        <v>86</v>
      </c>
      <c r="L8" s="28" t="s">
        <v>87</v>
      </c>
      <c r="M8" s="28" t="s">
        <v>88</v>
      </c>
      <c r="N8" s="28" t="s">
        <v>89</v>
      </c>
      <c r="O8" s="28" t="s">
        <v>90</v>
      </c>
      <c r="P8" s="28" t="s">
        <v>91</v>
      </c>
      <c r="Q8" s="28" t="s">
        <v>92</v>
      </c>
      <c r="R8" s="28" t="s">
        <v>93</v>
      </c>
    </row>
    <row r="9" spans="1:21" x14ac:dyDescent="0.35">
      <c r="C9" s="25" t="s">
        <v>27</v>
      </c>
      <c r="D9" s="29">
        <f>'Input Data'!C15</f>
        <v>10645.816507582846</v>
      </c>
      <c r="E9" s="30">
        <f>'Input Data'!D15</f>
        <v>10148.017803475623</v>
      </c>
      <c r="F9" s="30">
        <f>'Input Data'!E15</f>
        <v>9588.3976961171957</v>
      </c>
      <c r="G9" s="30">
        <f>'Input Data'!F15</f>
        <v>9017.1603350239839</v>
      </c>
      <c r="H9" s="30">
        <f>'Input Data'!G15</f>
        <v>8309.3242075436428</v>
      </c>
      <c r="I9" s="30">
        <f>'Input Data'!H15</f>
        <v>7767.3969444425693</v>
      </c>
      <c r="J9" s="30">
        <f>'Input Data'!I15</f>
        <v>7195.5876628036476</v>
      </c>
      <c r="K9" s="30">
        <f>'Input Data'!J15</f>
        <v>6586.1061972452753</v>
      </c>
      <c r="L9" s="30">
        <f>'Input Data'!K15</f>
        <v>6253.8985893752915</v>
      </c>
      <c r="M9" s="30">
        <f>'Input Data'!L15</f>
        <v>6055.7084869555829</v>
      </c>
      <c r="N9" s="30">
        <f>'Input Data'!M15</f>
        <v>6117.1604279293351</v>
      </c>
      <c r="O9" s="30">
        <f>'Input Data'!N15</f>
        <v>6226.7812902167498</v>
      </c>
      <c r="P9" s="31">
        <f>'Input Data'!O15</f>
        <v>6282.3271932223697</v>
      </c>
      <c r="Q9" s="31">
        <f>'Input Data'!P15</f>
        <v>6320.0349959082805</v>
      </c>
      <c r="R9" s="31">
        <f>'Input Data'!Q15</f>
        <v>6329.6711498528866</v>
      </c>
      <c r="T9" s="32"/>
    </row>
    <row r="10" spans="1:21" x14ac:dyDescent="0.35">
      <c r="C10" s="25" t="s">
        <v>26</v>
      </c>
      <c r="D10" s="29">
        <f>D9</f>
        <v>10645.816507582846</v>
      </c>
      <c r="E10" s="30">
        <f t="shared" ref="E10:O10" si="0">E9</f>
        <v>10148.017803475623</v>
      </c>
      <c r="F10" s="30">
        <f t="shared" si="0"/>
        <v>9588.3976961171957</v>
      </c>
      <c r="G10" s="30">
        <f t="shared" si="0"/>
        <v>9017.1603350239839</v>
      </c>
      <c r="H10" s="30">
        <f t="shared" si="0"/>
        <v>8309.3242075436428</v>
      </c>
      <c r="I10" s="30">
        <f t="shared" si="0"/>
        <v>7767.3969444425693</v>
      </c>
      <c r="J10" s="30">
        <f t="shared" si="0"/>
        <v>7195.5876628036476</v>
      </c>
      <c r="K10" s="30">
        <f t="shared" si="0"/>
        <v>6586.1061972452753</v>
      </c>
      <c r="L10" s="30">
        <f t="shared" si="0"/>
        <v>6253.8985893752915</v>
      </c>
      <c r="M10" s="30">
        <f t="shared" si="0"/>
        <v>6055.7084869555829</v>
      </c>
      <c r="N10" s="30">
        <f t="shared" si="0"/>
        <v>6117.1604279293351</v>
      </c>
      <c r="O10" s="30">
        <f t="shared" si="0"/>
        <v>6226.7812902167498</v>
      </c>
      <c r="P10" s="31">
        <f>'Input Data'!C275</f>
        <v>6166.2817291671017</v>
      </c>
      <c r="Q10" s="31">
        <f>'Input Data'!D275</f>
        <v>6006.5725902895128</v>
      </c>
      <c r="R10" s="31"/>
      <c r="T10" s="32"/>
    </row>
    <row r="11" spans="1:21" x14ac:dyDescent="0.35">
      <c r="C11" s="3" t="s">
        <v>28</v>
      </c>
      <c r="D11" s="29"/>
      <c r="E11" s="30"/>
      <c r="F11" s="30"/>
      <c r="G11" s="30"/>
      <c r="H11" s="30"/>
      <c r="I11" s="30"/>
      <c r="J11" s="30"/>
      <c r="K11" s="30"/>
      <c r="L11" s="30"/>
      <c r="M11" s="30"/>
      <c r="N11" s="30"/>
      <c r="O11" s="30"/>
      <c r="P11" s="31">
        <f>P10-P9</f>
        <v>-116.04546405526798</v>
      </c>
      <c r="Q11" s="31">
        <f>Q10-Q9</f>
        <v>-313.46240561876766</v>
      </c>
      <c r="R11" s="31"/>
      <c r="T11" s="32"/>
    </row>
    <row r="12" spans="1:21" x14ac:dyDescent="0.35">
      <c r="D12" s="33"/>
      <c r="E12" s="34"/>
      <c r="F12" s="34"/>
      <c r="G12" s="34"/>
      <c r="H12" s="34"/>
      <c r="I12" s="34"/>
      <c r="J12" s="34"/>
      <c r="K12" s="34"/>
      <c r="L12" s="34"/>
      <c r="M12" s="34"/>
      <c r="N12" s="34"/>
      <c r="O12" s="34"/>
      <c r="P12" s="35"/>
      <c r="Q12" s="35"/>
      <c r="R12" s="35"/>
    </row>
    <row r="13" spans="1:21" x14ac:dyDescent="0.35">
      <c r="B13" s="23" t="s">
        <v>142</v>
      </c>
      <c r="D13" s="33"/>
      <c r="E13" s="34"/>
      <c r="F13" s="34"/>
      <c r="G13" s="34"/>
      <c r="H13" s="34"/>
      <c r="I13" s="34"/>
      <c r="J13" s="34"/>
      <c r="K13" s="34"/>
      <c r="L13" s="34"/>
      <c r="M13" s="34"/>
      <c r="N13" s="34"/>
      <c r="O13" s="34"/>
      <c r="P13" s="35"/>
      <c r="Q13" s="35"/>
      <c r="R13" s="35"/>
    </row>
    <row r="14" spans="1:21" x14ac:dyDescent="0.35">
      <c r="B14" s="23" t="s">
        <v>118</v>
      </c>
      <c r="D14" s="33"/>
      <c r="E14" s="34"/>
      <c r="F14" s="34"/>
      <c r="G14" s="34"/>
      <c r="H14" s="34"/>
      <c r="I14" s="34"/>
      <c r="J14" s="34"/>
      <c r="K14" s="34"/>
      <c r="L14" s="34"/>
      <c r="M14" s="34"/>
      <c r="N14" s="34"/>
      <c r="O14" s="34"/>
      <c r="P14" s="35"/>
      <c r="Q14" s="35"/>
      <c r="R14" s="35"/>
    </row>
    <row r="15" spans="1:21" x14ac:dyDescent="0.35">
      <c r="T15" s="32"/>
      <c r="U15" s="32"/>
    </row>
    <row r="16" spans="1:21" x14ac:dyDescent="0.35">
      <c r="C16" s="27"/>
      <c r="D16" s="36" t="s">
        <v>79</v>
      </c>
      <c r="E16" s="36" t="s">
        <v>80</v>
      </c>
      <c r="F16" s="36" t="s">
        <v>81</v>
      </c>
      <c r="G16" s="36" t="s">
        <v>82</v>
      </c>
      <c r="H16" s="36" t="s">
        <v>83</v>
      </c>
      <c r="I16" s="36" t="s">
        <v>84</v>
      </c>
      <c r="J16" s="36" t="s">
        <v>85</v>
      </c>
      <c r="K16" s="36" t="s">
        <v>86</v>
      </c>
      <c r="L16" s="36" t="s">
        <v>87</v>
      </c>
      <c r="M16" s="36" t="s">
        <v>88</v>
      </c>
      <c r="N16" s="36" t="s">
        <v>89</v>
      </c>
      <c r="O16" s="36" t="s">
        <v>90</v>
      </c>
      <c r="P16" s="36" t="s">
        <v>91</v>
      </c>
      <c r="Q16" s="36" t="s">
        <v>92</v>
      </c>
      <c r="R16" s="36" t="s">
        <v>93</v>
      </c>
    </row>
    <row r="17" spans="2:19" x14ac:dyDescent="0.35">
      <c r="C17" s="3" t="s">
        <v>111</v>
      </c>
      <c r="D17" s="37"/>
      <c r="E17" s="30">
        <f>E21+E24</f>
        <v>1126.8676380131876</v>
      </c>
      <c r="F17" s="30">
        <f t="shared" ref="F17:R18" si="1">F21+F24</f>
        <v>1010.3950616386479</v>
      </c>
      <c r="G17" s="30">
        <f t="shared" si="1"/>
        <v>1031.7269052018564</v>
      </c>
      <c r="H17" s="30">
        <f t="shared" si="1"/>
        <v>1096.2244318557691</v>
      </c>
      <c r="I17" s="30">
        <f t="shared" si="1"/>
        <v>1043.4546638119341</v>
      </c>
      <c r="J17" s="30">
        <f t="shared" si="1"/>
        <v>950.36873636403709</v>
      </c>
      <c r="K17" s="30">
        <f t="shared" si="1"/>
        <v>921.62478839888252</v>
      </c>
      <c r="L17" s="30">
        <f t="shared" si="1"/>
        <v>714.76891434964659</v>
      </c>
      <c r="M17" s="30">
        <f t="shared" si="1"/>
        <v>680.3284693787964</v>
      </c>
      <c r="N17" s="30">
        <f t="shared" si="1"/>
        <v>524.27829335876663</v>
      </c>
      <c r="O17" s="30">
        <f t="shared" si="1"/>
        <v>520.11304458685106</v>
      </c>
      <c r="P17" s="31">
        <f t="shared" si="1"/>
        <v>686.08078358020896</v>
      </c>
      <c r="Q17" s="31">
        <f t="shared" si="1"/>
        <v>672.42568448930297</v>
      </c>
      <c r="R17" s="31">
        <f t="shared" si="1"/>
        <v>658.8760498078484</v>
      </c>
    </row>
    <row r="18" spans="2:19" x14ac:dyDescent="0.35">
      <c r="C18" s="3" t="s">
        <v>115</v>
      </c>
      <c r="D18" s="37"/>
      <c r="E18" s="30">
        <f>E22+E25</f>
        <v>1126.8676380131876</v>
      </c>
      <c r="F18" s="30">
        <f t="shared" si="1"/>
        <v>1010.3950616386479</v>
      </c>
      <c r="G18" s="30">
        <f t="shared" si="1"/>
        <v>1031.7269052018564</v>
      </c>
      <c r="H18" s="30">
        <f t="shared" si="1"/>
        <v>1096.2244318557691</v>
      </c>
      <c r="I18" s="30">
        <f t="shared" si="1"/>
        <v>1043.4546638119341</v>
      </c>
      <c r="J18" s="30">
        <f t="shared" si="1"/>
        <v>950.36873636403709</v>
      </c>
      <c r="K18" s="30">
        <f t="shared" si="1"/>
        <v>921.62478839888252</v>
      </c>
      <c r="L18" s="30">
        <f t="shared" si="1"/>
        <v>714.76891434964659</v>
      </c>
      <c r="M18" s="30">
        <f t="shared" si="1"/>
        <v>680.3284693787964</v>
      </c>
      <c r="N18" s="30">
        <f t="shared" si="1"/>
        <v>524.27829335876663</v>
      </c>
      <c r="O18" s="30">
        <f t="shared" si="1"/>
        <v>520.11304458685106</v>
      </c>
      <c r="P18" s="31">
        <f t="shared" si="1"/>
        <v>686.08078358020896</v>
      </c>
      <c r="Q18" s="31">
        <f t="shared" si="1"/>
        <v>660.00481747629124</v>
      </c>
      <c r="R18" s="31">
        <f t="shared" si="1"/>
        <v>626.19697893069781</v>
      </c>
    </row>
    <row r="19" spans="2:19" x14ac:dyDescent="0.35">
      <c r="C19" s="3" t="s">
        <v>161</v>
      </c>
      <c r="D19" s="38"/>
      <c r="E19" s="39"/>
      <c r="F19" s="39"/>
      <c r="G19" s="39"/>
      <c r="H19" s="39"/>
      <c r="I19" s="39"/>
      <c r="J19" s="39"/>
      <c r="K19" s="39"/>
      <c r="L19" s="39"/>
      <c r="M19" s="39"/>
      <c r="N19" s="39"/>
      <c r="O19" s="39"/>
      <c r="P19" s="31">
        <f>P18-P17</f>
        <v>0</v>
      </c>
      <c r="Q19" s="31">
        <f t="shared" ref="Q19:R19" si="2">Q18-Q17</f>
        <v>-12.42086701301173</v>
      </c>
      <c r="R19" s="31">
        <f t="shared" si="2"/>
        <v>-32.679070877150593</v>
      </c>
    </row>
    <row r="20" spans="2:19" x14ac:dyDescent="0.35">
      <c r="C20" s="25" t="s">
        <v>24</v>
      </c>
      <c r="D20" s="26"/>
      <c r="E20" s="45">
        <f>'Input Data'!C41</f>
        <v>8.00784769773972E-2</v>
      </c>
      <c r="F20" s="45">
        <f>'Input Data'!D41</f>
        <v>7.6634654471049474E-2</v>
      </c>
      <c r="G20" s="45">
        <f>'Input Data'!E41</f>
        <v>8.5805891418863189E-2</v>
      </c>
      <c r="H20" s="45">
        <f>'Input Data'!F41</f>
        <v>9.7843875661691657E-2</v>
      </c>
      <c r="I20" s="45">
        <f>'Input Data'!G41</f>
        <v>0.10126472208853056</v>
      </c>
      <c r="J20" s="45">
        <f>'Input Data'!H41</f>
        <v>0.10088079156805854</v>
      </c>
      <c r="K20" s="45">
        <f>'Input Data'!I41</f>
        <v>0.10568122340712875</v>
      </c>
      <c r="L20" s="45">
        <f>'Input Data'!J41</f>
        <v>9.3093444553110041E-2</v>
      </c>
      <c r="M20" s="45">
        <f>'Input Data'!K41</f>
        <v>9.1991450506365521E-2</v>
      </c>
      <c r="N20" s="45">
        <f>'Input Data'!L41</f>
        <v>7.0766428593351985E-2</v>
      </c>
      <c r="O20" s="45">
        <f>'Input Data'!M41</f>
        <v>6.504031034471984E-2</v>
      </c>
      <c r="P20" s="46">
        <f>'Input Data'!N41</f>
        <v>8.9230434442722703E-2</v>
      </c>
      <c r="Q20" s="46">
        <f>'Input Data'!O41</f>
        <v>8.6314007993517614E-2</v>
      </c>
      <c r="R20" s="46">
        <f>'Input Data'!P41</f>
        <v>8.3712996379729801E-2</v>
      </c>
    </row>
    <row r="21" spans="2:19" x14ac:dyDescent="0.35">
      <c r="C21" s="3" t="s">
        <v>162</v>
      </c>
      <c r="D21" s="37"/>
      <c r="E21" s="30">
        <f>E$20*D9</f>
        <v>852.50077210806796</v>
      </c>
      <c r="F21" s="30">
        <f t="shared" ref="F21:O21" si="3">F20*E9</f>
        <v>777.68983793541281</v>
      </c>
      <c r="G21" s="30">
        <f t="shared" si="3"/>
        <v>822.74101159391</v>
      </c>
      <c r="H21" s="30">
        <f t="shared" si="3"/>
        <v>882.27391464162451</v>
      </c>
      <c r="I21" s="30">
        <f t="shared" si="3"/>
        <v>841.44140662040638</v>
      </c>
      <c r="J21" s="30">
        <f t="shared" si="3"/>
        <v>783.58115217868567</v>
      </c>
      <c r="K21" s="30">
        <f t="shared" si="3"/>
        <v>760.43850733833176</v>
      </c>
      <c r="L21" s="30">
        <f t="shared" si="3"/>
        <v>613.12331209414742</v>
      </c>
      <c r="M21" s="30">
        <f t="shared" si="3"/>
        <v>575.30520255634633</v>
      </c>
      <c r="N21" s="30">
        <f t="shared" si="3"/>
        <v>428.54086222429783</v>
      </c>
      <c r="O21" s="30">
        <f t="shared" si="3"/>
        <v>397.86201266096316</v>
      </c>
      <c r="P21" s="31">
        <f>(P20*O9)</f>
        <v>555.618399705858</v>
      </c>
      <c r="Q21" s="31">
        <f t="shared" ref="Q21:R21" si="4">(Q20*P9)</f>
        <v>542.25283957368868</v>
      </c>
      <c r="R21" s="31">
        <f t="shared" si="4"/>
        <v>529.06906673223557</v>
      </c>
    </row>
    <row r="22" spans="2:19" ht="13.9" x14ac:dyDescent="0.4">
      <c r="C22" s="3" t="s">
        <v>163</v>
      </c>
      <c r="D22" s="37"/>
      <c r="E22" s="30">
        <f>E$20*D10</f>
        <v>852.50077210806796</v>
      </c>
      <c r="F22" s="30">
        <f t="shared" ref="F22:R22" si="5">F$20*E10</f>
        <v>777.68983793541281</v>
      </c>
      <c r="G22" s="30">
        <f t="shared" si="5"/>
        <v>822.74101159391</v>
      </c>
      <c r="H22" s="30">
        <f t="shared" si="5"/>
        <v>882.27391464162451</v>
      </c>
      <c r="I22" s="30">
        <f t="shared" si="5"/>
        <v>841.44140662040638</v>
      </c>
      <c r="J22" s="30">
        <f t="shared" si="5"/>
        <v>783.58115217868567</v>
      </c>
      <c r="K22" s="30">
        <f t="shared" si="5"/>
        <v>760.43850733833176</v>
      </c>
      <c r="L22" s="30">
        <f t="shared" si="5"/>
        <v>613.12331209414742</v>
      </c>
      <c r="M22" s="30">
        <f t="shared" si="5"/>
        <v>575.30520255634633</v>
      </c>
      <c r="N22" s="30">
        <f t="shared" si="5"/>
        <v>428.54086222429783</v>
      </c>
      <c r="O22" s="30">
        <f t="shared" si="5"/>
        <v>397.86201266096316</v>
      </c>
      <c r="P22" s="31">
        <f t="shared" si="5"/>
        <v>555.618399705858</v>
      </c>
      <c r="Q22" s="31">
        <f t="shared" si="5"/>
        <v>532.23649046161086</v>
      </c>
      <c r="R22" s="31">
        <f t="shared" si="5"/>
        <v>502.82818950549023</v>
      </c>
      <c r="S22" s="40"/>
    </row>
    <row r="23" spans="2:19" x14ac:dyDescent="0.35">
      <c r="C23" s="25" t="s">
        <v>29</v>
      </c>
      <c r="D23" s="26"/>
      <c r="E23" s="45">
        <f>'Input Data'!C66</f>
        <v>2.5772270798551943E-2</v>
      </c>
      <c r="F23" s="45">
        <f>'Input Data'!D66</f>
        <v>2.2931101246544447E-2</v>
      </c>
      <c r="G23" s="45">
        <f>'Input Data'!E66</f>
        <v>2.1795705625828908E-2</v>
      </c>
      <c r="H23" s="45">
        <f>'Input Data'!F66</f>
        <v>2.3727039252382939E-2</v>
      </c>
      <c r="I23" s="45">
        <f>'Input Data'!G66</f>
        <v>2.4311634995313986E-2</v>
      </c>
      <c r="J23" s="45">
        <f>'Input Data'!H66</f>
        <v>2.1472777222320903E-2</v>
      </c>
      <c r="K23" s="45">
        <f>'Input Data'!I66</f>
        <v>2.2400711187742939E-2</v>
      </c>
      <c r="L23" s="45">
        <f>'Input Data'!J66</f>
        <v>1.543333787997736E-2</v>
      </c>
      <c r="M23" s="45">
        <f>'Input Data'!K66</f>
        <v>1.6793247495390056E-2</v>
      </c>
      <c r="N23" s="45">
        <f>'Input Data'!L66</f>
        <v>1.5809451749649751E-2</v>
      </c>
      <c r="O23" s="45">
        <f>'Input Data'!M66</f>
        <v>1.9984931467175851E-2</v>
      </c>
      <c r="P23" s="46">
        <f>'Input Data'!N66</f>
        <v>2.0951817286296512E-2</v>
      </c>
      <c r="Q23" s="46">
        <f>'Input Data'!O66</f>
        <v>2.0720481584602917E-2</v>
      </c>
      <c r="R23" s="46">
        <f>'Input Data'!P66</f>
        <v>2.0538965869596068E-2</v>
      </c>
    </row>
    <row r="24" spans="2:19" x14ac:dyDescent="0.35">
      <c r="C24" s="3" t="s">
        <v>164</v>
      </c>
      <c r="D24" s="37"/>
      <c r="E24" s="30">
        <f>E$23*D9</f>
        <v>274.3668659051196</v>
      </c>
      <c r="F24" s="30">
        <f t="shared" ref="F24:R24" si="6">F23*E9</f>
        <v>232.70522370323511</v>
      </c>
      <c r="G24" s="30">
        <f t="shared" si="6"/>
        <v>208.98589360794651</v>
      </c>
      <c r="H24" s="30">
        <f t="shared" si="6"/>
        <v>213.95051721414455</v>
      </c>
      <c r="I24" s="30">
        <f t="shared" si="6"/>
        <v>202.01325719152769</v>
      </c>
      <c r="J24" s="30">
        <f t="shared" si="6"/>
        <v>166.78758418535139</v>
      </c>
      <c r="K24" s="30">
        <f t="shared" si="6"/>
        <v>161.18628106055073</v>
      </c>
      <c r="L24" s="30">
        <f t="shared" si="6"/>
        <v>101.64560225549916</v>
      </c>
      <c r="M24" s="30">
        <f t="shared" si="6"/>
        <v>105.02326682245003</v>
      </c>
      <c r="N24" s="30">
        <f t="shared" si="6"/>
        <v>95.737431134468778</v>
      </c>
      <c r="O24" s="30">
        <f t="shared" si="6"/>
        <v>122.25103192588786</v>
      </c>
      <c r="P24" s="31">
        <f t="shared" si="6"/>
        <v>130.46238387435099</v>
      </c>
      <c r="Q24" s="31">
        <f t="shared" si="6"/>
        <v>130.17284491561423</v>
      </c>
      <c r="R24" s="31">
        <f t="shared" si="6"/>
        <v>129.80698307561289</v>
      </c>
    </row>
    <row r="25" spans="2:19" x14ac:dyDescent="0.35">
      <c r="C25" s="3" t="s">
        <v>165</v>
      </c>
      <c r="D25" s="37"/>
      <c r="E25" s="30">
        <f>E$23*D10</f>
        <v>274.3668659051196</v>
      </c>
      <c r="F25" s="30">
        <f t="shared" ref="F25:R25" si="7">F$23*E10</f>
        <v>232.70522370323511</v>
      </c>
      <c r="G25" s="30">
        <f t="shared" si="7"/>
        <v>208.98589360794651</v>
      </c>
      <c r="H25" s="30">
        <f t="shared" si="7"/>
        <v>213.95051721414455</v>
      </c>
      <c r="I25" s="30">
        <f t="shared" si="7"/>
        <v>202.01325719152769</v>
      </c>
      <c r="J25" s="30">
        <f t="shared" si="7"/>
        <v>166.78758418535139</v>
      </c>
      <c r="K25" s="30">
        <f t="shared" si="7"/>
        <v>161.18628106055073</v>
      </c>
      <c r="L25" s="30">
        <f t="shared" si="7"/>
        <v>101.64560225549916</v>
      </c>
      <c r="M25" s="30">
        <f t="shared" si="7"/>
        <v>105.02326682245003</v>
      </c>
      <c r="N25" s="30">
        <f t="shared" si="7"/>
        <v>95.737431134468778</v>
      </c>
      <c r="O25" s="30">
        <f t="shared" si="7"/>
        <v>122.25103192588786</v>
      </c>
      <c r="P25" s="31">
        <f t="shared" si="7"/>
        <v>130.46238387435099</v>
      </c>
      <c r="Q25" s="31">
        <f t="shared" si="7"/>
        <v>127.76832701468037</v>
      </c>
      <c r="R25" s="31">
        <f t="shared" si="7"/>
        <v>123.36878942520755</v>
      </c>
    </row>
    <row r="26" spans="2:19" x14ac:dyDescent="0.35">
      <c r="D26" s="33"/>
      <c r="E26" s="34"/>
      <c r="F26" s="34"/>
      <c r="G26" s="34"/>
      <c r="H26" s="34"/>
      <c r="I26" s="34"/>
      <c r="J26" s="34"/>
      <c r="K26" s="34"/>
      <c r="L26" s="34"/>
      <c r="M26" s="34"/>
      <c r="N26" s="34"/>
      <c r="O26" s="34"/>
      <c r="P26" s="34"/>
      <c r="Q26" s="34"/>
      <c r="R26" s="34"/>
    </row>
    <row r="27" spans="2:19" x14ac:dyDescent="0.35">
      <c r="B27" s="23" t="s">
        <v>180</v>
      </c>
      <c r="D27" s="33"/>
      <c r="E27" s="34"/>
      <c r="F27" s="34"/>
      <c r="G27" s="34"/>
      <c r="H27" s="34"/>
      <c r="I27" s="34"/>
      <c r="J27" s="34"/>
      <c r="K27" s="34"/>
      <c r="L27" s="34"/>
      <c r="M27" s="34"/>
      <c r="N27" s="34"/>
      <c r="O27" s="34"/>
      <c r="P27" s="34"/>
      <c r="Q27" s="34"/>
      <c r="R27" s="34"/>
    </row>
    <row r="28" spans="2:19" x14ac:dyDescent="0.35">
      <c r="D28" s="33"/>
      <c r="E28" s="34"/>
      <c r="F28" s="34"/>
      <c r="G28" s="34"/>
      <c r="H28" s="34"/>
      <c r="I28" s="34"/>
      <c r="J28" s="34"/>
      <c r="K28" s="34"/>
      <c r="L28" s="34"/>
      <c r="M28" s="34"/>
      <c r="N28" s="34"/>
      <c r="O28" s="34"/>
      <c r="P28" s="34"/>
      <c r="Q28" s="34"/>
      <c r="R28" s="34"/>
    </row>
    <row r="29" spans="2:19" x14ac:dyDescent="0.35">
      <c r="C29" s="27"/>
      <c r="D29" s="36" t="s">
        <v>79</v>
      </c>
      <c r="E29" s="36" t="s">
        <v>80</v>
      </c>
      <c r="F29" s="36" t="s">
        <v>81</v>
      </c>
      <c r="G29" s="36" t="s">
        <v>82</v>
      </c>
      <c r="H29" s="36" t="s">
        <v>83</v>
      </c>
      <c r="I29" s="36" t="s">
        <v>84</v>
      </c>
      <c r="J29" s="36" t="s">
        <v>85</v>
      </c>
      <c r="K29" s="36" t="s">
        <v>86</v>
      </c>
      <c r="L29" s="36" t="s">
        <v>87</v>
      </c>
      <c r="M29" s="36" t="s">
        <v>88</v>
      </c>
      <c r="N29" s="36" t="s">
        <v>89</v>
      </c>
      <c r="O29" s="36" t="s">
        <v>90</v>
      </c>
      <c r="P29" s="36" t="s">
        <v>91</v>
      </c>
      <c r="Q29" s="36" t="s">
        <v>92</v>
      </c>
      <c r="R29" s="36" t="s">
        <v>93</v>
      </c>
    </row>
    <row r="30" spans="2:19" x14ac:dyDescent="0.35">
      <c r="C30" s="3" t="s">
        <v>112</v>
      </c>
      <c r="D30" s="53"/>
      <c r="E30" s="30">
        <f>'Input Data'!C299</f>
        <v>777.80510355285401</v>
      </c>
      <c r="F30" s="30">
        <f>'Input Data'!D299</f>
        <v>865.0138192235022</v>
      </c>
      <c r="G30" s="30">
        <f>'Input Data'!E299</f>
        <v>734.67051361837116</v>
      </c>
      <c r="H30" s="30">
        <f>'Input Data'!F299</f>
        <v>813.07747480526155</v>
      </c>
      <c r="I30" s="30">
        <f>'Input Data'!G299</f>
        <v>773.51092154910771</v>
      </c>
      <c r="J30" s="30">
        <f>'Input Data'!H299</f>
        <v>701.20892820457493</v>
      </c>
      <c r="K30" s="30">
        <f>'Input Data'!I299</f>
        <v>618.76071340393582</v>
      </c>
      <c r="L30" s="30">
        <f>'Input Data'!J299</f>
        <v>620.44493334869935</v>
      </c>
      <c r="M30" s="30">
        <f>'Input Data'!K299</f>
        <v>582.43274624386845</v>
      </c>
      <c r="N30" s="30">
        <f>'Input Data'!L299</f>
        <v>564.35257123424901</v>
      </c>
      <c r="O30" s="30">
        <f>'Input Data'!M299</f>
        <v>616.82134760120948</v>
      </c>
      <c r="P30" s="31">
        <f>P9*($D$6+1)-O9+P17</f>
        <v>773.69131420806673</v>
      </c>
      <c r="Q30" s="31">
        <f>Q9*($D$6+1)-P9+Q17</f>
        <v>742.39057319931317</v>
      </c>
      <c r="R30" s="31">
        <f>R9*($D$6+1)-Q9+R17</f>
        <v>700.81847213819151</v>
      </c>
    </row>
    <row r="31" spans="2:19" x14ac:dyDescent="0.35">
      <c r="C31" s="3" t="s">
        <v>116</v>
      </c>
      <c r="D31" s="53"/>
      <c r="E31" s="30">
        <f>E30</f>
        <v>777.80510355285401</v>
      </c>
      <c r="F31" s="30">
        <f t="shared" ref="F31:O31" si="8">F30</f>
        <v>865.0138192235022</v>
      </c>
      <c r="G31" s="30">
        <f t="shared" si="8"/>
        <v>734.67051361837116</v>
      </c>
      <c r="H31" s="30">
        <f t="shared" si="8"/>
        <v>813.07747480526155</v>
      </c>
      <c r="I31" s="30">
        <f t="shared" si="8"/>
        <v>773.51092154910771</v>
      </c>
      <c r="J31" s="30">
        <f t="shared" si="8"/>
        <v>701.20892820457493</v>
      </c>
      <c r="K31" s="30">
        <f t="shared" si="8"/>
        <v>618.76071340393582</v>
      </c>
      <c r="L31" s="30">
        <f t="shared" si="8"/>
        <v>620.44493334869935</v>
      </c>
      <c r="M31" s="30">
        <f t="shared" si="8"/>
        <v>582.43274624386845</v>
      </c>
      <c r="N31" s="30">
        <f t="shared" si="8"/>
        <v>564.35257123424901</v>
      </c>
      <c r="O31" s="30">
        <f t="shared" si="8"/>
        <v>616.82134760120948</v>
      </c>
      <c r="P31" s="31">
        <f>P9*($D$6+1)-O10+P18</f>
        <v>773.69131420806673</v>
      </c>
      <c r="Q31" s="31">
        <f>Q9*($D$6+1)-P10+Q18</f>
        <v>846.01517024156942</v>
      </c>
      <c r="R31" s="31">
        <f>R9*($D$6+1)-Q10+R18</f>
        <v>981.60180687980858</v>
      </c>
      <c r="S31" s="33"/>
    </row>
    <row r="33" spans="2:19" x14ac:dyDescent="0.35">
      <c r="B33" s="23" t="s">
        <v>166</v>
      </c>
    </row>
    <row r="35" spans="2:19" x14ac:dyDescent="0.35">
      <c r="C35" s="37"/>
      <c r="D35" s="29" t="s">
        <v>79</v>
      </c>
      <c r="E35" s="30" t="s">
        <v>80</v>
      </c>
      <c r="F35" s="30" t="s">
        <v>81</v>
      </c>
      <c r="G35" s="30" t="s">
        <v>82</v>
      </c>
      <c r="H35" s="30" t="s">
        <v>83</v>
      </c>
      <c r="I35" s="30" t="s">
        <v>84</v>
      </c>
      <c r="J35" s="30" t="s">
        <v>85</v>
      </c>
      <c r="K35" s="30" t="s">
        <v>86</v>
      </c>
      <c r="L35" s="30" t="s">
        <v>87</v>
      </c>
      <c r="M35" s="30" t="s">
        <v>88</v>
      </c>
      <c r="N35" s="30" t="s">
        <v>89</v>
      </c>
      <c r="O35" s="30" t="s">
        <v>90</v>
      </c>
      <c r="P35" s="30" t="s">
        <v>91</v>
      </c>
      <c r="Q35" s="30" t="s">
        <v>92</v>
      </c>
      <c r="R35" s="30" t="s">
        <v>93</v>
      </c>
    </row>
    <row r="36" spans="2:19" x14ac:dyDescent="0.35">
      <c r="C36" s="3" t="s">
        <v>112</v>
      </c>
      <c r="D36" s="38"/>
      <c r="E36" s="30">
        <f t="shared" ref="E36:R37" si="9">E30</f>
        <v>777.80510355285401</v>
      </c>
      <c r="F36" s="30">
        <f t="shared" si="9"/>
        <v>865.0138192235022</v>
      </c>
      <c r="G36" s="30">
        <f t="shared" si="9"/>
        <v>734.67051361837116</v>
      </c>
      <c r="H36" s="30">
        <f t="shared" si="9"/>
        <v>813.07747480526155</v>
      </c>
      <c r="I36" s="30">
        <f t="shared" si="9"/>
        <v>773.51092154910771</v>
      </c>
      <c r="J36" s="30">
        <f t="shared" si="9"/>
        <v>701.20892820457493</v>
      </c>
      <c r="K36" s="30">
        <f t="shared" si="9"/>
        <v>618.76071340393582</v>
      </c>
      <c r="L36" s="30">
        <f t="shared" si="9"/>
        <v>620.44493334869935</v>
      </c>
      <c r="M36" s="30">
        <f t="shared" si="9"/>
        <v>582.43274624386845</v>
      </c>
      <c r="N36" s="30">
        <f t="shared" si="9"/>
        <v>564.35257123424901</v>
      </c>
      <c r="O36" s="30">
        <f t="shared" si="9"/>
        <v>616.82134760120948</v>
      </c>
      <c r="P36" s="31">
        <f t="shared" si="9"/>
        <v>773.69131420806673</v>
      </c>
      <c r="Q36" s="31">
        <f t="shared" si="9"/>
        <v>742.39057319931317</v>
      </c>
      <c r="R36" s="31">
        <f t="shared" si="9"/>
        <v>700.81847213819151</v>
      </c>
      <c r="S36" s="33"/>
    </row>
    <row r="37" spans="2:19" x14ac:dyDescent="0.35">
      <c r="C37" s="3" t="s">
        <v>116</v>
      </c>
      <c r="D37" s="38"/>
      <c r="E37" s="30">
        <f>E31</f>
        <v>777.80510355285401</v>
      </c>
      <c r="F37" s="30">
        <f t="shared" si="9"/>
        <v>865.0138192235022</v>
      </c>
      <c r="G37" s="30">
        <f t="shared" si="9"/>
        <v>734.67051361837116</v>
      </c>
      <c r="H37" s="30">
        <f t="shared" si="9"/>
        <v>813.07747480526155</v>
      </c>
      <c r="I37" s="30">
        <f t="shared" si="9"/>
        <v>773.51092154910771</v>
      </c>
      <c r="J37" s="30">
        <f t="shared" si="9"/>
        <v>701.20892820457493</v>
      </c>
      <c r="K37" s="30">
        <f t="shared" si="9"/>
        <v>618.76071340393582</v>
      </c>
      <c r="L37" s="30">
        <f t="shared" si="9"/>
        <v>620.44493334869935</v>
      </c>
      <c r="M37" s="30">
        <f t="shared" si="9"/>
        <v>582.43274624386845</v>
      </c>
      <c r="N37" s="30">
        <f t="shared" si="9"/>
        <v>564.35257123424901</v>
      </c>
      <c r="O37" s="30">
        <f t="shared" si="9"/>
        <v>616.82134760120948</v>
      </c>
      <c r="P37" s="31">
        <f>P31</f>
        <v>773.69131420806673</v>
      </c>
      <c r="Q37" s="31">
        <f>Q31</f>
        <v>846.01517024156942</v>
      </c>
      <c r="R37" s="31">
        <f>R31</f>
        <v>981.60180687980858</v>
      </c>
      <c r="S37" s="33"/>
    </row>
    <row r="38" spans="2:19" x14ac:dyDescent="0.35">
      <c r="C38" s="3" t="s">
        <v>25</v>
      </c>
      <c r="D38" s="37"/>
      <c r="E38" s="30">
        <f>'Input Data'!C97</f>
        <v>185.48239447920682</v>
      </c>
      <c r="F38" s="30">
        <f>'Input Data'!D97</f>
        <v>248.25549813663287</v>
      </c>
      <c r="G38" s="30">
        <f>'Input Data'!E97</f>
        <v>283.96533131384109</v>
      </c>
      <c r="H38" s="30">
        <f>'Input Data'!F97</f>
        <v>367.46678133310439</v>
      </c>
      <c r="I38" s="30">
        <f>'Input Data'!G97</f>
        <v>291.58734938150997</v>
      </c>
      <c r="J38" s="30">
        <f>'Input Data'!H97</f>
        <v>306.92873798870988</v>
      </c>
      <c r="K38" s="30">
        <f>'Input Data'!I97</f>
        <v>255.86012776520153</v>
      </c>
      <c r="L38" s="30">
        <f>'Input Data'!J97</f>
        <v>265.85395200165709</v>
      </c>
      <c r="M38" s="30">
        <f>'Input Data'!K97</f>
        <v>233.2765297647224</v>
      </c>
      <c r="N38" s="30">
        <f>'Input Data'!L97</f>
        <v>249.96590596548913</v>
      </c>
      <c r="O38" s="30">
        <f>'Input Data'!M97</f>
        <v>225.88345028865842</v>
      </c>
      <c r="P38" s="31">
        <f>'Input Data'!N97</f>
        <v>238.58385305822031</v>
      </c>
      <c r="Q38" s="31">
        <f>'Input Data'!O97</f>
        <v>238.58385305822031</v>
      </c>
      <c r="R38" s="31">
        <f>'Input Data'!P97</f>
        <v>238.58385305822031</v>
      </c>
      <c r="S38" s="33"/>
    </row>
    <row r="39" spans="2:19" x14ac:dyDescent="0.35">
      <c r="C39" s="3" t="s">
        <v>30</v>
      </c>
      <c r="D39" s="37"/>
      <c r="E39" s="30">
        <f>'Input Data'!C123</f>
        <v>128.54123871351504</v>
      </c>
      <c r="F39" s="30">
        <f>'Input Data'!D123</f>
        <v>193.65703156127887</v>
      </c>
      <c r="G39" s="30">
        <f>'Input Data'!E123</f>
        <v>169.19810091651263</v>
      </c>
      <c r="H39" s="30">
        <f>'Input Data'!F123</f>
        <v>169.22213375749237</v>
      </c>
      <c r="I39" s="30">
        <f>'Input Data'!G123</f>
        <v>111.56969832454732</v>
      </c>
      <c r="J39" s="30">
        <f>'Input Data'!H123</f>
        <v>113.8917802593643</v>
      </c>
      <c r="K39" s="30">
        <f>'Input Data'!I123</f>
        <v>74.087116628423786</v>
      </c>
      <c r="L39" s="30">
        <f>'Input Data'!J123</f>
        <v>91.313452937706415</v>
      </c>
      <c r="M39" s="30">
        <f>'Input Data'!K123</f>
        <v>103.87596517282299</v>
      </c>
      <c r="N39" s="30">
        <f>'Input Data'!L123</f>
        <v>78.806801439767668</v>
      </c>
      <c r="O39" s="30">
        <f>'Input Data'!M123</f>
        <v>92.237640215640937</v>
      </c>
      <c r="P39" s="31">
        <f>'Input Data'!N123</f>
        <v>90.44391605365287</v>
      </c>
      <c r="Q39" s="31">
        <f>'Input Data'!O123</f>
        <v>74.150207102680952</v>
      </c>
      <c r="R39" s="31">
        <f>'Input Data'!P123</f>
        <v>72.489780553791078</v>
      </c>
      <c r="S39" s="33"/>
    </row>
    <row r="40" spans="2:19" x14ac:dyDescent="0.35">
      <c r="C40" s="3" t="s">
        <v>113</v>
      </c>
      <c r="D40" s="37"/>
      <c r="E40" s="30">
        <f>E36-E$38-E$39</f>
        <v>463.78147036013212</v>
      </c>
      <c r="F40" s="30">
        <f t="shared" ref="F40:R41" si="10">F36-F$38-F$39</f>
        <v>423.1012895255904</v>
      </c>
      <c r="G40" s="30">
        <f t="shared" si="10"/>
        <v>281.50708138801747</v>
      </c>
      <c r="H40" s="30">
        <f t="shared" si="10"/>
        <v>276.38855971466478</v>
      </c>
      <c r="I40" s="30">
        <f t="shared" si="10"/>
        <v>370.35387384305045</v>
      </c>
      <c r="J40" s="30">
        <f t="shared" si="10"/>
        <v>280.38840995650077</v>
      </c>
      <c r="K40" s="30">
        <f t="shared" si="10"/>
        <v>288.81346901031054</v>
      </c>
      <c r="L40" s="30">
        <f t="shared" si="10"/>
        <v>263.27752840933584</v>
      </c>
      <c r="M40" s="30">
        <f t="shared" si="10"/>
        <v>245.28025130632307</v>
      </c>
      <c r="N40" s="30">
        <f t="shared" si="10"/>
        <v>235.57986382899222</v>
      </c>
      <c r="O40" s="30">
        <f t="shared" si="10"/>
        <v>298.70025709691015</v>
      </c>
      <c r="P40" s="31">
        <f t="shared" si="10"/>
        <v>444.6635450961935</v>
      </c>
      <c r="Q40" s="31">
        <f t="shared" si="10"/>
        <v>429.6565130384119</v>
      </c>
      <c r="R40" s="31">
        <f t="shared" si="10"/>
        <v>389.7448385261801</v>
      </c>
      <c r="S40" s="33"/>
    </row>
    <row r="41" spans="2:19" x14ac:dyDescent="0.35">
      <c r="C41" s="3" t="s">
        <v>117</v>
      </c>
      <c r="D41" s="37"/>
      <c r="E41" s="30">
        <f>E37-E$38-E$39</f>
        <v>463.78147036013212</v>
      </c>
      <c r="F41" s="30">
        <f t="shared" si="10"/>
        <v>423.1012895255904</v>
      </c>
      <c r="G41" s="30">
        <f t="shared" si="10"/>
        <v>281.50708138801747</v>
      </c>
      <c r="H41" s="30">
        <f t="shared" si="10"/>
        <v>276.38855971466478</v>
      </c>
      <c r="I41" s="30">
        <f t="shared" si="10"/>
        <v>370.35387384305045</v>
      </c>
      <c r="J41" s="30">
        <f t="shared" si="10"/>
        <v>280.38840995650077</v>
      </c>
      <c r="K41" s="30">
        <f t="shared" si="10"/>
        <v>288.81346901031054</v>
      </c>
      <c r="L41" s="30">
        <f t="shared" si="10"/>
        <v>263.27752840933584</v>
      </c>
      <c r="M41" s="30">
        <f t="shared" si="10"/>
        <v>245.28025130632307</v>
      </c>
      <c r="N41" s="30">
        <f t="shared" si="10"/>
        <v>235.57986382899222</v>
      </c>
      <c r="O41" s="30">
        <f t="shared" si="10"/>
        <v>298.70025709691015</v>
      </c>
      <c r="P41" s="31">
        <f t="shared" si="10"/>
        <v>444.6635450961935</v>
      </c>
      <c r="Q41" s="31">
        <f t="shared" si="10"/>
        <v>533.28111008066821</v>
      </c>
      <c r="R41" s="31">
        <f t="shared" si="10"/>
        <v>670.52817326779711</v>
      </c>
      <c r="S41" s="33"/>
    </row>
    <row r="42" spans="2:19" x14ac:dyDescent="0.35">
      <c r="C42" s="23"/>
      <c r="D42" s="33"/>
      <c r="E42" s="54"/>
      <c r="F42" s="54"/>
      <c r="G42" s="54"/>
      <c r="H42" s="54"/>
      <c r="I42" s="54"/>
      <c r="J42" s="54"/>
      <c r="K42" s="54"/>
      <c r="L42" s="54"/>
      <c r="M42" s="54"/>
      <c r="N42" s="54"/>
      <c r="O42" s="54"/>
      <c r="P42" s="41"/>
      <c r="Q42" s="41"/>
      <c r="R42" s="41"/>
      <c r="S42" s="33"/>
    </row>
    <row r="43" spans="2:19" x14ac:dyDescent="0.35">
      <c r="B43" s="23" t="s">
        <v>174</v>
      </c>
      <c r="C43" s="23"/>
      <c r="D43" s="33"/>
      <c r="E43" s="54"/>
      <c r="F43" s="54"/>
      <c r="G43" s="54"/>
      <c r="H43" s="54"/>
      <c r="I43" s="54"/>
      <c r="J43" s="54"/>
      <c r="K43" s="54"/>
      <c r="L43" s="54"/>
      <c r="M43" s="54"/>
      <c r="N43" s="54"/>
      <c r="O43" s="54"/>
      <c r="P43" s="41"/>
      <c r="Q43" s="41"/>
      <c r="R43" s="41"/>
      <c r="S43" s="33"/>
    </row>
    <row r="44" spans="2:19" x14ac:dyDescent="0.35">
      <c r="C44" s="23"/>
      <c r="D44" s="33"/>
      <c r="E44" s="54"/>
      <c r="F44" s="54"/>
      <c r="G44" s="54"/>
      <c r="H44" s="54"/>
      <c r="I44" s="54"/>
      <c r="J44" s="54"/>
      <c r="K44" s="54"/>
      <c r="L44" s="54"/>
      <c r="M44" s="54"/>
      <c r="N44" s="54"/>
      <c r="O44" s="54"/>
      <c r="P44" s="41"/>
      <c r="Q44" s="41"/>
      <c r="R44" s="41"/>
      <c r="S44" s="33"/>
    </row>
    <row r="45" spans="2:19" x14ac:dyDescent="0.35">
      <c r="C45" s="3" t="s">
        <v>103</v>
      </c>
      <c r="D45" s="28">
        <f>'Input Data'!C220</f>
        <v>15.251360362341325</v>
      </c>
      <c r="E45" s="54"/>
      <c r="F45" s="54"/>
      <c r="G45" s="54"/>
      <c r="H45" s="54"/>
      <c r="I45" s="54"/>
      <c r="J45" s="54"/>
      <c r="K45" s="54"/>
      <c r="L45" s="54"/>
      <c r="M45" s="54"/>
      <c r="N45" s="54"/>
      <c r="O45" s="54"/>
      <c r="P45" s="41"/>
      <c r="Q45" s="41"/>
      <c r="R45" s="41"/>
      <c r="S45" s="33"/>
    </row>
    <row r="46" spans="2:19" x14ac:dyDescent="0.35">
      <c r="C46" s="23"/>
      <c r="D46" s="33"/>
      <c r="E46" s="54"/>
      <c r="F46" s="54"/>
      <c r="G46" s="54"/>
      <c r="H46" s="54"/>
      <c r="I46" s="54"/>
      <c r="J46" s="54"/>
      <c r="K46" s="54"/>
      <c r="L46" s="54"/>
      <c r="M46" s="54"/>
      <c r="N46" s="54"/>
      <c r="O46" s="54"/>
      <c r="P46" s="41"/>
      <c r="Q46" s="41"/>
      <c r="R46" s="41"/>
      <c r="S46" s="33"/>
    </row>
    <row r="47" spans="2:19" x14ac:dyDescent="0.35">
      <c r="C47" s="23"/>
      <c r="D47" s="30" t="s">
        <v>91</v>
      </c>
      <c r="E47" s="30" t="s">
        <v>92</v>
      </c>
      <c r="F47" s="30" t="s">
        <v>93</v>
      </c>
      <c r="G47" s="54"/>
      <c r="H47" s="54"/>
      <c r="I47" s="54"/>
      <c r="J47" s="54"/>
      <c r="K47" s="54"/>
      <c r="L47" s="54"/>
      <c r="M47" s="54"/>
      <c r="N47" s="54"/>
      <c r="O47" s="54"/>
      <c r="P47" s="41"/>
      <c r="Q47" s="41"/>
      <c r="R47" s="41"/>
      <c r="S47" s="33"/>
    </row>
    <row r="48" spans="2:19" x14ac:dyDescent="0.35">
      <c r="C48" s="3" t="s">
        <v>113</v>
      </c>
      <c r="D48" s="31">
        <f>P40</f>
        <v>444.6635450961935</v>
      </c>
      <c r="E48" s="30">
        <f t="shared" ref="E48:F49" si="11">Q40</f>
        <v>429.6565130384119</v>
      </c>
      <c r="F48" s="30">
        <f t="shared" si="11"/>
        <v>389.7448385261801</v>
      </c>
      <c r="G48" s="54"/>
      <c r="H48" s="54"/>
      <c r="I48" s="54"/>
      <c r="J48" s="54"/>
      <c r="K48" s="54"/>
      <c r="L48" s="54"/>
      <c r="M48" s="54"/>
      <c r="N48" s="54"/>
      <c r="O48" s="54"/>
      <c r="P48" s="41"/>
      <c r="Q48" s="41"/>
      <c r="R48" s="41"/>
      <c r="S48" s="33"/>
    </row>
    <row r="49" spans="2:19" x14ac:dyDescent="0.35">
      <c r="C49" s="3" t="s">
        <v>117</v>
      </c>
      <c r="D49" s="31">
        <f>P41</f>
        <v>444.6635450961935</v>
      </c>
      <c r="E49" s="30">
        <f t="shared" si="11"/>
        <v>533.28111008066821</v>
      </c>
      <c r="F49" s="30">
        <f t="shared" si="11"/>
        <v>670.52817326779711</v>
      </c>
      <c r="G49" s="54"/>
      <c r="H49" s="54"/>
      <c r="I49" s="54"/>
      <c r="J49" s="54"/>
      <c r="K49" s="54"/>
      <c r="L49" s="54"/>
      <c r="M49" s="54"/>
      <c r="N49" s="54"/>
      <c r="O49" s="54"/>
      <c r="P49" s="41"/>
      <c r="Q49" s="41"/>
      <c r="R49" s="41"/>
      <c r="S49" s="33"/>
    </row>
    <row r="50" spans="2:19" x14ac:dyDescent="0.35">
      <c r="C50" s="3" t="s">
        <v>175</v>
      </c>
      <c r="D50" s="31">
        <f>'Input Data'!C148</f>
        <v>32.080996828038131</v>
      </c>
      <c r="E50" s="30">
        <f>'Input Data'!D148</f>
        <v>26.393569012597556</v>
      </c>
      <c r="F50" s="30">
        <f>'Input Data'!E148</f>
        <v>52.832696678845515</v>
      </c>
      <c r="G50" s="54"/>
      <c r="H50" s="54"/>
      <c r="I50" s="54"/>
      <c r="J50" s="54"/>
      <c r="K50" s="54"/>
      <c r="L50" s="54"/>
      <c r="M50" s="54"/>
      <c r="N50" s="54"/>
      <c r="O50" s="54"/>
      <c r="P50" s="41"/>
      <c r="Q50" s="41"/>
      <c r="R50" s="41"/>
      <c r="S50" s="33"/>
    </row>
    <row r="51" spans="2:19" x14ac:dyDescent="0.35">
      <c r="C51" s="3" t="s">
        <v>135</v>
      </c>
      <c r="D51" s="31">
        <f>D48-D$50-$D$45</f>
        <v>397.33118790581409</v>
      </c>
      <c r="E51" s="30">
        <f t="shared" ref="E51:F52" si="12">E48-E$50-$D$45</f>
        <v>388.01158366347306</v>
      </c>
      <c r="F51" s="30">
        <f t="shared" si="12"/>
        <v>321.66078148499327</v>
      </c>
      <c r="G51" s="54"/>
      <c r="H51" s="54"/>
      <c r="I51" s="54"/>
      <c r="J51" s="54"/>
      <c r="K51" s="54"/>
      <c r="L51" s="54"/>
      <c r="M51" s="54"/>
      <c r="N51" s="54"/>
      <c r="O51" s="54"/>
      <c r="P51" s="41"/>
      <c r="Q51" s="41"/>
      <c r="R51" s="41"/>
      <c r="S51" s="33"/>
    </row>
    <row r="52" spans="2:19" x14ac:dyDescent="0.35">
      <c r="C52" s="3" t="s">
        <v>136</v>
      </c>
      <c r="D52" s="31">
        <f>D49-D$50-$D$45</f>
        <v>397.33118790581409</v>
      </c>
      <c r="E52" s="30">
        <f t="shared" si="12"/>
        <v>491.63618070572937</v>
      </c>
      <c r="F52" s="30">
        <f>F49-F$50-$D$45</f>
        <v>602.44411622661028</v>
      </c>
      <c r="G52" s="54"/>
      <c r="H52" s="54"/>
      <c r="I52" s="54"/>
      <c r="J52" s="54"/>
      <c r="K52" s="54"/>
      <c r="L52" s="54"/>
      <c r="M52" s="54"/>
      <c r="N52" s="54"/>
      <c r="O52" s="54"/>
      <c r="P52" s="41"/>
      <c r="Q52" s="41"/>
      <c r="R52" s="41"/>
      <c r="S52" s="33"/>
    </row>
    <row r="53" spans="2:19" x14ac:dyDescent="0.35">
      <c r="C53" s="23"/>
      <c r="D53" s="33"/>
      <c r="E53" s="54"/>
      <c r="F53" s="54"/>
      <c r="G53" s="54"/>
      <c r="H53" s="54"/>
      <c r="I53" s="54"/>
      <c r="J53" s="54"/>
      <c r="K53" s="54"/>
      <c r="L53" s="54"/>
      <c r="M53" s="54"/>
      <c r="N53" s="54"/>
      <c r="O53" s="54"/>
      <c r="P53" s="41"/>
      <c r="Q53" s="41"/>
      <c r="R53" s="41"/>
      <c r="S53" s="33"/>
    </row>
    <row r="54" spans="2:19" x14ac:dyDescent="0.35">
      <c r="B54" s="23" t="s">
        <v>123</v>
      </c>
      <c r="C54" s="23"/>
      <c r="D54" s="33"/>
      <c r="E54" s="54"/>
      <c r="F54" s="54"/>
      <c r="G54" s="54"/>
      <c r="H54" s="54"/>
      <c r="I54" s="54"/>
      <c r="J54" s="54"/>
      <c r="K54" s="54"/>
      <c r="L54" s="54"/>
      <c r="M54" s="54"/>
      <c r="N54" s="54"/>
      <c r="O54" s="54"/>
      <c r="P54" s="41"/>
      <c r="Q54" s="41"/>
      <c r="R54" s="41"/>
      <c r="S54" s="33"/>
    </row>
    <row r="55" spans="2:19" x14ac:dyDescent="0.35">
      <c r="C55" s="23"/>
      <c r="D55" s="33"/>
      <c r="E55" s="54"/>
      <c r="F55" s="54"/>
      <c r="G55" s="54"/>
      <c r="H55" s="54"/>
      <c r="I55" s="54"/>
      <c r="J55" s="54"/>
      <c r="K55" s="54"/>
      <c r="L55" s="54"/>
      <c r="M55" s="54"/>
      <c r="N55" s="54"/>
      <c r="O55" s="54"/>
      <c r="P55" s="41"/>
      <c r="Q55" s="41"/>
      <c r="R55" s="41"/>
      <c r="S55" s="33"/>
    </row>
    <row r="56" spans="2:19" x14ac:dyDescent="0.35">
      <c r="C56" s="3" t="s">
        <v>104</v>
      </c>
      <c r="D56" s="43">
        <f>'Input Data'!C85</f>
        <v>0.98429447237721857</v>
      </c>
      <c r="E56" s="54"/>
      <c r="F56" s="54"/>
      <c r="G56" s="54"/>
      <c r="H56" s="54"/>
      <c r="I56" s="54"/>
      <c r="J56" s="54"/>
      <c r="K56" s="54"/>
      <c r="L56" s="54"/>
      <c r="M56" s="54"/>
      <c r="N56" s="54"/>
      <c r="O56" s="54"/>
      <c r="P56" s="41"/>
      <c r="Q56" s="41"/>
      <c r="R56" s="41"/>
      <c r="S56" s="33"/>
    </row>
    <row r="57" spans="2:19" x14ac:dyDescent="0.35">
      <c r="C57" s="3" t="s">
        <v>137</v>
      </c>
      <c r="D57" s="44">
        <f>'Input Data'!C173</f>
        <v>0.88573607664061782</v>
      </c>
      <c r="E57" s="54"/>
      <c r="F57" s="54"/>
      <c r="G57" s="54"/>
      <c r="H57" s="54"/>
      <c r="I57" s="54"/>
      <c r="J57" s="54"/>
      <c r="K57" s="54"/>
      <c r="L57" s="54"/>
      <c r="M57" s="54"/>
      <c r="N57" s="54"/>
      <c r="O57" s="54"/>
      <c r="P57" s="41"/>
      <c r="Q57" s="41"/>
      <c r="R57" s="41"/>
      <c r="S57" s="33"/>
    </row>
    <row r="58" spans="2:19" x14ac:dyDescent="0.35">
      <c r="C58" s="3" t="s">
        <v>138</v>
      </c>
      <c r="D58" s="44">
        <f>'Input Data'!C197</f>
        <v>0.61560364905330434</v>
      </c>
      <c r="E58" s="54"/>
      <c r="F58" s="54"/>
      <c r="G58" s="54"/>
      <c r="H58" s="54"/>
      <c r="I58" s="54"/>
      <c r="J58" s="54"/>
      <c r="K58" s="54"/>
      <c r="L58" s="54"/>
      <c r="M58" s="54"/>
      <c r="N58" s="54"/>
      <c r="O58" s="54"/>
      <c r="P58" s="41"/>
      <c r="Q58" s="41"/>
      <c r="R58" s="41"/>
      <c r="S58" s="33"/>
    </row>
    <row r="59" spans="2:19" x14ac:dyDescent="0.35">
      <c r="C59" s="23"/>
      <c r="D59" s="33"/>
      <c r="E59" s="54"/>
      <c r="F59" s="54"/>
      <c r="G59" s="54"/>
      <c r="H59" s="54"/>
      <c r="I59" s="54"/>
      <c r="J59" s="54"/>
      <c r="K59" s="54"/>
      <c r="L59" s="54"/>
      <c r="M59" s="54"/>
      <c r="N59" s="54"/>
      <c r="O59" s="54"/>
      <c r="P59" s="41"/>
      <c r="Q59" s="41"/>
      <c r="R59" s="41"/>
      <c r="S59" s="33"/>
    </row>
    <row r="60" spans="2:19" x14ac:dyDescent="0.35">
      <c r="C60" s="3" t="s">
        <v>105</v>
      </c>
      <c r="D60" s="30" t="s">
        <v>93</v>
      </c>
      <c r="E60" s="54"/>
      <c r="F60" s="54"/>
      <c r="G60" s="54"/>
      <c r="H60" s="54"/>
      <c r="I60" s="54"/>
      <c r="J60" s="54"/>
      <c r="K60" s="54"/>
      <c r="L60" s="54"/>
      <c r="M60" s="54"/>
      <c r="N60" s="54"/>
      <c r="O60" s="54"/>
      <c r="P60" s="41"/>
      <c r="Q60" s="41"/>
      <c r="R60" s="41"/>
      <c r="S60" s="33"/>
    </row>
    <row r="61" spans="2:19" x14ac:dyDescent="0.35">
      <c r="C61" s="3" t="s">
        <v>124</v>
      </c>
      <c r="D61" s="30" t="s">
        <v>92</v>
      </c>
      <c r="E61" s="54"/>
      <c r="F61" s="54"/>
      <c r="G61" s="54"/>
      <c r="H61" s="54"/>
      <c r="I61" s="54"/>
      <c r="J61" s="54"/>
      <c r="K61" s="54"/>
      <c r="L61" s="54"/>
      <c r="M61" s="54"/>
      <c r="N61" s="54"/>
      <c r="O61" s="54"/>
      <c r="P61" s="41"/>
      <c r="Q61" s="41"/>
      <c r="R61" s="41"/>
      <c r="S61" s="33"/>
    </row>
    <row r="62" spans="2:19" x14ac:dyDescent="0.35">
      <c r="C62" s="3" t="s">
        <v>139</v>
      </c>
      <c r="D62" s="31">
        <f>F51/D$56/D$57/D$58</f>
        <v>599.33211095714103</v>
      </c>
      <c r="E62" s="54"/>
      <c r="F62" s="54"/>
      <c r="G62" s="54"/>
      <c r="H62" s="54"/>
      <c r="I62" s="54"/>
      <c r="J62" s="54"/>
      <c r="K62" s="54"/>
      <c r="L62" s="54"/>
      <c r="M62" s="54"/>
      <c r="N62" s="54"/>
      <c r="O62" s="54"/>
      <c r="P62" s="41"/>
      <c r="Q62" s="41"/>
      <c r="R62" s="41"/>
      <c r="S62" s="33"/>
    </row>
    <row r="63" spans="2:19" x14ac:dyDescent="0.35">
      <c r="C63" s="3" t="s">
        <v>140</v>
      </c>
      <c r="D63" s="31">
        <f>F52/D$56/D$57/D$58</f>
        <v>1122.4996166610654</v>
      </c>
      <c r="E63" s="54"/>
      <c r="F63" s="54"/>
      <c r="G63" s="54"/>
      <c r="H63" s="54"/>
      <c r="I63" s="54"/>
      <c r="J63" s="54"/>
      <c r="K63" s="54"/>
      <c r="L63" s="54"/>
      <c r="M63" s="54"/>
      <c r="N63" s="54"/>
      <c r="O63" s="54"/>
      <c r="P63" s="41"/>
      <c r="Q63" s="41"/>
      <c r="R63" s="41"/>
      <c r="S63" s="33"/>
    </row>
    <row r="64" spans="2:19" ht="13.9" x14ac:dyDescent="0.4">
      <c r="C64" s="3" t="s">
        <v>31</v>
      </c>
      <c r="D64" s="31">
        <f>D63-D62</f>
        <v>523.16750570392435</v>
      </c>
      <c r="E64" s="64" t="s">
        <v>167</v>
      </c>
      <c r="F64" s="54"/>
      <c r="G64" s="54"/>
      <c r="H64" s="54"/>
      <c r="I64" s="54"/>
      <c r="J64" s="54"/>
      <c r="K64" s="54"/>
      <c r="L64" s="54"/>
      <c r="M64" s="54"/>
      <c r="N64" s="54"/>
      <c r="O64" s="54"/>
      <c r="P64" s="41"/>
      <c r="Q64" s="41"/>
      <c r="R64" s="41"/>
      <c r="S64" s="33"/>
    </row>
    <row r="65" spans="2:19" x14ac:dyDescent="0.35">
      <c r="C65" s="23"/>
      <c r="D65" s="33"/>
      <c r="E65" s="54"/>
      <c r="F65" s="54"/>
      <c r="G65" s="54"/>
      <c r="H65" s="54"/>
      <c r="I65" s="54"/>
      <c r="J65" s="54"/>
      <c r="K65" s="54"/>
      <c r="L65" s="54"/>
      <c r="M65" s="54"/>
      <c r="N65" s="54"/>
      <c r="O65" s="54"/>
      <c r="P65" s="41"/>
      <c r="Q65" s="41"/>
      <c r="R65" s="41"/>
      <c r="S65" s="33"/>
    </row>
    <row r="66" spans="2:19" x14ac:dyDescent="0.35">
      <c r="B66" s="23" t="s">
        <v>125</v>
      </c>
      <c r="C66" s="23"/>
      <c r="D66" s="33"/>
      <c r="E66" s="54"/>
      <c r="F66" s="54"/>
      <c r="G66" s="54"/>
      <c r="H66" s="54"/>
      <c r="I66" s="54"/>
      <c r="J66" s="54"/>
      <c r="K66" s="54"/>
      <c r="L66" s="54"/>
      <c r="M66" s="54"/>
      <c r="N66" s="54"/>
      <c r="O66" s="54"/>
      <c r="P66" s="41"/>
      <c r="Q66" s="41"/>
      <c r="R66" s="41"/>
      <c r="S66" s="33"/>
    </row>
    <row r="67" spans="2:19" x14ac:dyDescent="0.35">
      <c r="B67" s="23" t="s">
        <v>168</v>
      </c>
      <c r="C67" s="23"/>
      <c r="D67" s="33"/>
      <c r="E67" s="54"/>
      <c r="F67" s="54"/>
      <c r="G67" s="54"/>
      <c r="H67" s="54"/>
      <c r="I67" s="54"/>
      <c r="J67" s="54"/>
      <c r="K67" s="54"/>
      <c r="L67" s="54"/>
      <c r="M67" s="54"/>
      <c r="N67" s="54"/>
      <c r="O67" s="54"/>
      <c r="P67" s="41"/>
      <c r="Q67" s="41"/>
      <c r="R67" s="41"/>
      <c r="S67" s="33"/>
    </row>
    <row r="68" spans="2:19" x14ac:dyDescent="0.35">
      <c r="B68" s="23"/>
      <c r="C68" s="23"/>
      <c r="D68" s="33"/>
      <c r="E68" s="54"/>
      <c r="F68" s="54"/>
      <c r="G68" s="54"/>
      <c r="H68" s="54"/>
      <c r="I68" s="54"/>
      <c r="J68" s="54"/>
      <c r="K68" s="54"/>
      <c r="L68" s="54"/>
      <c r="M68" s="54"/>
      <c r="N68" s="54"/>
      <c r="O68" s="54"/>
      <c r="P68" s="41"/>
      <c r="Q68" s="41"/>
      <c r="R68" s="41"/>
      <c r="S68" s="33"/>
    </row>
    <row r="69" spans="2:19" x14ac:dyDescent="0.35">
      <c r="C69" s="36"/>
      <c r="D69" s="29" t="str">
        <f>D61</f>
        <v>2023/24</v>
      </c>
      <c r="E69" s="54"/>
      <c r="F69" s="54"/>
      <c r="G69" s="54"/>
      <c r="H69" s="54"/>
      <c r="I69" s="54"/>
      <c r="J69" s="54"/>
      <c r="K69" s="54"/>
      <c r="L69" s="54"/>
      <c r="M69" s="54"/>
      <c r="N69" s="54"/>
      <c r="O69" s="54"/>
      <c r="P69" s="41"/>
      <c r="Q69" s="41"/>
      <c r="R69" s="41"/>
      <c r="S69" s="33"/>
    </row>
    <row r="70" spans="2:19" x14ac:dyDescent="0.35">
      <c r="C70" s="25" t="s">
        <v>141</v>
      </c>
      <c r="D70" s="31">
        <f>MAX(D62:D63)</f>
        <v>1122.4996166610654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Overview</vt:lpstr>
      <vt:lpstr>Input Data</vt:lpstr>
      <vt:lpstr>Mainstream PGITT &amp; HPITT Target</vt:lpstr>
      <vt:lpstr>Primary</vt:lpstr>
      <vt:lpstr>Maths</vt:lpstr>
      <vt:lpstr>Biology</vt:lpstr>
      <vt:lpstr>Chemistry</vt:lpstr>
      <vt:lpstr>Physics</vt:lpstr>
      <vt:lpstr>Computing</vt:lpstr>
      <vt:lpstr>English</vt:lpstr>
      <vt:lpstr>Classics</vt:lpstr>
      <vt:lpstr>Modern Languages</vt:lpstr>
      <vt:lpstr>Geography</vt:lpstr>
      <vt:lpstr>History </vt:lpstr>
      <vt:lpstr>Art &amp; Design</vt:lpstr>
      <vt:lpstr>Business Studies</vt:lpstr>
      <vt:lpstr>Design &amp; Technology</vt:lpstr>
      <vt:lpstr>Drama</vt:lpstr>
      <vt:lpstr>Music</vt:lpstr>
      <vt:lpstr>Others</vt:lpstr>
      <vt:lpstr>Physical Education</vt:lpstr>
      <vt:lpstr>Religious Education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Calculation of 2023 to 2024 PGITT targets</dc:title>
  <dc:creator/>
  <cp:lastModifiedBy>MCCOLGAN, Collette</cp:lastModifiedBy>
  <dcterms:created xsi:type="dcterms:W3CDTF">2023-03-07T13:53:22Z</dcterms:created>
  <dcterms:modified xsi:type="dcterms:W3CDTF">2023-04-25T15:42:17Z</dcterms:modified>
</cp:coreProperties>
</file>