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Valuation" sheetId="1" r:id="rId1"/>
    <sheet name="Comp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<sst xmlns="http://schemas.openxmlformats.org/spreadsheetml/2006/main" count="93" uniqueCount="67">
  <si>
    <t>Deferment rate</t>
  </si>
  <si>
    <t>Marriage Value</t>
  </si>
  <si>
    <t>Price</t>
  </si>
  <si>
    <t>Date</t>
  </si>
  <si>
    <t>Address</t>
  </si>
  <si>
    <t>No 8</t>
  </si>
  <si>
    <t>Adj price</t>
  </si>
  <si>
    <t>Comments</t>
  </si>
  <si>
    <t>R says discounted</t>
  </si>
  <si>
    <t>M says inflated</t>
  </si>
  <si>
    <t>Volume</t>
  </si>
  <si>
    <t>Time</t>
  </si>
  <si>
    <t>No 10</t>
  </si>
  <si>
    <t>Condition</t>
  </si>
  <si>
    <t>FH Uplift</t>
  </si>
  <si>
    <t>R</t>
  </si>
  <si>
    <t>M</t>
  </si>
  <si>
    <t>M's basis</t>
  </si>
  <si>
    <t>No 15</t>
  </si>
  <si>
    <t>per m3</t>
  </si>
  <si>
    <t>per m2</t>
  </si>
  <si>
    <t>GF  m2</t>
  </si>
  <si>
    <t>GIA  m2</t>
  </si>
  <si>
    <t>Vol  m3</t>
  </si>
  <si>
    <t>Applied to No 14</t>
  </si>
  <si>
    <t>GF</t>
  </si>
  <si>
    <t>GIA</t>
  </si>
  <si>
    <t>No 8 M</t>
  </si>
  <si>
    <t>No 10 R</t>
  </si>
  <si>
    <t>No 10 M</t>
  </si>
  <si>
    <t>No 15 R</t>
  </si>
  <si>
    <t>No 15 M</t>
  </si>
  <si>
    <t>No 8 R</t>
  </si>
  <si>
    <t>Adopted</t>
  </si>
  <si>
    <t>M with reduced GIA</t>
  </si>
  <si>
    <t>Expiry of existing lease</t>
  </si>
  <si>
    <t>Existing Term unexpired</t>
  </si>
  <si>
    <t>Capitalisation rate</t>
  </si>
  <si>
    <t>No deferment</t>
  </si>
  <si>
    <t xml:space="preserve"> </t>
  </si>
  <si>
    <t>Landlords Present Interest</t>
  </si>
  <si>
    <t>Tenants Present Interest</t>
  </si>
  <si>
    <t xml:space="preserve">Fixed Present GR </t>
  </si>
  <si>
    <t>Landlords Share of Marriage Value 50%</t>
  </si>
  <si>
    <t>Enfranchisement Price</t>
  </si>
  <si>
    <t>plus Landlords Share of Marriage Value</t>
  </si>
  <si>
    <t xml:space="preserve">VP Value of Short Leasehold </t>
  </si>
  <si>
    <t>Relativity: FH/ Short LH</t>
  </si>
  <si>
    <t xml:space="preserve">Tenants Proposed interest </t>
  </si>
  <si>
    <t>Add Landlords proposed interest</t>
  </si>
  <si>
    <t xml:space="preserve"> Add Landlords Present Interest</t>
  </si>
  <si>
    <t>Lease Extension</t>
  </si>
  <si>
    <t>GR from first RR in 15.43 years</t>
  </si>
  <si>
    <t>Landlords Proposed Interest</t>
  </si>
  <si>
    <t>Reversion to Freehold</t>
  </si>
  <si>
    <t>VP Value of Freehold 100%</t>
  </si>
  <si>
    <t>Flat 207 Ashley Gardens SW1P 1PA</t>
  </si>
  <si>
    <t>Valuation Date 8 January 2022</t>
  </si>
  <si>
    <t>VP Value of Long Leasehold 99%</t>
  </si>
  <si>
    <t xml:space="preserve">VP Value of V. Long Int LH </t>
  </si>
  <si>
    <t>YP for 25.958 years @ 6%</t>
  </si>
  <si>
    <t>agreed</t>
  </si>
  <si>
    <t>PV £1 in 25.958 years @ 6%</t>
  </si>
  <si>
    <t>YP for 28 years @ 6% &amp; deferred</t>
  </si>
  <si>
    <t>PV£1 in 143.96 years @5%</t>
  </si>
  <si>
    <t>VP Value FH</t>
  </si>
  <si>
    <t>PV£1 in 53.96 years @5%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</si>
</sst>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.0"/>
    <numFmt numFmtId="166" formatCode="&quot;£&quot;#,##0"/>
    <numFmt numFmtId="167" formatCode="0.0%"/>
    <numFmt numFmtId="168" formatCode="0.000"/>
    <numFmt numFmtId="169" formatCode="0.0000"/>
    <numFmt numFmtId="170" formatCode="0.00000"/>
    <numFmt numFmtId="171" formatCode="0.000000"/>
    <numFmt numFmtId="172" formatCode="&quot;£&quot;#,##0.000"/>
    <numFmt numFmtId="173" formatCode="[$-809]dd\ mmmm\ yyyy"/>
    <numFmt numFmtId="174" formatCode="dd/mm/yy;@"/>
  </numFmts>
  <fonts count="46">
    <font>
      <sz val="10"/>
      <name val="Arial"/>
      <family val="0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2"/>
      <name val="Georgia"/>
      <family val="1"/>
    </font>
    <font>
      <b/>
      <sz val="12"/>
      <name val="Georgia"/>
      <family val="1"/>
    </font>
    <font>
      <sz val="10"/>
      <name val="Georgia"/>
      <family val="1"/>
    </font>
    <font>
      <sz val="12"/>
      <name val="Georgia"/>
      <family val="1"/>
    </font>
    <font>
      <u val="single"/>
      <sz val="12"/>
      <name val="Georgia"/>
      <family val="1"/>
    </font>
    <font>
      <b/>
      <u val="single"/>
      <sz val="14"/>
      <name val="Georg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166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vertical="center"/>
    </xf>
    <xf numFmtId="17" fontId="0" fillId="0" borderId="0" xfId="0" applyNumberFormat="1" applyAlignment="1">
      <alignment vertical="center"/>
    </xf>
    <xf numFmtId="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0" xfId="0" applyNumberFormat="1" applyAlignment="1">
      <alignment horizontal="right" vertical="center"/>
    </xf>
    <xf numFmtId="0" fontId="0" fillId="0" borderId="10" xfId="0" applyBorder="1" applyAlignment="1">
      <alignment vertical="center"/>
    </xf>
    <xf numFmtId="166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5" fillId="0" borderId="0" xfId="0" applyFont="1" applyAlignment="1">
      <alignment/>
    </xf>
    <xf numFmtId="166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66" fontId="7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center"/>
    </xf>
    <xf numFmtId="169" fontId="9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36.140625" style="0" customWidth="1"/>
    <col min="2" max="2" width="10.7109375" style="0" customWidth="1"/>
    <col min="3" max="3" width="11.28125" style="26" customWidth="1"/>
    <col min="4" max="4" width="12.8515625" style="1" customWidth="1"/>
    <col min="5" max="5" width="16.7109375" style="1" customWidth="1"/>
    <col min="6" max="6" width="10.57421875" style="0" customWidth="1"/>
    <col min="7" max="7" width="9.57421875" style="0" customWidth="1"/>
    <col min="8" max="8" width="9.00390625" style="0" customWidth="1"/>
    <col min="9" max="9" width="10.28125" style="0" bestFit="1" customWidth="1"/>
  </cols>
  <sheetData>
    <row r="1" spans="1:7" s="24" customFormat="1" ht="15">
      <c r="A1" s="27" t="s">
        <v>56</v>
      </c>
      <c r="B1" s="28"/>
      <c r="C1" s="29"/>
      <c r="D1" s="30"/>
      <c r="E1" s="30"/>
      <c r="F1" s="28"/>
      <c r="G1" s="28"/>
    </row>
    <row r="2" spans="1:7" s="24" customFormat="1" ht="15">
      <c r="A2" s="27"/>
      <c r="B2" s="28"/>
      <c r="C2" s="29"/>
      <c r="D2" s="30"/>
      <c r="E2" s="30"/>
      <c r="F2" s="28"/>
      <c r="G2" s="28"/>
    </row>
    <row r="3" spans="1:7" ht="15">
      <c r="A3" s="28" t="s">
        <v>51</v>
      </c>
      <c r="B3" s="35"/>
      <c r="C3" s="36"/>
      <c r="D3" s="37"/>
      <c r="E3" s="37"/>
      <c r="F3" s="35"/>
      <c r="G3" s="35"/>
    </row>
    <row r="4" spans="1:7" ht="15">
      <c r="A4" s="35" t="s">
        <v>57</v>
      </c>
      <c r="B4" s="35"/>
      <c r="C4" s="41" t="s">
        <v>39</v>
      </c>
      <c r="D4" s="37"/>
      <c r="E4" s="37"/>
      <c r="F4" s="35"/>
      <c r="G4" s="35"/>
    </row>
    <row r="5" spans="1:7" ht="15">
      <c r="A5" s="35" t="s">
        <v>35</v>
      </c>
      <c r="B5" s="35"/>
      <c r="C5" s="41" t="s">
        <v>39</v>
      </c>
      <c r="D5" s="37"/>
      <c r="E5" s="37"/>
      <c r="F5" s="35"/>
      <c r="G5" s="35"/>
    </row>
    <row r="6" spans="1:7" ht="15">
      <c r="A6" s="35" t="s">
        <v>36</v>
      </c>
      <c r="B6" s="35"/>
      <c r="C6" s="42">
        <v>53.96</v>
      </c>
      <c r="D6" s="37"/>
      <c r="E6" s="37"/>
      <c r="F6" s="35"/>
      <c r="G6" s="35"/>
    </row>
    <row r="7" spans="1:7" ht="15">
      <c r="A7" s="35" t="s">
        <v>37</v>
      </c>
      <c r="B7" s="35"/>
      <c r="C7" s="36">
        <v>6</v>
      </c>
      <c r="D7" s="37"/>
      <c r="E7" s="37"/>
      <c r="F7" s="35"/>
      <c r="G7" s="35"/>
    </row>
    <row r="8" spans="1:7" ht="15">
      <c r="A8" s="35" t="s">
        <v>0</v>
      </c>
      <c r="B8" s="35"/>
      <c r="C8" s="36">
        <v>5</v>
      </c>
      <c r="D8" s="37"/>
      <c r="E8" s="37"/>
      <c r="F8" s="35"/>
      <c r="G8" s="35"/>
    </row>
    <row r="9" spans="1:7" ht="15">
      <c r="A9" s="35" t="s">
        <v>55</v>
      </c>
      <c r="B9" s="35"/>
      <c r="C9" s="36">
        <v>1443582</v>
      </c>
      <c r="D9" s="37"/>
      <c r="E9" s="37"/>
      <c r="F9" s="35"/>
      <c r="G9" s="35"/>
    </row>
    <row r="10" spans="1:7" ht="15" hidden="1">
      <c r="A10" s="35"/>
      <c r="B10" s="35"/>
      <c r="C10" s="36"/>
      <c r="D10" s="37"/>
      <c r="E10" s="37"/>
      <c r="F10" s="35"/>
      <c r="G10" s="35"/>
    </row>
    <row r="11" spans="1:7" ht="15">
      <c r="A11" s="35" t="s">
        <v>59</v>
      </c>
      <c r="B11" s="35"/>
      <c r="C11" s="36" t="s">
        <v>39</v>
      </c>
      <c r="D11" s="37"/>
      <c r="E11" s="37"/>
      <c r="F11" s="35"/>
      <c r="G11" s="35"/>
    </row>
    <row r="12" spans="1:7" ht="15">
      <c r="A12" s="35" t="s">
        <v>58</v>
      </c>
      <c r="B12" s="35"/>
      <c r="C12" s="36">
        <f>SUM((C9*99)/100)</f>
        <v>1429146.18</v>
      </c>
      <c r="D12" s="37"/>
      <c r="E12" s="37"/>
      <c r="F12" s="35"/>
      <c r="G12" s="35"/>
    </row>
    <row r="13" spans="1:7" ht="15">
      <c r="A13" s="35" t="s">
        <v>47</v>
      </c>
      <c r="B13" s="35"/>
      <c r="C13" s="42">
        <v>70.56</v>
      </c>
      <c r="D13" s="37"/>
      <c r="E13" s="37"/>
      <c r="F13" s="35"/>
      <c r="G13" s="35"/>
    </row>
    <row r="14" spans="1:7" ht="15">
      <c r="A14" s="35" t="s">
        <v>46</v>
      </c>
      <c r="B14" s="35"/>
      <c r="C14" s="36">
        <f>C9*(C13/100)</f>
        <v>1018591.4592</v>
      </c>
      <c r="D14" s="37"/>
      <c r="E14" s="37"/>
      <c r="F14" s="35"/>
      <c r="G14" s="35"/>
    </row>
    <row r="15" spans="1:7" ht="15">
      <c r="A15" s="35"/>
      <c r="B15" s="35"/>
      <c r="C15" s="36"/>
      <c r="D15" s="37"/>
      <c r="E15" s="37"/>
      <c r="F15" s="37"/>
      <c r="G15" s="35"/>
    </row>
    <row r="16" spans="1:7" ht="15">
      <c r="A16" s="28" t="s">
        <v>40</v>
      </c>
      <c r="B16" s="35"/>
      <c r="C16" s="36"/>
      <c r="D16" s="37"/>
      <c r="E16" s="37"/>
      <c r="F16" s="37"/>
      <c r="G16" s="35"/>
    </row>
    <row r="17" spans="1:7" ht="15">
      <c r="A17" s="35" t="s">
        <v>42</v>
      </c>
      <c r="B17" s="35"/>
      <c r="C17" s="36">
        <v>200</v>
      </c>
      <c r="D17" s="37"/>
      <c r="E17" s="37"/>
      <c r="F17" s="35"/>
      <c r="G17" s="35"/>
    </row>
    <row r="18" spans="1:7" ht="15">
      <c r="A18" s="35" t="s">
        <v>60</v>
      </c>
      <c r="B18" s="35">
        <v>12.994</v>
      </c>
      <c r="C18" s="36" t="s">
        <v>39</v>
      </c>
      <c r="D18" s="37">
        <f>SUM(C17*B18)</f>
        <v>2598.8</v>
      </c>
      <c r="E18" s="46" t="s">
        <v>61</v>
      </c>
      <c r="F18" s="35"/>
      <c r="G18" s="35"/>
    </row>
    <row r="19" spans="1:7" ht="15">
      <c r="A19" s="35" t="s">
        <v>38</v>
      </c>
      <c r="B19" s="35"/>
      <c r="C19" s="36"/>
      <c r="D19" s="37"/>
      <c r="E19" s="46"/>
      <c r="F19" s="35"/>
      <c r="G19" s="35"/>
    </row>
    <row r="20" spans="1:7" ht="15">
      <c r="A20" s="35"/>
      <c r="B20" s="35"/>
      <c r="C20" s="36"/>
      <c r="D20" s="37"/>
      <c r="E20" s="46"/>
      <c r="F20" s="35"/>
      <c r="G20" s="35"/>
    </row>
    <row r="21" spans="1:7" ht="15">
      <c r="A21" s="35" t="s">
        <v>52</v>
      </c>
      <c r="B21" s="35"/>
      <c r="C21" s="36">
        <v>300</v>
      </c>
      <c r="D21" s="37"/>
      <c r="E21" s="46"/>
      <c r="F21" s="35"/>
      <c r="G21" s="35"/>
    </row>
    <row r="22" spans="1:7" ht="15">
      <c r="A22" s="35" t="s">
        <v>63</v>
      </c>
      <c r="B22" s="35" t="s">
        <v>39</v>
      </c>
      <c r="C22" s="36" t="s">
        <v>39</v>
      </c>
      <c r="D22" s="37"/>
      <c r="E22" s="46"/>
      <c r="F22" s="35"/>
      <c r="G22" s="35"/>
    </row>
    <row r="23" spans="1:7" ht="15">
      <c r="A23" s="35" t="s">
        <v>62</v>
      </c>
      <c r="B23" s="35">
        <v>2.954</v>
      </c>
      <c r="C23" s="36" t="s">
        <v>39</v>
      </c>
      <c r="D23" s="37">
        <f>SUM(C21*B23)</f>
        <v>886.2</v>
      </c>
      <c r="E23" s="46" t="s">
        <v>61</v>
      </c>
      <c r="F23" s="35"/>
      <c r="G23" s="35"/>
    </row>
    <row r="24" spans="1:7" ht="15">
      <c r="A24" s="28" t="s">
        <v>39</v>
      </c>
      <c r="B24" s="35"/>
      <c r="C24" s="36"/>
      <c r="D24" s="37"/>
      <c r="E24" s="30" t="s">
        <v>39</v>
      </c>
      <c r="F24" s="35"/>
      <c r="G24" s="35"/>
    </row>
    <row r="25" spans="1:7" ht="15">
      <c r="A25" s="28" t="s">
        <v>54</v>
      </c>
      <c r="B25" s="35"/>
      <c r="C25" s="36">
        <f>C9</f>
        <v>1443582</v>
      </c>
      <c r="D25" s="37"/>
      <c r="E25" s="45" t="s">
        <v>39</v>
      </c>
      <c r="F25" s="35"/>
      <c r="G25" s="35"/>
    </row>
    <row r="26" spans="1:7" ht="15">
      <c r="A26" s="35" t="s">
        <v>66</v>
      </c>
      <c r="B26" s="35"/>
      <c r="C26" s="47">
        <v>0.0719</v>
      </c>
      <c r="D26" s="37">
        <f>SUM(C25*C26)</f>
        <v>103793.5458</v>
      </c>
      <c r="E26" s="45"/>
      <c r="F26" s="35"/>
      <c r="G26" s="35"/>
    </row>
    <row r="27" spans="1:7" ht="15">
      <c r="A27" s="28"/>
      <c r="B27" s="35"/>
      <c r="C27" s="36"/>
      <c r="D27" s="37"/>
      <c r="E27" s="30">
        <f>D18+D23+D26</f>
        <v>107278.5458</v>
      </c>
      <c r="F27" s="35"/>
      <c r="G27" s="35"/>
    </row>
    <row r="28" spans="1:7" ht="15">
      <c r="A28" s="28"/>
      <c r="B28" s="35"/>
      <c r="C28" s="36"/>
      <c r="D28" s="37"/>
      <c r="E28" s="30"/>
      <c r="F28" s="35"/>
      <c r="G28" s="35"/>
    </row>
    <row r="29" spans="1:7" ht="15">
      <c r="A29" s="28" t="s">
        <v>53</v>
      </c>
      <c r="B29" s="35"/>
      <c r="C29" s="36"/>
      <c r="D29" s="37"/>
      <c r="E29" s="37"/>
      <c r="F29" s="35"/>
      <c r="G29" s="35"/>
    </row>
    <row r="30" spans="1:7" ht="15">
      <c r="A30" s="28" t="s">
        <v>65</v>
      </c>
      <c r="B30" s="36" t="s">
        <v>39</v>
      </c>
      <c r="C30" s="36">
        <f>C9</f>
        <v>1443582</v>
      </c>
      <c r="D30" s="37"/>
      <c r="E30" s="37"/>
      <c r="F30" s="35"/>
      <c r="G30" s="35"/>
    </row>
    <row r="31" spans="1:7" ht="15">
      <c r="A31" s="35" t="s">
        <v>64</v>
      </c>
      <c r="B31" s="35">
        <v>0.0009</v>
      </c>
      <c r="C31" s="36"/>
      <c r="D31" s="37">
        <f>SUM(C30*B31)</f>
        <v>1299.2238</v>
      </c>
      <c r="E31" s="37"/>
      <c r="F31" s="35"/>
      <c r="G31" s="35"/>
    </row>
    <row r="32" spans="1:7" ht="15">
      <c r="A32" s="35"/>
      <c r="B32" s="35"/>
      <c r="C32" s="36"/>
      <c r="D32" s="37"/>
      <c r="E32" s="37"/>
      <c r="F32" s="35"/>
      <c r="G32" s="35"/>
    </row>
    <row r="33" spans="1:7" ht="15">
      <c r="A33" s="28" t="s">
        <v>1</v>
      </c>
      <c r="B33" s="35"/>
      <c r="C33" s="36"/>
      <c r="D33" s="37"/>
      <c r="E33" s="37"/>
      <c r="F33" s="30" t="s">
        <v>39</v>
      </c>
      <c r="G33" s="30" t="s">
        <v>39</v>
      </c>
    </row>
    <row r="34" spans="1:7" ht="15">
      <c r="A34" s="35" t="s">
        <v>48</v>
      </c>
      <c r="B34" s="35"/>
      <c r="C34" s="36">
        <f>C12</f>
        <v>1429146.18</v>
      </c>
      <c r="D34" s="37"/>
      <c r="E34" s="37"/>
      <c r="F34" s="30"/>
      <c r="G34" s="30"/>
    </row>
    <row r="35" spans="1:7" ht="15">
      <c r="A35" s="35" t="s">
        <v>49</v>
      </c>
      <c r="B35" s="35"/>
      <c r="C35" s="36">
        <f>D31</f>
        <v>1299.2238</v>
      </c>
      <c r="D35" s="37">
        <f>SUM(C34+C35)</f>
        <v>1430445.4038</v>
      </c>
      <c r="E35" s="37"/>
      <c r="F35" s="30"/>
      <c r="G35" s="30"/>
    </row>
    <row r="36" spans="1:7" ht="15">
      <c r="A36" s="35" t="s">
        <v>41</v>
      </c>
      <c r="B36" s="35"/>
      <c r="C36" s="36">
        <f>C14</f>
        <v>1018591.4592</v>
      </c>
      <c r="D36" s="37"/>
      <c r="E36" s="37"/>
      <c r="F36" s="30"/>
      <c r="G36" s="30"/>
    </row>
    <row r="37" spans="1:7" ht="15">
      <c r="A37" s="35" t="s">
        <v>50</v>
      </c>
      <c r="B37" s="35"/>
      <c r="C37" s="36">
        <f>E27</f>
        <v>107278.5458</v>
      </c>
      <c r="D37" s="37">
        <f>SUM(C36+C37)</f>
        <v>1125870.0050000001</v>
      </c>
      <c r="E37" s="37"/>
      <c r="F37" s="30"/>
      <c r="G37" s="30"/>
    </row>
    <row r="38" spans="1:7" s="20" customFormat="1" ht="15">
      <c r="A38" s="28" t="s">
        <v>1</v>
      </c>
      <c r="B38" s="28"/>
      <c r="C38" s="29"/>
      <c r="D38" s="37">
        <f>SUM(D35-D37)</f>
        <v>304575.39879999985</v>
      </c>
      <c r="E38" s="30"/>
      <c r="F38" s="30"/>
      <c r="G38" s="30"/>
    </row>
    <row r="39" spans="1:8" s="21" customFormat="1" ht="15">
      <c r="A39" s="35" t="s">
        <v>43</v>
      </c>
      <c r="B39" s="35"/>
      <c r="C39" s="36"/>
      <c r="D39" s="37"/>
      <c r="E39" s="34">
        <f>D38/2</f>
        <v>152287.69939999992</v>
      </c>
      <c r="F39" s="35"/>
      <c r="G39" s="35"/>
      <c r="H39" s="22" t="s">
        <v>39</v>
      </c>
    </row>
    <row r="40" spans="1:8" ht="15">
      <c r="A40" s="28"/>
      <c r="B40" s="35"/>
      <c r="C40" s="36"/>
      <c r="D40" s="37"/>
      <c r="E40" s="37"/>
      <c r="F40" s="35"/>
      <c r="G40" s="35"/>
      <c r="H40" s="1"/>
    </row>
    <row r="41" spans="1:8" ht="15">
      <c r="A41" s="28" t="s">
        <v>40</v>
      </c>
      <c r="B41" s="35"/>
      <c r="C41" s="36"/>
      <c r="D41" s="37"/>
      <c r="E41" s="37">
        <f>E27</f>
        <v>107278.5458</v>
      </c>
      <c r="F41" s="37" t="s">
        <v>39</v>
      </c>
      <c r="G41" s="35"/>
      <c r="H41" s="1"/>
    </row>
    <row r="42" spans="1:9" ht="15">
      <c r="A42" s="28" t="s">
        <v>45</v>
      </c>
      <c r="B42" s="35"/>
      <c r="C42" s="36"/>
      <c r="D42" s="37"/>
      <c r="E42" s="37">
        <f>E39</f>
        <v>152287.69939999992</v>
      </c>
      <c r="F42" s="37" t="s">
        <v>39</v>
      </c>
      <c r="G42" s="35"/>
      <c r="H42" s="1"/>
      <c r="I42" s="22" t="s">
        <v>39</v>
      </c>
    </row>
    <row r="43" spans="1:9" ht="15">
      <c r="A43" s="28"/>
      <c r="B43" s="35"/>
      <c r="C43" s="36"/>
      <c r="D43" s="37"/>
      <c r="E43" s="37"/>
      <c r="F43" s="35"/>
      <c r="G43" s="35"/>
      <c r="H43" s="1"/>
      <c r="I43" s="22"/>
    </row>
    <row r="44" spans="1:9" s="2" customFormat="1" ht="17.25">
      <c r="A44" s="44" t="s">
        <v>44</v>
      </c>
      <c r="B44" s="38"/>
      <c r="C44" s="39"/>
      <c r="D44" s="40"/>
      <c r="E44" s="43">
        <f>SUM(E41+E42)</f>
        <v>259566.24519999995</v>
      </c>
      <c r="F44" s="34" t="s">
        <v>39</v>
      </c>
      <c r="G44" s="34"/>
      <c r="H44" s="25"/>
      <c r="I44" s="23"/>
    </row>
    <row r="45" spans="1:8" ht="15">
      <c r="A45" s="28"/>
      <c r="B45" s="35"/>
      <c r="C45" s="36"/>
      <c r="D45" s="37"/>
      <c r="E45" s="37"/>
      <c r="F45" s="35"/>
      <c r="G45" s="35"/>
      <c r="H45" s="1"/>
    </row>
    <row r="46" spans="1:7" ht="15">
      <c r="A46" s="35"/>
      <c r="B46" s="35"/>
      <c r="C46" s="36"/>
      <c r="D46" s="37"/>
      <c r="E46" s="37"/>
      <c r="F46" s="35"/>
      <c r="G46" s="35"/>
    </row>
    <row r="47" spans="1:7" ht="15">
      <c r="A47" s="35"/>
      <c r="B47" s="35"/>
      <c r="C47" s="36"/>
      <c r="D47" s="37"/>
      <c r="E47" s="37"/>
      <c r="F47" s="35"/>
      <c r="G47" s="35"/>
    </row>
    <row r="48" spans="1:7" ht="15">
      <c r="A48" s="35"/>
      <c r="B48" s="35"/>
      <c r="C48" s="36"/>
      <c r="D48" s="37"/>
      <c r="E48" s="37"/>
      <c r="F48" s="35"/>
      <c r="G48" s="35"/>
    </row>
    <row r="49" spans="1:7" ht="15">
      <c r="A49" s="35"/>
      <c r="B49" s="35"/>
      <c r="C49" s="36"/>
      <c r="D49" s="37"/>
      <c r="E49" s="37"/>
      <c r="F49" s="35"/>
      <c r="G49" s="35"/>
    </row>
    <row r="50" spans="1:7" ht="12.75">
      <c r="A50" s="31"/>
      <c r="B50" s="31"/>
      <c r="C50" s="32"/>
      <c r="D50" s="33"/>
      <c r="E50" s="33"/>
      <c r="F50" s="31"/>
      <c r="G50" s="31"/>
    </row>
    <row r="51" spans="1:7" ht="12.75">
      <c r="A51" s="31"/>
      <c r="B51" s="31"/>
      <c r="C51" s="32"/>
      <c r="D51" s="33"/>
      <c r="E51" s="33"/>
      <c r="F51" s="31"/>
      <c r="G51" s="31"/>
    </row>
    <row r="52" spans="1:12" ht="12.75">
      <c r="A52" s="31"/>
      <c r="B52" s="31"/>
      <c r="C52" s="32"/>
      <c r="D52" s="33"/>
      <c r="E52" s="33"/>
      <c r="F52" s="31"/>
      <c r="G52" s="31"/>
      <c r="L52" s="19"/>
    </row>
    <row r="53" spans="1:7" ht="12.75">
      <c r="A53" s="31"/>
      <c r="B53" s="31"/>
      <c r="C53" s="32"/>
      <c r="D53" s="33"/>
      <c r="E53" s="33"/>
      <c r="F53" s="31"/>
      <c r="G53" s="31"/>
    </row>
    <row r="54" spans="1:7" ht="12.75">
      <c r="A54" s="31"/>
      <c r="B54" s="31"/>
      <c r="C54" s="32"/>
      <c r="D54" s="33"/>
      <c r="E54" s="33"/>
      <c r="F54" s="31"/>
      <c r="G54" s="31"/>
    </row>
    <row r="55" spans="1:7" ht="12.75">
      <c r="A55" s="31"/>
      <c r="B55" s="31"/>
      <c r="C55" s="32"/>
      <c r="D55" s="33"/>
      <c r="E55" s="33"/>
      <c r="F55" s="31"/>
      <c r="G55" s="31"/>
    </row>
    <row r="56" spans="1:7" ht="12.75">
      <c r="A56" s="31"/>
      <c r="B56" s="31"/>
      <c r="C56" s="32"/>
      <c r="D56" s="33"/>
      <c r="E56" s="33"/>
      <c r="F56" s="31"/>
      <c r="G56" s="31"/>
    </row>
    <row r="57" spans="1:7" ht="12.75">
      <c r="A57" s="31"/>
      <c r="B57" s="31"/>
      <c r="C57" s="32"/>
      <c r="D57" s="33"/>
      <c r="E57" s="33"/>
      <c r="F57" s="31"/>
      <c r="G57" s="31"/>
    </row>
    <row r="58" spans="1:7" ht="12.75">
      <c r="A58" s="31"/>
      <c r="B58" s="31"/>
      <c r="C58" s="32"/>
      <c r="D58" s="33"/>
      <c r="E58" s="33"/>
      <c r="F58" s="31"/>
      <c r="G58" s="31"/>
    </row>
    <row r="59" spans="1:7" ht="12.75">
      <c r="A59" s="31"/>
      <c r="B59" s="31"/>
      <c r="C59" s="32"/>
      <c r="D59" s="33"/>
      <c r="E59" s="33"/>
      <c r="F59" s="31"/>
      <c r="G59" s="31"/>
    </row>
    <row r="60" spans="1:7" ht="12.75">
      <c r="A60" s="31"/>
      <c r="B60" s="31"/>
      <c r="C60" s="32"/>
      <c r="D60" s="33"/>
      <c r="E60" s="33"/>
      <c r="F60" s="31"/>
      <c r="G60" s="31"/>
    </row>
    <row r="61" spans="1:7" ht="12.75">
      <c r="A61" s="31"/>
      <c r="B61" s="31"/>
      <c r="C61" s="32"/>
      <c r="D61" s="33"/>
      <c r="E61" s="33"/>
      <c r="F61" s="31"/>
      <c r="G61" s="31"/>
    </row>
    <row r="62" spans="1:7" ht="12.75">
      <c r="A62" s="31"/>
      <c r="B62" s="31"/>
      <c r="C62" s="32"/>
      <c r="D62" s="33"/>
      <c r="E62" s="33"/>
      <c r="F62" s="31"/>
      <c r="G62" s="31"/>
    </row>
    <row r="63" spans="1:7" ht="12.75">
      <c r="A63" s="31"/>
      <c r="B63" s="31"/>
      <c r="C63" s="32"/>
      <c r="D63" s="33"/>
      <c r="E63" s="33"/>
      <c r="F63" s="31"/>
      <c r="G63" s="31"/>
    </row>
    <row r="64" spans="1:7" ht="12.75">
      <c r="A64" s="31"/>
      <c r="B64" s="31"/>
      <c r="C64" s="32"/>
      <c r="D64" s="33"/>
      <c r="E64" s="33"/>
      <c r="F64" s="31"/>
      <c r="G64" s="31"/>
    </row>
    <row r="65" spans="1:7" ht="12.75">
      <c r="A65" s="31"/>
      <c r="B65" s="31"/>
      <c r="C65" s="32"/>
      <c r="D65" s="33"/>
      <c r="E65" s="33"/>
      <c r="F65" s="31"/>
      <c r="G65" s="31"/>
    </row>
    <row r="66" spans="1:7" ht="12.75">
      <c r="A66" s="31"/>
      <c r="B66" s="31"/>
      <c r="C66" s="32"/>
      <c r="D66" s="33"/>
      <c r="E66" s="33"/>
      <c r="F66" s="31"/>
      <c r="G66" s="31"/>
    </row>
    <row r="67" spans="1:7" ht="12.75">
      <c r="A67" s="31"/>
      <c r="B67" s="31"/>
      <c r="C67" s="32"/>
      <c r="D67" s="33"/>
      <c r="E67" s="33"/>
      <c r="F67" s="31"/>
      <c r="G67" s="31"/>
    </row>
    <row r="68" spans="1:7" ht="12.75">
      <c r="A68" s="31"/>
      <c r="B68" s="31"/>
      <c r="C68" s="32"/>
      <c r="D68" s="33"/>
      <c r="E68" s="33"/>
      <c r="F68" s="31"/>
      <c r="G68" s="31"/>
    </row>
    <row r="69" spans="1:7" ht="12.75">
      <c r="A69" s="31"/>
      <c r="B69" s="31"/>
      <c r="C69" s="32"/>
      <c r="D69" s="33"/>
      <c r="E69" s="33"/>
      <c r="F69" s="31"/>
      <c r="G69" s="31"/>
    </row>
    <row r="70" spans="1:7" ht="12.75">
      <c r="A70" s="31"/>
      <c r="B70" s="31"/>
      <c r="C70" s="32"/>
      <c r="D70" s="33"/>
      <c r="E70" s="33"/>
      <c r="F70" s="31"/>
      <c r="G70" s="31"/>
    </row>
    <row r="71" spans="1:7" ht="12.75">
      <c r="A71" s="31"/>
      <c r="B71" s="31"/>
      <c r="C71" s="32"/>
      <c r="D71" s="33"/>
      <c r="E71" s="33"/>
      <c r="F71" s="31"/>
      <c r="G71" s="31"/>
    </row>
    <row r="72" spans="1:7" ht="12.75">
      <c r="A72" s="31"/>
      <c r="B72" s="31"/>
      <c r="C72" s="32"/>
      <c r="D72" s="33"/>
      <c r="E72" s="33"/>
      <c r="F72" s="31"/>
      <c r="G72" s="31"/>
    </row>
    <row r="73" spans="1:7" ht="12.75">
      <c r="A73" s="31"/>
      <c r="B73" s="31"/>
      <c r="C73" s="32"/>
      <c r="D73" s="33"/>
      <c r="E73" s="33"/>
      <c r="F73" s="31"/>
      <c r="G73" s="31"/>
    </row>
    <row r="74" spans="1:7" ht="12.75">
      <c r="A74" s="31"/>
      <c r="B74" s="31"/>
      <c r="C74" s="32"/>
      <c r="D74" s="33"/>
      <c r="E74" s="33"/>
      <c r="F74" s="31"/>
      <c r="G74" s="31"/>
    </row>
    <row r="75" spans="1:7" ht="12.75">
      <c r="A75" s="31"/>
      <c r="B75" s="31"/>
      <c r="C75" s="32"/>
      <c r="D75" s="33"/>
      <c r="E75" s="33"/>
      <c r="F75" s="31"/>
      <c r="G75" s="31"/>
    </row>
    <row r="76" spans="1:7" ht="12.75">
      <c r="A76" s="31"/>
      <c r="B76" s="31"/>
      <c r="C76" s="32"/>
      <c r="D76" s="33"/>
      <c r="E76" s="33"/>
      <c r="F76" s="31"/>
      <c r="G76" s="31"/>
    </row>
    <row r="77" spans="1:7" ht="12.75">
      <c r="A77" s="31"/>
      <c r="B77" s="31"/>
      <c r="C77" s="32"/>
      <c r="D77" s="33"/>
      <c r="E77" s="33"/>
      <c r="F77" s="31"/>
      <c r="G77" s="31"/>
    </row>
    <row r="78" spans="1:7" ht="12.75">
      <c r="A78" s="31"/>
      <c r="B78" s="31"/>
      <c r="C78" s="32"/>
      <c r="D78" s="33"/>
      <c r="E78" s="33"/>
      <c r="F78" s="31"/>
      <c r="G78" s="31"/>
    </row>
    <row r="79" spans="1:7" ht="12.75">
      <c r="A79" s="31"/>
      <c r="B79" s="31"/>
      <c r="C79" s="32"/>
      <c r="D79" s="33"/>
      <c r="E79" s="33"/>
      <c r="F79" s="31"/>
      <c r="G79" s="31"/>
    </row>
    <row r="80" spans="1:7" ht="12.75">
      <c r="A80" s="31"/>
      <c r="B80" s="31"/>
      <c r="C80" s="32"/>
      <c r="D80" s="33"/>
      <c r="E80" s="33"/>
      <c r="F80" s="31"/>
      <c r="G80" s="31"/>
    </row>
    <row r="81" spans="1:7" ht="12.75">
      <c r="A81" s="31"/>
      <c r="B81" s="31"/>
      <c r="C81" s="32"/>
      <c r="D81" s="33"/>
      <c r="E81" s="33"/>
      <c r="F81" s="31"/>
      <c r="G81" s="31"/>
    </row>
    <row r="82" spans="1:7" ht="12.75">
      <c r="A82" s="31"/>
      <c r="B82" s="31"/>
      <c r="C82" s="32"/>
      <c r="D82" s="33"/>
      <c r="E82" s="33"/>
      <c r="F82" s="31"/>
      <c r="G82" s="31"/>
    </row>
    <row r="83" spans="1:7" ht="12.75">
      <c r="A83" s="31"/>
      <c r="B83" s="31"/>
      <c r="C83" s="32"/>
      <c r="D83" s="33"/>
      <c r="E83" s="33"/>
      <c r="F83" s="31"/>
      <c r="G83" s="31"/>
    </row>
    <row r="84" spans="1:7" ht="12.75">
      <c r="A84" s="31"/>
      <c r="B84" s="31"/>
      <c r="C84" s="32"/>
      <c r="D84" s="33"/>
      <c r="E84" s="33"/>
      <c r="F84" s="31"/>
      <c r="G84" s="31"/>
    </row>
    <row r="85" spans="1:7" ht="12.75">
      <c r="A85" s="31"/>
      <c r="B85" s="31"/>
      <c r="C85" s="32"/>
      <c r="D85" s="33"/>
      <c r="E85" s="33"/>
      <c r="F85" s="31"/>
      <c r="G85" s="31"/>
    </row>
    <row r="86" spans="1:7" ht="12.75">
      <c r="A86" s="31"/>
      <c r="B86" s="31"/>
      <c r="C86" s="32"/>
      <c r="D86" s="33"/>
      <c r="E86" s="33"/>
      <c r="F86" s="31"/>
      <c r="G86" s="31"/>
    </row>
    <row r="87" spans="1:7" ht="12.75">
      <c r="A87" s="31"/>
      <c r="B87" s="31"/>
      <c r="C87" s="32"/>
      <c r="D87" s="33"/>
      <c r="E87" s="33"/>
      <c r="F87" s="31"/>
      <c r="G87" s="31"/>
    </row>
    <row r="88" spans="1:7" ht="12.75">
      <c r="A88" s="31"/>
      <c r="B88" s="31"/>
      <c r="C88" s="32"/>
      <c r="D88" s="33"/>
      <c r="E88" s="33"/>
      <c r="F88" s="31"/>
      <c r="G88" s="31"/>
    </row>
    <row r="89" spans="1:7" ht="12.75">
      <c r="A89" s="31"/>
      <c r="B89" s="31"/>
      <c r="C89" s="32"/>
      <c r="D89" s="33"/>
      <c r="E89" s="33"/>
      <c r="F89" s="31"/>
      <c r="G89" s="31"/>
    </row>
    <row r="90" spans="1:7" ht="12.75">
      <c r="A90" s="31"/>
      <c r="B90" s="31"/>
      <c r="C90" s="32"/>
      <c r="D90" s="33"/>
      <c r="E90" s="33"/>
      <c r="F90" s="31"/>
      <c r="G90" s="31"/>
    </row>
    <row r="91" spans="1:7" ht="12.75">
      <c r="A91" s="31"/>
      <c r="B91" s="31"/>
      <c r="C91" s="32"/>
      <c r="D91" s="33"/>
      <c r="E91" s="33"/>
      <c r="F91" s="31"/>
      <c r="G91" s="31"/>
    </row>
    <row r="92" spans="1:7" ht="12.75">
      <c r="A92" s="31"/>
      <c r="B92" s="31"/>
      <c r="C92" s="32"/>
      <c r="D92" s="33"/>
      <c r="E92" s="33"/>
      <c r="F92" s="31"/>
      <c r="G92" s="31"/>
    </row>
    <row r="93" spans="1:7" ht="12.75">
      <c r="A93" s="31"/>
      <c r="B93" s="31"/>
      <c r="C93" s="32"/>
      <c r="D93" s="33"/>
      <c r="E93" s="33"/>
      <c r="F93" s="31"/>
      <c r="G93" s="31"/>
    </row>
    <row r="94" spans="1:7" ht="12.75">
      <c r="A94" s="31"/>
      <c r="B94" s="31"/>
      <c r="C94" s="32"/>
      <c r="D94" s="33"/>
      <c r="E94" s="33"/>
      <c r="F94" s="31"/>
      <c r="G94" s="31"/>
    </row>
    <row r="95" spans="1:7" ht="12.75">
      <c r="A95" s="31"/>
      <c r="B95" s="31"/>
      <c r="C95" s="32"/>
      <c r="D95" s="33"/>
      <c r="E95" s="33"/>
      <c r="F95" s="31"/>
      <c r="G95" s="31"/>
    </row>
    <row r="96" spans="1:7" ht="12.75">
      <c r="A96" s="31"/>
      <c r="B96" s="31"/>
      <c r="C96" s="32"/>
      <c r="D96" s="33"/>
      <c r="E96" s="33"/>
      <c r="F96" s="31"/>
      <c r="G96" s="31"/>
    </row>
    <row r="97" spans="1:7" ht="12.75">
      <c r="A97" s="31"/>
      <c r="B97" s="31"/>
      <c r="C97" s="32"/>
      <c r="D97" s="33"/>
      <c r="E97" s="33"/>
      <c r="F97" s="31"/>
      <c r="G97" s="31"/>
    </row>
    <row r="98" spans="1:7" ht="12.75">
      <c r="A98" s="31"/>
      <c r="B98" s="31"/>
      <c r="C98" s="32"/>
      <c r="D98" s="33"/>
      <c r="E98" s="33"/>
      <c r="F98" s="31"/>
      <c r="G98" s="31"/>
    </row>
    <row r="99" spans="1:7" ht="12.75">
      <c r="A99" s="31"/>
      <c r="B99" s="31"/>
      <c r="C99" s="32"/>
      <c r="D99" s="33"/>
      <c r="E99" s="33"/>
      <c r="F99" s="31"/>
      <c r="G99" s="31"/>
    </row>
    <row r="100" spans="1:7" ht="12.75">
      <c r="A100" s="31"/>
      <c r="B100" s="31"/>
      <c r="C100" s="32"/>
      <c r="D100" s="33"/>
      <c r="E100" s="33"/>
      <c r="F100" s="31"/>
      <c r="G100" s="31"/>
    </row>
    <row r="101" spans="1:7" ht="12.75">
      <c r="A101" s="31"/>
      <c r="B101" s="31"/>
      <c r="C101" s="32"/>
      <c r="D101" s="33"/>
      <c r="E101" s="33"/>
      <c r="F101" s="31"/>
      <c r="G101" s="31"/>
    </row>
    <row r="102" spans="1:7" ht="12.75">
      <c r="A102" s="31"/>
      <c r="B102" s="31"/>
      <c r="C102" s="32"/>
      <c r="D102" s="33"/>
      <c r="E102" s="33"/>
      <c r="F102" s="31"/>
      <c r="G102" s="31"/>
    </row>
    <row r="103" spans="1:7" ht="12.75">
      <c r="A103" s="31"/>
      <c r="B103" s="31"/>
      <c r="C103" s="32"/>
      <c r="D103" s="33"/>
      <c r="E103" s="33"/>
      <c r="F103" s="31"/>
      <c r="G103" s="31"/>
    </row>
    <row r="104" spans="1:7" ht="12.75">
      <c r="A104" s="31"/>
      <c r="B104" s="31"/>
      <c r="C104" s="32"/>
      <c r="D104" s="33"/>
      <c r="E104" s="33"/>
      <c r="F104" s="31"/>
      <c r="G104" s="31"/>
    </row>
    <row r="105" spans="1:7" ht="12.75">
      <c r="A105" s="31"/>
      <c r="B105" s="31"/>
      <c r="C105" s="32"/>
      <c r="D105" s="33"/>
      <c r="E105" s="33"/>
      <c r="F105" s="31"/>
      <c r="G105" s="31"/>
    </row>
    <row r="106" spans="1:7" ht="12.75">
      <c r="A106" s="31"/>
      <c r="B106" s="31"/>
      <c r="C106" s="32"/>
      <c r="D106" s="33"/>
      <c r="E106" s="33"/>
      <c r="F106" s="31"/>
      <c r="G106" s="3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="75" zoomScaleNormal="75" zoomScalePageLayoutView="0" workbookViewId="0" topLeftCell="A1">
      <selection activeCell="D15" sqref="D15"/>
    </sheetView>
  </sheetViews>
  <sheetFormatPr defaultColWidth="9.140625" defaultRowHeight="12.75"/>
  <cols>
    <col min="1" max="1" width="7.8515625" style="0" bestFit="1" customWidth="1"/>
    <col min="2" max="2" width="7.140625" style="0" bestFit="1" customWidth="1"/>
    <col min="3" max="3" width="10.28125" style="0" bestFit="1" customWidth="1"/>
    <col min="4" max="4" width="16.57421875" style="0" bestFit="1" customWidth="1"/>
    <col min="5" max="5" width="10.28125" style="0" bestFit="1" customWidth="1"/>
    <col min="6" max="7" width="9.28125" style="0" bestFit="1" customWidth="1"/>
    <col min="8" max="8" width="10.00390625" style="0" customWidth="1"/>
    <col min="9" max="9" width="10.28125" style="0" bestFit="1" customWidth="1"/>
    <col min="10" max="10" width="9.28125" style="0" bestFit="1" customWidth="1"/>
    <col min="11" max="12" width="9.28125" style="0" customWidth="1"/>
    <col min="13" max="13" width="8.57421875" style="0" customWidth="1"/>
    <col min="14" max="14" width="9.28125" style="0" customWidth="1"/>
  </cols>
  <sheetData>
    <row r="1" spans="1:19" ht="12">
      <c r="A1" s="13" t="s">
        <v>4</v>
      </c>
      <c r="B1" s="13" t="s">
        <v>3</v>
      </c>
      <c r="C1" s="13" t="s">
        <v>2</v>
      </c>
      <c r="D1" s="13" t="s">
        <v>7</v>
      </c>
      <c r="E1" s="13" t="s">
        <v>2</v>
      </c>
      <c r="F1" s="13" t="s">
        <v>13</v>
      </c>
      <c r="G1" s="13" t="s">
        <v>14</v>
      </c>
      <c r="H1" s="13" t="s">
        <v>11</v>
      </c>
      <c r="I1" s="13" t="s">
        <v>6</v>
      </c>
      <c r="J1" s="13" t="s">
        <v>23</v>
      </c>
      <c r="K1" s="13" t="s">
        <v>19</v>
      </c>
      <c r="L1" s="13" t="s">
        <v>33</v>
      </c>
      <c r="M1" s="13" t="s">
        <v>21</v>
      </c>
      <c r="N1" s="13" t="s">
        <v>20</v>
      </c>
      <c r="O1" s="13" t="s">
        <v>22</v>
      </c>
      <c r="P1" s="13" t="s">
        <v>20</v>
      </c>
      <c r="Q1" s="13" t="s">
        <v>33</v>
      </c>
      <c r="R1" s="6"/>
      <c r="S1" s="6"/>
    </row>
    <row r="2" spans="1:17" ht="12">
      <c r="A2" s="48" t="s">
        <v>5</v>
      </c>
      <c r="B2" s="49">
        <v>37926</v>
      </c>
      <c r="C2" s="50">
        <v>775000</v>
      </c>
      <c r="D2" t="s">
        <v>8</v>
      </c>
      <c r="E2" s="1">
        <v>912000</v>
      </c>
      <c r="F2" s="1"/>
      <c r="G2" s="5"/>
      <c r="H2" s="4">
        <v>0.0325</v>
      </c>
      <c r="I2" s="1">
        <v>940000</v>
      </c>
      <c r="J2" s="48">
        <v>461</v>
      </c>
      <c r="K2" s="9">
        <f>I2/J2</f>
        <v>2039.0455531453363</v>
      </c>
      <c r="L2" s="9">
        <v>2100</v>
      </c>
      <c r="M2" s="48">
        <v>82.35</v>
      </c>
      <c r="N2" s="9">
        <f>I2/M2</f>
        <v>11414.693381906498</v>
      </c>
      <c r="O2" s="48">
        <v>119.37</v>
      </c>
      <c r="P2" s="1">
        <f>I2/O2</f>
        <v>7874.675379073468</v>
      </c>
      <c r="Q2" s="1"/>
    </row>
    <row r="3" spans="1:17" ht="12">
      <c r="A3" s="48"/>
      <c r="B3" s="48"/>
      <c r="C3" s="50"/>
      <c r="D3" t="s">
        <v>9</v>
      </c>
      <c r="E3" s="1">
        <v>700000</v>
      </c>
      <c r="F3" s="1"/>
      <c r="G3" s="5"/>
      <c r="H3" s="4">
        <v>0.043</v>
      </c>
      <c r="I3" s="1">
        <v>730000</v>
      </c>
      <c r="J3" s="48"/>
      <c r="K3" s="9">
        <f>I3/J2</f>
        <v>1583.5140997830802</v>
      </c>
      <c r="L3" s="9"/>
      <c r="M3" s="48"/>
      <c r="N3" s="9">
        <f>I3/M2</f>
        <v>8864.60230722526</v>
      </c>
      <c r="O3" s="48"/>
      <c r="P3" s="1">
        <f>I3/O2</f>
        <v>6115.439390131523</v>
      </c>
      <c r="Q3" s="1">
        <v>6215</v>
      </c>
    </row>
    <row r="4" spans="1:17" ht="12">
      <c r="A4" s="48"/>
      <c r="B4" s="48"/>
      <c r="C4" s="50"/>
      <c r="D4" t="s">
        <v>17</v>
      </c>
      <c r="E4" s="1">
        <v>775000</v>
      </c>
      <c r="F4" s="1"/>
      <c r="G4" s="5"/>
      <c r="H4" s="4">
        <v>0.043</v>
      </c>
      <c r="I4" s="1">
        <v>808000</v>
      </c>
      <c r="J4" s="48"/>
      <c r="K4" s="9">
        <f>I4/J2</f>
        <v>1752.711496746204</v>
      </c>
      <c r="L4" s="9"/>
      <c r="M4" s="48"/>
      <c r="N4" s="9">
        <f>I4/M2</f>
        <v>9811.778992106862</v>
      </c>
      <c r="O4" s="48"/>
      <c r="P4" s="1">
        <f>I4/O2</f>
        <v>6768.86990030996</v>
      </c>
      <c r="Q4" s="1">
        <v>6215</v>
      </c>
    </row>
    <row r="5" spans="1:17" ht="12">
      <c r="A5" s="7"/>
      <c r="B5" s="7"/>
      <c r="C5" s="9"/>
      <c r="J5" s="7"/>
      <c r="K5" s="9"/>
      <c r="L5" s="9"/>
      <c r="M5" s="7"/>
      <c r="N5" s="9"/>
      <c r="O5" s="7"/>
      <c r="P5" s="1"/>
      <c r="Q5" s="1"/>
    </row>
    <row r="6" spans="1:17" ht="12">
      <c r="A6" s="8"/>
      <c r="B6" s="8"/>
      <c r="C6" s="10"/>
      <c r="E6" s="1"/>
      <c r="F6" s="1"/>
      <c r="G6" s="5"/>
      <c r="H6" s="5"/>
      <c r="I6" s="1"/>
      <c r="J6" s="8"/>
      <c r="K6" s="10"/>
      <c r="L6" s="10"/>
      <c r="M6" s="8"/>
      <c r="N6" s="10"/>
      <c r="O6" s="8"/>
      <c r="P6" s="1"/>
      <c r="Q6" s="1"/>
    </row>
    <row r="7" spans="1:17" ht="12">
      <c r="A7" s="48" t="s">
        <v>12</v>
      </c>
      <c r="B7" s="49">
        <v>37987</v>
      </c>
      <c r="C7" s="50">
        <v>900000</v>
      </c>
      <c r="D7" t="s">
        <v>15</v>
      </c>
      <c r="E7" s="1">
        <v>900000</v>
      </c>
      <c r="F7" s="1">
        <v>25000</v>
      </c>
      <c r="G7" s="12">
        <v>0.01</v>
      </c>
      <c r="H7" s="4">
        <v>0.01</v>
      </c>
      <c r="I7" s="1">
        <v>940000</v>
      </c>
      <c r="J7" s="48">
        <v>428</v>
      </c>
      <c r="K7" s="9">
        <f>I7/J7</f>
        <v>2196.2616822429904</v>
      </c>
      <c r="L7" s="9">
        <v>2100</v>
      </c>
      <c r="M7" s="48">
        <v>78.6</v>
      </c>
      <c r="N7" s="9">
        <f>I7/M7</f>
        <v>11959.287531806616</v>
      </c>
      <c r="O7" s="48">
        <v>152</v>
      </c>
      <c r="P7" s="1">
        <f>I7/O7</f>
        <v>6184.210526315789</v>
      </c>
      <c r="Q7" s="1"/>
    </row>
    <row r="8" spans="1:17" ht="12">
      <c r="A8" s="48"/>
      <c r="B8" s="49"/>
      <c r="C8" s="50"/>
      <c r="D8" t="s">
        <v>16</v>
      </c>
      <c r="E8" s="1">
        <v>900000</v>
      </c>
      <c r="F8" s="1"/>
      <c r="G8" s="12">
        <v>0.02</v>
      </c>
      <c r="H8" s="4">
        <v>0.0323</v>
      </c>
      <c r="I8" s="1">
        <v>948030</v>
      </c>
      <c r="J8" s="48"/>
      <c r="K8" s="9">
        <f>I8/J7</f>
        <v>2215.0233644859813</v>
      </c>
      <c r="L8" s="9"/>
      <c r="M8" s="48"/>
      <c r="N8" s="9">
        <f>I8/M7</f>
        <v>12061.45038167939</v>
      </c>
      <c r="O8" s="48"/>
      <c r="P8" s="1">
        <f>I8/O7</f>
        <v>6237.039473684211</v>
      </c>
      <c r="Q8" s="1">
        <v>6215</v>
      </c>
    </row>
    <row r="9" spans="1:17" ht="12">
      <c r="A9" s="8"/>
      <c r="B9" s="8"/>
      <c r="C9" s="10"/>
      <c r="E9" s="1"/>
      <c r="F9" s="1"/>
      <c r="G9" s="5"/>
      <c r="H9" s="5"/>
      <c r="I9" s="1"/>
      <c r="J9" s="8"/>
      <c r="K9" s="10"/>
      <c r="L9" s="10"/>
      <c r="M9" s="8"/>
      <c r="N9" s="10"/>
      <c r="O9" s="8"/>
      <c r="P9" s="1"/>
      <c r="Q9" s="1"/>
    </row>
    <row r="10" spans="1:17" ht="12">
      <c r="A10" s="48" t="s">
        <v>18</v>
      </c>
      <c r="B10" s="49">
        <v>38169</v>
      </c>
      <c r="C10" s="50">
        <v>1050000</v>
      </c>
      <c r="D10" t="s">
        <v>15</v>
      </c>
      <c r="E10" s="1">
        <v>1050000</v>
      </c>
      <c r="F10" s="1"/>
      <c r="G10" s="12">
        <v>0.01</v>
      </c>
      <c r="H10" s="5"/>
      <c r="I10" s="1">
        <v>1060000</v>
      </c>
      <c r="J10" s="48">
        <v>504</v>
      </c>
      <c r="K10" s="9">
        <f>I10/J10</f>
        <v>2103.1746031746034</v>
      </c>
      <c r="L10" s="9">
        <v>2100</v>
      </c>
      <c r="M10" s="48">
        <v>100</v>
      </c>
      <c r="N10" s="9">
        <f>I10/M10</f>
        <v>10600</v>
      </c>
      <c r="O10" s="48">
        <v>225</v>
      </c>
      <c r="P10" s="1">
        <f>I10/O10</f>
        <v>4711.111111111111</v>
      </c>
      <c r="Q10" s="1"/>
    </row>
    <row r="11" spans="1:17" ht="12">
      <c r="A11" s="48"/>
      <c r="B11" s="49"/>
      <c r="C11" s="50"/>
      <c r="D11" t="s">
        <v>16</v>
      </c>
      <c r="E11" s="1">
        <v>1050000</v>
      </c>
      <c r="F11" s="1"/>
      <c r="G11" s="12">
        <v>0.02</v>
      </c>
      <c r="H11" s="5"/>
      <c r="I11" s="1">
        <v>1071000</v>
      </c>
      <c r="J11" s="48"/>
      <c r="K11" s="9">
        <f>I11/J10</f>
        <v>2125</v>
      </c>
      <c r="L11" s="9"/>
      <c r="M11" s="48"/>
      <c r="N11" s="9">
        <f>I11/M10</f>
        <v>10710</v>
      </c>
      <c r="O11" s="48"/>
      <c r="P11" s="1">
        <f>I11/O10</f>
        <v>4760</v>
      </c>
      <c r="Q11" s="1">
        <v>6215</v>
      </c>
    </row>
    <row r="12" spans="1:17" ht="12">
      <c r="A12" s="48"/>
      <c r="B12" s="49"/>
      <c r="C12" s="50"/>
      <c r="D12" t="s">
        <v>34</v>
      </c>
      <c r="E12" s="1">
        <v>1050000</v>
      </c>
      <c r="F12" s="1"/>
      <c r="G12" s="12">
        <v>0.02</v>
      </c>
      <c r="H12" s="5"/>
      <c r="I12" s="1">
        <v>1071000</v>
      </c>
      <c r="J12" s="48"/>
      <c r="K12" s="9">
        <f>I12/J10</f>
        <v>2125</v>
      </c>
      <c r="L12" s="8"/>
      <c r="M12" s="48"/>
      <c r="N12" s="9">
        <f>I12/M10</f>
        <v>10710</v>
      </c>
      <c r="O12" s="7">
        <v>194</v>
      </c>
      <c r="P12" s="1">
        <f>E12/O12</f>
        <v>5412.371134020618</v>
      </c>
      <c r="Q12" s="1">
        <v>6215</v>
      </c>
    </row>
    <row r="13" spans="1:15" ht="12">
      <c r="A13" s="8"/>
      <c r="B13" s="8"/>
      <c r="C13" s="10"/>
      <c r="E13" s="1"/>
      <c r="F13" s="1"/>
      <c r="G13" s="5"/>
      <c r="H13" s="5"/>
      <c r="I13" s="1"/>
      <c r="J13" s="8"/>
      <c r="K13" s="8"/>
      <c r="L13" s="8"/>
      <c r="M13" s="8"/>
      <c r="N13" s="8"/>
      <c r="O13" s="8"/>
    </row>
    <row r="14" spans="1:15" ht="12">
      <c r="A14" s="8"/>
      <c r="B14" s="11"/>
      <c r="C14" s="10"/>
      <c r="E14" s="1"/>
      <c r="F14" s="1"/>
      <c r="G14" s="5"/>
      <c r="H14" s="5"/>
      <c r="I14" s="1"/>
      <c r="J14" s="7">
        <v>392</v>
      </c>
      <c r="K14" s="8"/>
      <c r="L14" s="8"/>
      <c r="M14" s="7">
        <v>77.72</v>
      </c>
      <c r="N14" s="8"/>
      <c r="O14" s="7">
        <v>102.56</v>
      </c>
    </row>
    <row r="15" spans="1:15" ht="12">
      <c r="A15" s="8"/>
      <c r="B15" s="8"/>
      <c r="C15" s="10"/>
      <c r="E15" s="1"/>
      <c r="F15" s="1"/>
      <c r="G15" s="5"/>
      <c r="H15" s="5"/>
      <c r="I15" s="1"/>
      <c r="J15" s="8"/>
      <c r="K15" s="8"/>
      <c r="L15" s="8"/>
      <c r="M15" s="8"/>
      <c r="N15" s="8"/>
      <c r="O15" s="8"/>
    </row>
    <row r="16" spans="1:15" ht="12">
      <c r="A16" s="8"/>
      <c r="B16" s="8"/>
      <c r="C16" s="10"/>
      <c r="E16" s="1"/>
      <c r="F16" s="1"/>
      <c r="G16" s="5"/>
      <c r="H16" s="5"/>
      <c r="I16" s="1"/>
      <c r="J16" s="8"/>
      <c r="K16" s="8"/>
      <c r="L16" s="8"/>
      <c r="M16" s="8"/>
      <c r="N16" s="8"/>
      <c r="O16" s="8"/>
    </row>
    <row r="17" spans="3:15" ht="12">
      <c r="C17" s="15" t="s">
        <v>24</v>
      </c>
      <c r="D17" s="15"/>
      <c r="E17" s="3"/>
      <c r="F17" s="16" t="s">
        <v>32</v>
      </c>
      <c r="G17" s="17" t="s">
        <v>27</v>
      </c>
      <c r="H17" s="17" t="s">
        <v>27</v>
      </c>
      <c r="I17" s="16" t="s">
        <v>28</v>
      </c>
      <c r="J17" s="18" t="s">
        <v>29</v>
      </c>
      <c r="K17" s="18" t="s">
        <v>30</v>
      </c>
      <c r="L17" s="18" t="s">
        <v>31</v>
      </c>
      <c r="N17" s="8"/>
      <c r="O17" s="8"/>
    </row>
    <row r="18" spans="1:15" ht="12">
      <c r="A18" s="8"/>
      <c r="B18" s="8"/>
      <c r="C18" s="10"/>
      <c r="E18" s="1"/>
      <c r="F18" s="1"/>
      <c r="G18" s="5"/>
      <c r="H18" s="5"/>
      <c r="I18" s="1"/>
      <c r="J18" s="8"/>
      <c r="K18" s="8"/>
      <c r="L18" s="8"/>
      <c r="N18" s="8"/>
      <c r="O18" s="8"/>
    </row>
    <row r="19" spans="1:15" ht="12">
      <c r="A19" s="8"/>
      <c r="B19" s="8"/>
      <c r="C19" s="10" t="s">
        <v>10</v>
      </c>
      <c r="D19">
        <v>392</v>
      </c>
      <c r="E19" s="1"/>
      <c r="F19" s="1">
        <f>D19*K2</f>
        <v>799305.8568329718</v>
      </c>
      <c r="G19" s="1">
        <f>D19*K3</f>
        <v>620737.5271149675</v>
      </c>
      <c r="H19" s="1">
        <f>D19*K4</f>
        <v>687062.9067245119</v>
      </c>
      <c r="I19" s="1">
        <f>D19*K7</f>
        <v>860934.5794392523</v>
      </c>
      <c r="J19" s="1">
        <f>D19*K8</f>
        <v>868289.1588785046</v>
      </c>
      <c r="K19" s="1">
        <f>D19*K10</f>
        <v>824444.4444444445</v>
      </c>
      <c r="L19" s="1">
        <f>D19*K11</f>
        <v>833000</v>
      </c>
      <c r="N19" s="8"/>
      <c r="O19" s="8"/>
    </row>
    <row r="20" spans="1:15" ht="12">
      <c r="A20" s="8"/>
      <c r="B20" s="8"/>
      <c r="C20" s="10"/>
      <c r="E20" s="1"/>
      <c r="F20" s="1"/>
      <c r="G20" s="5"/>
      <c r="H20" s="5"/>
      <c r="I20" s="1"/>
      <c r="J20" s="8"/>
      <c r="K20" s="8"/>
      <c r="L20" s="8"/>
      <c r="N20" s="8"/>
      <c r="O20" s="8"/>
    </row>
    <row r="21" spans="1:15" ht="12">
      <c r="A21" s="8"/>
      <c r="B21" s="8"/>
      <c r="C21" s="10" t="s">
        <v>25</v>
      </c>
      <c r="D21">
        <v>77.72</v>
      </c>
      <c r="E21" s="1"/>
      <c r="F21" s="1">
        <f>D21*N2</f>
        <v>887149.969641773</v>
      </c>
      <c r="G21" s="1">
        <f>D21*N3</f>
        <v>688956.8913175472</v>
      </c>
      <c r="H21" s="1">
        <f>D21*N4</f>
        <v>762571.4632665453</v>
      </c>
      <c r="I21" s="1">
        <f>D21*N7</f>
        <v>929475.8269720102</v>
      </c>
      <c r="J21" s="1">
        <f>D21*N8</f>
        <v>937415.9236641221</v>
      </c>
      <c r="K21" s="1">
        <f>D21*N10</f>
        <v>823832</v>
      </c>
      <c r="L21" s="1">
        <f>D21*N11</f>
        <v>832381.2</v>
      </c>
      <c r="N21" s="8"/>
      <c r="O21" s="8"/>
    </row>
    <row r="22" spans="1:15" ht="12">
      <c r="A22" s="8"/>
      <c r="B22" s="8"/>
      <c r="C22" s="10"/>
      <c r="D22" s="9"/>
      <c r="E22" s="1"/>
      <c r="F22" s="1"/>
      <c r="G22" s="5"/>
      <c r="H22" s="5"/>
      <c r="I22" s="1"/>
      <c r="J22" s="8"/>
      <c r="K22" s="8"/>
      <c r="L22" s="8"/>
      <c r="N22" s="8"/>
      <c r="O22" s="8"/>
    </row>
    <row r="23" spans="1:15" ht="12">
      <c r="A23" s="8"/>
      <c r="B23" s="8"/>
      <c r="C23" s="10" t="s">
        <v>26</v>
      </c>
      <c r="D23" s="14">
        <v>102.56</v>
      </c>
      <c r="E23" s="1"/>
      <c r="F23" s="1">
        <f>D23*P2</f>
        <v>807626.7068777749</v>
      </c>
      <c r="G23" s="1">
        <f>D23*P3</f>
        <v>627199.463851889</v>
      </c>
      <c r="H23" s="1">
        <f>D23*P4</f>
        <v>694215.2969757895</v>
      </c>
      <c r="I23" s="1">
        <f>D23*P7</f>
        <v>634252.6315789473</v>
      </c>
      <c r="J23" s="1">
        <f>D23*P8</f>
        <v>639670.7684210527</v>
      </c>
      <c r="K23" s="1">
        <f>D23*P10</f>
        <v>483171.55555555556</v>
      </c>
      <c r="L23" s="1">
        <f>D23*P11</f>
        <v>488185.60000000003</v>
      </c>
      <c r="N23" s="8"/>
      <c r="O23" s="8"/>
    </row>
    <row r="24" spans="1:15" ht="12">
      <c r="A24" s="8"/>
      <c r="B24" s="8"/>
      <c r="C24" s="10"/>
      <c r="E24" s="1"/>
      <c r="F24" s="1"/>
      <c r="G24" s="5"/>
      <c r="H24" s="5"/>
      <c r="I24" s="1"/>
      <c r="J24" s="8"/>
      <c r="K24" s="8"/>
      <c r="L24" s="8"/>
      <c r="M24" s="8"/>
      <c r="N24" s="8"/>
      <c r="O24" s="8"/>
    </row>
    <row r="25" spans="1:9" ht="12">
      <c r="A25" s="8"/>
      <c r="B25" s="8"/>
      <c r="C25" s="10"/>
      <c r="E25" s="1"/>
      <c r="F25" s="1"/>
      <c r="G25" s="5"/>
      <c r="H25" s="5"/>
      <c r="I25" s="1"/>
    </row>
    <row r="26" spans="2:9" ht="12">
      <c r="B26" s="8"/>
      <c r="C26" s="10"/>
      <c r="E26" s="1"/>
      <c r="F26" s="1"/>
      <c r="G26" s="5"/>
      <c r="H26" s="5"/>
      <c r="I26" s="1"/>
    </row>
    <row r="27" spans="2:9" ht="12">
      <c r="B27" s="8"/>
      <c r="C27" s="10"/>
      <c r="E27" s="1"/>
      <c r="F27" s="1"/>
      <c r="G27" s="5"/>
      <c r="H27" s="5"/>
      <c r="I27" s="1"/>
    </row>
    <row r="28" spans="3:9" ht="12">
      <c r="C28" s="10"/>
      <c r="G28" s="5"/>
      <c r="H28" s="5"/>
      <c r="I28" s="1"/>
    </row>
    <row r="29" spans="3:9" ht="12">
      <c r="C29" s="1"/>
      <c r="G29" s="5"/>
      <c r="H29" s="5"/>
      <c r="I29" s="1"/>
    </row>
    <row r="30" spans="3:9" ht="12">
      <c r="C30" s="1"/>
      <c r="I30" s="1"/>
    </row>
    <row r="31" spans="3:9" ht="12">
      <c r="C31" s="1"/>
      <c r="I31" s="1"/>
    </row>
    <row r="32" ht="12">
      <c r="C32" s="1"/>
    </row>
    <row r="33" ht="12">
      <c r="C33" s="1"/>
    </row>
    <row r="34" ht="12">
      <c r="C34" s="1"/>
    </row>
    <row r="35" ht="12">
      <c r="C35" s="1"/>
    </row>
    <row r="36" ht="12">
      <c r="C36" s="1"/>
    </row>
    <row r="37" ht="12">
      <c r="C37" s="1"/>
    </row>
    <row r="38" ht="12">
      <c r="C38" s="1"/>
    </row>
    <row r="39" ht="12">
      <c r="C39" s="1"/>
    </row>
    <row r="40" ht="12">
      <c r="C40" s="1"/>
    </row>
    <row r="41" ht="12">
      <c r="C41" s="1"/>
    </row>
    <row r="42" ht="12">
      <c r="C42" s="1"/>
    </row>
    <row r="43" ht="12">
      <c r="C43" s="1"/>
    </row>
    <row r="44" ht="12">
      <c r="C44" s="1"/>
    </row>
    <row r="45" ht="12">
      <c r="C45" s="1"/>
    </row>
    <row r="46" ht="12">
      <c r="C46" s="1"/>
    </row>
    <row r="47" ht="12">
      <c r="C47" s="1"/>
    </row>
    <row r="48" ht="12">
      <c r="C48" s="1"/>
    </row>
    <row r="49" ht="12">
      <c r="C49" s="1"/>
    </row>
    <row r="50" ht="12">
      <c r="C50" s="1"/>
    </row>
    <row r="51" ht="12">
      <c r="C51" s="1"/>
    </row>
    <row r="52" ht="12">
      <c r="C52" s="1"/>
    </row>
    <row r="53" ht="12">
      <c r="C53" s="1"/>
    </row>
  </sheetData>
  <sheetProtection/>
  <mergeCells count="18">
    <mergeCell ref="A2:A4"/>
    <mergeCell ref="J2:J4"/>
    <mergeCell ref="M2:M4"/>
    <mergeCell ref="O2:O4"/>
    <mergeCell ref="B2:B4"/>
    <mergeCell ref="C2:C4"/>
    <mergeCell ref="A10:A12"/>
    <mergeCell ref="B10:B12"/>
    <mergeCell ref="C10:C12"/>
    <mergeCell ref="A7:A8"/>
    <mergeCell ref="B7:B8"/>
    <mergeCell ref="C7:C8"/>
    <mergeCell ref="O10:O11"/>
    <mergeCell ref="J10:J12"/>
    <mergeCell ref="M10:M12"/>
    <mergeCell ref="M7:M8"/>
    <mergeCell ref="O7:O8"/>
    <mergeCell ref="J7:J8"/>
  </mergeCells>
  <printOptions gridLines="1"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Avery</dc:creator>
  <cp:keywords/>
  <dc:description/>
  <cp:lastModifiedBy>Roheemun, Tahseen</cp:lastModifiedBy>
  <cp:lastPrinted>2023-02-16T17:27:28Z</cp:lastPrinted>
  <dcterms:created xsi:type="dcterms:W3CDTF">2001-06-08T04:56:31Z</dcterms:created>
  <dcterms:modified xsi:type="dcterms:W3CDTF">2023-04-17T12:29:12Z</dcterms:modified>
  <cp:category/>
  <cp:version/>
  <cp:contentType/>
  <cp:contentStatus/>
</cp:coreProperties>
</file>