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P:\fishstat\Callum\Nat stats Publication\2023\February 2023\"/>
    </mc:Choice>
  </mc:AlternateContent>
  <xr:revisionPtr revIDLastSave="0" documentId="13_ncr:1_{3AEE1003-26B4-4E4A-8306-E5B9B935B27E}" xr6:coauthVersionLast="47" xr6:coauthVersionMax="47" xr10:uidLastSave="{00000000-0000-0000-0000-000000000000}"/>
  <bookViews>
    <workbookView xWindow="-120" yWindow="-120" windowWidth="29040" windowHeight="15840" tabRatio="922" activeTab="3" xr2:uid="{2FE1976C-BB84-4386-B8A9-5AB75290ECF4}"/>
  </bookViews>
  <sheets>
    <sheet name="Intro" sheetId="2" r:id="rId1"/>
    <sheet name="Highlights - Time Series" sheetId="101" r:id="rId2"/>
    <sheet name="Highlights - Time Series Data" sheetId="102" r:id="rId3"/>
    <sheet name="Highlights - February"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0" l="1"/>
  <c r="L27" i="102"/>
  <c r="L28" i="102" s="1"/>
  <c r="K27" i="102"/>
  <c r="K28" i="102" s="1"/>
  <c r="K29" i="102" s="1"/>
  <c r="K30" i="102" s="1"/>
  <c r="K31" i="102" s="1"/>
  <c r="K32" i="102" s="1"/>
  <c r="K33" i="102" s="1"/>
  <c r="K34" i="102" s="1"/>
  <c r="K35" i="102" s="1"/>
  <c r="K36" i="102" s="1"/>
  <c r="K37" i="102" s="1"/>
  <c r="K38" i="102" s="1"/>
  <c r="G27" i="102"/>
  <c r="G28" i="102" s="1"/>
  <c r="F27" i="102"/>
  <c r="F28" i="102" s="1"/>
  <c r="F29" i="102" s="1"/>
  <c r="F30" i="102" s="1"/>
  <c r="F31" i="102" s="1"/>
  <c r="F32" i="102" s="1"/>
  <c r="F33" i="102" s="1"/>
  <c r="F34" i="102" s="1"/>
  <c r="F35" i="102" s="1"/>
  <c r="F36" i="102" s="1"/>
  <c r="F37" i="102" s="1"/>
  <c r="F38" i="102" s="1"/>
  <c r="M9" i="102"/>
  <c r="H9" i="102"/>
  <c r="M8" i="102"/>
  <c r="H8" i="102"/>
  <c r="M28" i="102" l="1"/>
  <c r="M27" i="102"/>
  <c r="H28" i="102"/>
  <c r="H27" i="102"/>
  <c r="D37" i="47" l="1"/>
  <c r="E37" i="47"/>
  <c r="F37" i="47"/>
  <c r="G37" i="47"/>
  <c r="H37" i="47"/>
  <c r="I37" i="47"/>
  <c r="J37" i="47"/>
  <c r="K37" i="47"/>
  <c r="L37" i="47"/>
  <c r="C37" i="47"/>
  <c r="H9" i="30"/>
  <c r="I9" i="30"/>
  <c r="H10" i="30"/>
  <c r="I10" i="30"/>
  <c r="H11" i="30"/>
  <c r="I11" i="30"/>
  <c r="H12" i="30"/>
  <c r="I12" i="30"/>
  <c r="H13" i="30"/>
  <c r="I13" i="30"/>
  <c r="J72" i="56"/>
  <c r="J71" i="56"/>
  <c r="J68" i="56"/>
  <c r="J67" i="56"/>
  <c r="J64" i="56"/>
  <c r="J63" i="56"/>
  <c r="J55" i="56"/>
  <c r="J54" i="56"/>
  <c r="J50" i="56"/>
  <c r="J49" i="56"/>
  <c r="J45" i="56"/>
  <c r="J41" i="56"/>
  <c r="J38" i="56"/>
  <c r="F71" i="56"/>
  <c r="F68" i="56"/>
  <c r="F67" i="56"/>
  <c r="F64" i="56"/>
  <c r="F63" i="56"/>
  <c r="F54" i="56"/>
  <c r="F51" i="56"/>
  <c r="F49" i="56"/>
  <c r="F45" i="56"/>
  <c r="F40" i="56"/>
  <c r="F38" i="56"/>
  <c r="F37" i="56"/>
  <c r="F36" i="56"/>
  <c r="F27" i="56"/>
  <c r="J71" i="55"/>
  <c r="J67" i="55"/>
  <c r="J63" i="55"/>
  <c r="J54" i="55"/>
  <c r="J45" i="55"/>
  <c r="J41" i="55"/>
  <c r="J37" i="55"/>
  <c r="F67" i="55"/>
  <c r="F63" i="55"/>
  <c r="F54" i="55"/>
  <c r="F45" i="55"/>
  <c r="F41" i="55"/>
  <c r="F37" i="55"/>
  <c r="F36" i="55"/>
  <c r="J71" i="4"/>
  <c r="J67" i="4"/>
  <c r="J63" i="4"/>
  <c r="J54" i="4"/>
  <c r="J45" i="4"/>
  <c r="J37" i="4"/>
  <c r="J36" i="4"/>
  <c r="F72" i="4"/>
  <c r="F71" i="4"/>
  <c r="F67" i="4"/>
  <c r="F63" i="4"/>
  <c r="F54" i="4"/>
  <c r="F53" i="4"/>
  <c r="F41" i="4"/>
  <c r="F36" i="4"/>
  <c r="F44" i="4" l="1"/>
  <c r="F49" i="55"/>
  <c r="J31" i="55"/>
  <c r="F32" i="56"/>
  <c r="F44" i="56"/>
  <c r="F57" i="56"/>
  <c r="F42" i="4"/>
  <c r="J28" i="4"/>
  <c r="F59" i="4"/>
  <c r="J42" i="4"/>
  <c r="J68" i="4"/>
  <c r="F58" i="55"/>
  <c r="F59" i="56"/>
  <c r="J59" i="56"/>
  <c r="J36" i="56"/>
  <c r="F31" i="56"/>
  <c r="F28" i="56"/>
  <c r="F51" i="55"/>
  <c r="F57" i="55"/>
  <c r="F72" i="55"/>
  <c r="J33" i="55"/>
  <c r="J51" i="55"/>
  <c r="F64" i="55"/>
  <c r="F31" i="55"/>
  <c r="J58" i="55"/>
  <c r="J64" i="55"/>
  <c r="J72" i="55"/>
  <c r="F68" i="55"/>
  <c r="F44" i="55"/>
  <c r="F46" i="55"/>
  <c r="F40" i="55"/>
  <c r="F42" i="55"/>
  <c r="J53" i="56"/>
  <c r="J52" i="56"/>
  <c r="J23" i="56"/>
  <c r="F25" i="56"/>
  <c r="F12" i="56"/>
  <c r="J33" i="56"/>
  <c r="J42" i="56"/>
  <c r="J44" i="56"/>
  <c r="J43" i="56"/>
  <c r="F46" i="56"/>
  <c r="J62" i="56"/>
  <c r="J35" i="56"/>
  <c r="F41" i="56"/>
  <c r="J57" i="56"/>
  <c r="F66" i="56"/>
  <c r="J14" i="56"/>
  <c r="J27" i="56"/>
  <c r="J29" i="56"/>
  <c r="J40" i="56"/>
  <c r="J25" i="56"/>
  <c r="J46" i="56"/>
  <c r="F70" i="56"/>
  <c r="J24" i="56"/>
  <c r="F24" i="56"/>
  <c r="J28" i="56"/>
  <c r="J15" i="56"/>
  <c r="J51" i="56"/>
  <c r="J66" i="56"/>
  <c r="J65" i="56"/>
  <c r="F72" i="56"/>
  <c r="F58" i="56"/>
  <c r="F29" i="56"/>
  <c r="J32" i="56"/>
  <c r="J37" i="56"/>
  <c r="F53" i="56"/>
  <c r="J58" i="56"/>
  <c r="F62" i="56"/>
  <c r="F11" i="56"/>
  <c r="F23" i="56"/>
  <c r="J31" i="56"/>
  <c r="F33" i="56"/>
  <c r="F42" i="56"/>
  <c r="F50" i="56"/>
  <c r="F55" i="56"/>
  <c r="J70" i="56"/>
  <c r="F56" i="56"/>
  <c r="F29" i="55"/>
  <c r="F23" i="55"/>
  <c r="J15" i="55"/>
  <c r="J28" i="55"/>
  <c r="J44" i="55"/>
  <c r="J50" i="55"/>
  <c r="J53" i="55"/>
  <c r="F55" i="55"/>
  <c r="J62" i="55"/>
  <c r="F71" i="55"/>
  <c r="F27" i="55"/>
  <c r="J32" i="55"/>
  <c r="J38" i="55"/>
  <c r="J42" i="55"/>
  <c r="F59" i="55"/>
  <c r="J68" i="55"/>
  <c r="F66" i="55"/>
  <c r="J23" i="55"/>
  <c r="F25" i="55"/>
  <c r="J55" i="55"/>
  <c r="J59" i="55"/>
  <c r="F33" i="55"/>
  <c r="J46" i="55"/>
  <c r="J66" i="55"/>
  <c r="F24" i="55"/>
  <c r="J29" i="55"/>
  <c r="J36" i="55"/>
  <c r="F70" i="55"/>
  <c r="F69" i="55"/>
  <c r="F28" i="55"/>
  <c r="F52" i="55"/>
  <c r="F53" i="55"/>
  <c r="J69" i="55"/>
  <c r="J70" i="55"/>
  <c r="J24" i="55"/>
  <c r="F38" i="55"/>
  <c r="J39" i="55"/>
  <c r="J40" i="55"/>
  <c r="F50" i="55"/>
  <c r="F62" i="55"/>
  <c r="J25" i="55"/>
  <c r="J27" i="55"/>
  <c r="J49" i="55"/>
  <c r="J57" i="55"/>
  <c r="F32" i="55"/>
  <c r="F51" i="4"/>
  <c r="F68" i="4"/>
  <c r="F64" i="4"/>
  <c r="J46" i="4"/>
  <c r="J58" i="4"/>
  <c r="F46" i="4"/>
  <c r="J55" i="4"/>
  <c r="J70" i="4"/>
  <c r="J72" i="4"/>
  <c r="J49" i="4"/>
  <c r="F70" i="4"/>
  <c r="F66" i="4"/>
  <c r="F31" i="4"/>
  <c r="F29" i="4"/>
  <c r="F16" i="4"/>
  <c r="F23" i="4"/>
  <c r="J57" i="4"/>
  <c r="J24" i="4"/>
  <c r="F49" i="4"/>
  <c r="J51" i="4"/>
  <c r="J53" i="4"/>
  <c r="F38" i="4"/>
  <c r="J41" i="4"/>
  <c r="F62" i="4"/>
  <c r="J25" i="4"/>
  <c r="F50" i="4"/>
  <c r="F32" i="4"/>
  <c r="F25" i="4"/>
  <c r="J32" i="4"/>
  <c r="F37" i="4"/>
  <c r="F45" i="4"/>
  <c r="J50" i="4"/>
  <c r="F55" i="4"/>
  <c r="F57" i="4"/>
  <c r="J31" i="4"/>
  <c r="J44" i="4"/>
  <c r="F27" i="4"/>
  <c r="J23" i="4"/>
  <c r="J27" i="4"/>
  <c r="J29" i="4"/>
  <c r="F40" i="4"/>
  <c r="F58" i="4"/>
  <c r="F28" i="4"/>
  <c r="F33" i="4"/>
  <c r="J38" i="4"/>
  <c r="J62" i="4"/>
  <c r="J66" i="4"/>
  <c r="J65" i="4"/>
  <c r="J56" i="4"/>
  <c r="J59" i="4"/>
  <c r="J64" i="4"/>
  <c r="J40" i="4"/>
  <c r="J33" i="4"/>
  <c r="F24" i="4"/>
  <c r="F30" i="55" l="1"/>
  <c r="F18" i="55"/>
  <c r="J20" i="56"/>
  <c r="F69" i="56"/>
  <c r="J39" i="4"/>
  <c r="J56" i="55"/>
  <c r="J11" i="55"/>
  <c r="J69" i="56"/>
  <c r="F43" i="56"/>
  <c r="F18" i="56"/>
  <c r="F20" i="56"/>
  <c r="J16" i="56"/>
  <c r="J18" i="56"/>
  <c r="J12" i="56"/>
  <c r="J10" i="56"/>
  <c r="F19" i="56"/>
  <c r="F15" i="56"/>
  <c r="J20" i="55"/>
  <c r="J12" i="55"/>
  <c r="J43" i="55"/>
  <c r="J52" i="55"/>
  <c r="F12" i="55"/>
  <c r="J65" i="55"/>
  <c r="J19" i="55"/>
  <c r="J14" i="55"/>
  <c r="F10" i="55"/>
  <c r="F19" i="55"/>
  <c r="F16" i="55"/>
  <c r="F14" i="55"/>
  <c r="J19" i="56"/>
  <c r="J48" i="56"/>
  <c r="F35" i="56"/>
  <c r="F10" i="56"/>
  <c r="J26" i="56"/>
  <c r="J34" i="56"/>
  <c r="J39" i="56"/>
  <c r="F39" i="56"/>
  <c r="J56" i="56"/>
  <c r="F22" i="56"/>
  <c r="F9" i="56"/>
  <c r="J30" i="56"/>
  <c r="F14" i="56"/>
  <c r="F16" i="56"/>
  <c r="J22" i="56"/>
  <c r="F52" i="56"/>
  <c r="F65" i="56"/>
  <c r="J61" i="56"/>
  <c r="F61" i="56"/>
  <c r="F30" i="56"/>
  <c r="F48" i="56"/>
  <c r="F26" i="56"/>
  <c r="J11" i="56"/>
  <c r="F20" i="55"/>
  <c r="J48" i="55"/>
  <c r="F56" i="55"/>
  <c r="J22" i="55"/>
  <c r="J10" i="55"/>
  <c r="J35" i="55"/>
  <c r="J34" i="55"/>
  <c r="F22" i="55"/>
  <c r="J16" i="55"/>
  <c r="J26" i="55"/>
  <c r="F43" i="55"/>
  <c r="F65" i="55"/>
  <c r="F48" i="55"/>
  <c r="F35" i="55"/>
  <c r="F15" i="55"/>
  <c r="F11" i="55"/>
  <c r="J18" i="55"/>
  <c r="J30" i="55"/>
  <c r="F61" i="55"/>
  <c r="F26" i="55"/>
  <c r="F13" i="55"/>
  <c r="J61" i="55"/>
  <c r="J60" i="55"/>
  <c r="F39" i="55"/>
  <c r="J20" i="4"/>
  <c r="F10" i="4"/>
  <c r="J52" i="4"/>
  <c r="F39" i="4"/>
  <c r="F20" i="4"/>
  <c r="J43" i="4"/>
  <c r="J69" i="4"/>
  <c r="J19" i="4"/>
  <c r="J11" i="4"/>
  <c r="J16" i="4"/>
  <c r="J15" i="4"/>
  <c r="J12" i="4"/>
  <c r="F69" i="4"/>
  <c r="F65" i="4"/>
  <c r="F52" i="4"/>
  <c r="F18" i="4"/>
  <c r="F43" i="4"/>
  <c r="F15" i="4"/>
  <c r="F14" i="4"/>
  <c r="F19" i="4"/>
  <c r="F30" i="4"/>
  <c r="F11" i="4"/>
  <c r="J26" i="4"/>
  <c r="J13" i="4"/>
  <c r="F9" i="4"/>
  <c r="J61" i="4"/>
  <c r="F35" i="4"/>
  <c r="F12" i="4"/>
  <c r="J10" i="4"/>
  <c r="J35" i="4"/>
  <c r="J22" i="4"/>
  <c r="F61" i="4"/>
  <c r="F56" i="4"/>
  <c r="J47" i="4"/>
  <c r="J18" i="4"/>
  <c r="J14" i="4"/>
  <c r="J48" i="4"/>
  <c r="F26" i="4"/>
  <c r="J30" i="4"/>
  <c r="F48" i="4"/>
  <c r="F22" i="4"/>
  <c r="J13" i="55" l="1"/>
  <c r="F60" i="56"/>
  <c r="F47" i="56"/>
  <c r="F17" i="56"/>
  <c r="J17" i="55"/>
  <c r="F60" i="55"/>
  <c r="J34" i="4"/>
  <c r="J60" i="4"/>
  <c r="F17" i="55"/>
  <c r="F34" i="56"/>
  <c r="F13" i="56"/>
  <c r="J60" i="56"/>
  <c r="J47" i="56"/>
  <c r="J17" i="56"/>
  <c r="J9" i="56"/>
  <c r="F34" i="55"/>
  <c r="J47" i="55"/>
  <c r="J9" i="55"/>
  <c r="F21" i="56"/>
  <c r="F8" i="56"/>
  <c r="J21" i="56"/>
  <c r="J13" i="56"/>
  <c r="J21" i="55"/>
  <c r="F21" i="55"/>
  <c r="F47" i="55"/>
  <c r="F9" i="55"/>
  <c r="J17" i="4"/>
  <c r="J9" i="4"/>
  <c r="F60" i="4"/>
  <c r="F47" i="4"/>
  <c r="F17" i="4"/>
  <c r="F34" i="4"/>
  <c r="F13" i="4"/>
  <c r="F21" i="4"/>
  <c r="J21" i="4"/>
  <c r="J8" i="4" l="1"/>
  <c r="F8" i="55"/>
  <c r="J8" i="56"/>
  <c r="J8" i="55"/>
  <c r="F8" i="4"/>
  <c r="E20" i="57" l="1"/>
  <c r="J10" i="12"/>
  <c r="J11" i="12"/>
  <c r="J12" i="12"/>
  <c r="J13" i="12"/>
  <c r="J15" i="12"/>
  <c r="J16" i="12"/>
  <c r="J17" i="12"/>
  <c r="J18" i="12"/>
  <c r="J20" i="12"/>
  <c r="J21" i="12"/>
  <c r="J22" i="12"/>
  <c r="J23" i="12"/>
  <c r="F10" i="12"/>
  <c r="F11" i="12"/>
  <c r="F12" i="12"/>
  <c r="F13" i="12"/>
  <c r="F15" i="12"/>
  <c r="F16" i="12"/>
  <c r="F17" i="12"/>
  <c r="F18" i="12"/>
  <c r="F20" i="12"/>
  <c r="F21" i="12"/>
  <c r="F22" i="12"/>
  <c r="F23" i="12"/>
  <c r="M32" i="30"/>
  <c r="L32" i="30"/>
  <c r="I32" i="30"/>
  <c r="H32" i="30"/>
  <c r="E32" i="30"/>
  <c r="D32" i="30"/>
  <c r="M26" i="30"/>
  <c r="L26" i="30"/>
  <c r="L8" i="30" s="1"/>
  <c r="I26" i="30"/>
  <c r="H26" i="30"/>
  <c r="E26" i="30"/>
  <c r="D26" i="30"/>
  <c r="M20" i="30"/>
  <c r="L20" i="30"/>
  <c r="I20" i="30"/>
  <c r="H20" i="30"/>
  <c r="E20" i="30"/>
  <c r="D20" i="30"/>
  <c r="M14" i="30"/>
  <c r="L14" i="30"/>
  <c r="I14" i="30"/>
  <c r="H14" i="30"/>
  <c r="E14" i="30"/>
  <c r="D14" i="30"/>
  <c r="M13" i="30"/>
  <c r="L13" i="30"/>
  <c r="M12" i="30"/>
  <c r="L12" i="30"/>
  <c r="M11" i="30"/>
  <c r="L11" i="30"/>
  <c r="M10" i="30"/>
  <c r="L10" i="30"/>
  <c r="M9" i="30"/>
  <c r="L9" i="30"/>
  <c r="D9" i="30"/>
  <c r="E9" i="30"/>
  <c r="D10" i="30"/>
  <c r="E10" i="30"/>
  <c r="E11" i="30"/>
  <c r="D12" i="30"/>
  <c r="E12" i="30"/>
  <c r="D13" i="30"/>
  <c r="E13" i="30"/>
  <c r="I19" i="12"/>
  <c r="H19" i="12"/>
  <c r="E19" i="12"/>
  <c r="D19" i="12"/>
  <c r="E14" i="12"/>
  <c r="I14" i="12"/>
  <c r="H14" i="12"/>
  <c r="D14" i="12"/>
  <c r="I9" i="12"/>
  <c r="H9" i="12"/>
  <c r="E9" i="12"/>
  <c r="D9" i="12"/>
  <c r="L22" i="47"/>
  <c r="K22" i="47"/>
  <c r="J22" i="47"/>
  <c r="I22" i="47"/>
  <c r="H22" i="47"/>
  <c r="G22" i="47"/>
  <c r="F22" i="47"/>
  <c r="E22" i="47"/>
  <c r="D22" i="47"/>
  <c r="C22" i="47"/>
  <c r="J14" i="12" l="1"/>
  <c r="H8" i="12"/>
  <c r="F19" i="12"/>
  <c r="F14" i="12"/>
  <c r="F9" i="12"/>
  <c r="M8" i="30"/>
  <c r="J19" i="12"/>
  <c r="D8" i="12"/>
  <c r="E8" i="12"/>
  <c r="F8" i="12" s="1"/>
  <c r="H8" i="30"/>
  <c r="I8" i="12"/>
  <c r="J9" i="12"/>
  <c r="I8" i="30"/>
  <c r="E8" i="30"/>
  <c r="D8" i="30"/>
  <c r="J8" i="12" l="1"/>
  <c r="F8" i="30"/>
  <c r="J39" i="59"/>
  <c r="J17" i="59"/>
  <c r="F8" i="59" l="1"/>
  <c r="E32" i="57"/>
  <c r="E40" i="57"/>
  <c r="E54" i="57"/>
  <c r="N37" i="30" l="1"/>
  <c r="J37" i="30"/>
  <c r="F37" i="30"/>
  <c r="N36" i="30"/>
  <c r="J36" i="30"/>
  <c r="F36" i="30"/>
  <c r="N35" i="30"/>
  <c r="J35" i="30"/>
  <c r="F35" i="30"/>
  <c r="N34" i="30"/>
  <c r="J34" i="30"/>
  <c r="F34" i="30"/>
  <c r="N33" i="30"/>
  <c r="J33" i="30"/>
  <c r="F33" i="30"/>
  <c r="J32" i="30"/>
  <c r="N31" i="30"/>
  <c r="J31" i="30"/>
  <c r="F31" i="30"/>
  <c r="N30" i="30"/>
  <c r="J30" i="30"/>
  <c r="F30" i="30"/>
  <c r="N29" i="30"/>
  <c r="J29" i="30"/>
  <c r="F29" i="30"/>
  <c r="N28" i="30"/>
  <c r="J28" i="30"/>
  <c r="F28" i="30"/>
  <c r="N27" i="30"/>
  <c r="J27" i="30"/>
  <c r="F27" i="30"/>
  <c r="J26" i="30"/>
  <c r="N25" i="30"/>
  <c r="J25" i="30"/>
  <c r="F25" i="30"/>
  <c r="N24" i="30"/>
  <c r="J24" i="30"/>
  <c r="F24" i="30"/>
  <c r="N23" i="30"/>
  <c r="J23" i="30"/>
  <c r="F23" i="30"/>
  <c r="N22" i="30"/>
  <c r="J22" i="30"/>
  <c r="F22" i="30"/>
  <c r="N21" i="30"/>
  <c r="J21" i="30"/>
  <c r="F21" i="30"/>
  <c r="N20" i="30"/>
  <c r="J20" i="30"/>
  <c r="N19" i="30"/>
  <c r="J19" i="30"/>
  <c r="F19" i="30"/>
  <c r="N18" i="30"/>
  <c r="J18" i="30"/>
  <c r="F18" i="30"/>
  <c r="N17" i="30"/>
  <c r="J17" i="30"/>
  <c r="F17" i="30"/>
  <c r="N16" i="30"/>
  <c r="J16" i="30"/>
  <c r="F16" i="30"/>
  <c r="N15" i="30"/>
  <c r="J15" i="30"/>
  <c r="F15" i="30"/>
  <c r="J14" i="30"/>
  <c r="F32" i="59"/>
  <c r="F28" i="59"/>
  <c r="F26" i="59"/>
  <c r="J23"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48" i="87"/>
  <c r="E47" i="87"/>
  <c r="E45" i="87"/>
  <c r="E40" i="87"/>
  <c r="E32" i="87"/>
  <c r="E47" i="57"/>
  <c r="E24" i="57"/>
  <c r="E38" i="57" l="1"/>
  <c r="E37" i="57"/>
  <c r="F26" i="30"/>
  <c r="F33" i="59"/>
  <c r="F36" i="59"/>
  <c r="F40" i="59"/>
  <c r="J24" i="59"/>
  <c r="J27" i="59"/>
  <c r="J33" i="59"/>
  <c r="J40" i="59"/>
  <c r="E11" i="57"/>
  <c r="E15" i="57"/>
  <c r="E19" i="57"/>
  <c r="E23" i="57"/>
  <c r="E27" i="57"/>
  <c r="E43" i="57"/>
  <c r="E24" i="87"/>
  <c r="E10" i="57"/>
  <c r="E14" i="57"/>
  <c r="E18" i="57"/>
  <c r="E22" i="57"/>
  <c r="E26" i="57"/>
  <c r="E30" i="57"/>
  <c r="E36" i="57"/>
  <c r="E8" i="57"/>
  <c r="E12" i="57"/>
  <c r="E16" i="57"/>
  <c r="E28" i="57"/>
  <c r="E34" i="57"/>
  <c r="E44" i="57"/>
  <c r="E48" i="57"/>
  <c r="E52" i="57"/>
  <c r="E17" i="87"/>
  <c r="E25" i="87"/>
  <c r="N32" i="30"/>
  <c r="J12" i="30"/>
  <c r="J13" i="30"/>
  <c r="F20" i="30"/>
  <c r="J14" i="59"/>
  <c r="J16" i="59"/>
  <c r="J18" i="59"/>
  <c r="J32" i="59"/>
  <c r="F14" i="59"/>
  <c r="J26" i="59"/>
  <c r="J28" i="59"/>
  <c r="J31" i="59"/>
  <c r="F16" i="59"/>
  <c r="F18" i="59"/>
  <c r="J10" i="59"/>
  <c r="J15" i="59"/>
  <c r="F24" i="59"/>
  <c r="F27" i="59"/>
  <c r="J34" i="59"/>
  <c r="J20" i="59"/>
  <c r="J36" i="59"/>
  <c r="F11" i="59"/>
  <c r="F15" i="59"/>
  <c r="F34" i="59"/>
  <c r="F13" i="59"/>
  <c r="J22" i="59"/>
  <c r="J29" i="59"/>
  <c r="F21" i="59"/>
  <c r="F23" i="59"/>
  <c r="F30" i="59"/>
  <c r="F38" i="59"/>
  <c r="F10" i="59"/>
  <c r="F17" i="59"/>
  <c r="J11" i="59"/>
  <c r="J13" i="59"/>
  <c r="J30" i="59"/>
  <c r="J38" i="59"/>
  <c r="J12" i="59"/>
  <c r="F22" i="59"/>
  <c r="F29" i="59"/>
  <c r="F31" i="59"/>
  <c r="F37" i="59"/>
  <c r="F39" i="59"/>
  <c r="E49" i="87"/>
  <c r="E7" i="87"/>
  <c r="E8" i="87"/>
  <c r="E16" i="87"/>
  <c r="E20" i="87"/>
  <c r="E43" i="87"/>
  <c r="E51" i="87"/>
  <c r="E38" i="87"/>
  <c r="E42" i="57"/>
  <c r="E46" i="57"/>
  <c r="E50" i="57"/>
  <c r="E51" i="57"/>
  <c r="E34" i="87"/>
  <c r="E26" i="87"/>
  <c r="E11" i="87"/>
  <c r="E15" i="87"/>
  <c r="E50" i="87"/>
  <c r="E28" i="87"/>
  <c r="E9" i="87"/>
  <c r="E29" i="87"/>
  <c r="E22" i="87"/>
  <c r="E30" i="87"/>
  <c r="E35" i="87"/>
  <c r="E23" i="87"/>
  <c r="E46" i="87"/>
  <c r="E12" i="87"/>
  <c r="E42" i="87"/>
  <c r="J8" i="30"/>
  <c r="N8" i="30"/>
  <c r="N26" i="30"/>
  <c r="N12" i="30"/>
  <c r="N14" i="30"/>
  <c r="F12" i="59"/>
  <c r="J21" i="59"/>
  <c r="J37" i="59"/>
  <c r="E14" i="87"/>
  <c r="E18" i="87"/>
  <c r="E21" i="87"/>
  <c r="E37" i="87"/>
  <c r="E19" i="87"/>
  <c r="E44" i="87"/>
  <c r="E27" i="87"/>
  <c r="E10" i="87"/>
  <c r="E13" i="87"/>
  <c r="E36" i="87"/>
  <c r="E9" i="57"/>
  <c r="E13" i="57"/>
  <c r="E17" i="57"/>
  <c r="E21" i="57"/>
  <c r="E25" i="57"/>
  <c r="E29" i="57"/>
  <c r="E35" i="57"/>
  <c r="E41" i="57"/>
  <c r="E49" i="57"/>
  <c r="E7" i="57"/>
  <c r="E33" i="57"/>
  <c r="E53" i="50"/>
  <c r="E39" i="50"/>
  <c r="E41" i="50"/>
  <c r="E31" i="50"/>
  <c r="E41" i="87"/>
  <c r="E33" i="87"/>
  <c r="J11" i="30"/>
  <c r="J10" i="30"/>
  <c r="N13" i="30"/>
  <c r="N9" i="30"/>
  <c r="N11" i="30"/>
  <c r="N10" i="30"/>
  <c r="F32" i="30"/>
  <c r="J9" i="30"/>
  <c r="F9" i="30"/>
  <c r="F12" i="30"/>
  <c r="F13" i="30"/>
  <c r="F11" i="30"/>
  <c r="F10" i="30"/>
  <c r="F14" i="30"/>
  <c r="F19" i="59" l="1"/>
  <c r="J9" i="59"/>
  <c r="J19" i="59"/>
  <c r="E53" i="87"/>
  <c r="F25" i="59"/>
  <c r="J25" i="59"/>
  <c r="F9" i="59"/>
  <c r="F35" i="59"/>
  <c r="J35" i="59"/>
  <c r="E31" i="87"/>
  <c r="E39" i="87"/>
  <c r="E39" i="57"/>
  <c r="E31" i="57"/>
  <c r="E53" i="57"/>
  <c r="E55" i="50"/>
  <c r="J8" i="59" l="1"/>
  <c r="E55" i="87"/>
  <c r="E55" i="57"/>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<sst xmlns="http://schemas.openxmlformats.org/spreadsheetml/2006/main" count="685" uniqueCount="211">
  <si>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</si>
  <si>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</si>
  <si>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</si>
  <si>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</si>
  <si>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</si>
  <si>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</si>
  <si>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</si>
  <si>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</si>
  <si>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</si>
  <si>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</si>
  <si>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</si>
  <si>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</si>
  <si>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</si>
  <si>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</si>
  <si>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</si>
  <si>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</si>
  <si>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</si>
  <si>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</si>
  <si>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</si>
  <si>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</si>
  <si>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</si>
  <si>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</si>
  <si>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</si>
  <si>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</si>
  <si>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</si>
  <si>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</si>
  <si>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</si>
  <si>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</si>
  <si>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</si>
  <si>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</si>
  <si>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</si>
  <si>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</si>
  <si>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</si>
  <si>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</si>
  <si>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</si>
  <si>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</si>
  <si>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</si>
  <si>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</si>
  <si>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</si>
  <si>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</si>
  <si>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</si>
  <si>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</si>
  <si>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</si>
  <si>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</si>
  <si>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</si>
  <si>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</si>
  <si>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</si>
  <si>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</si>
  <si>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</si>
  <si>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</si>
  <si>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</si>
  <si>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</si>
  <si>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</si>
  <si>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</si>
  <si>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</si>
  <si>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</si>
  <si>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</si>
  <si>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</si>
  <si>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</si>
  <si>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</si>
  <si>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</si>
  <si>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</si>
  <si>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</si>
  <si>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</si>
  <si>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</si>
  <si>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</si>
  <si>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</si>
  <si>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</si>
  <si>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</si>
  <si>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</si>
  <si>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</si>
  <si>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</si>
  <si>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</si>
  <si>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</si>
  <si>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</si>
  <si>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</si>
  <si>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</si>
  <si>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</si>
  <si>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</si>
  <si>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</si>
  <si>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</si>
  <si>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</si>
  <si>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</si>
  <si>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</si>
  <si>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</si>
  <si>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</si>
  <si>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</si>
  <si>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</si>
  <si>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</si>
  <si>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</si>
  <si>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</si>
  <si>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</si>
  <si>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</si>
  <si>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</si>
  <si>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</si>
  <si>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</si>
  <si>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</si>
  <si>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</si>
  <si>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</si>
  <si>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</si>
  <si>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</si>
  <si>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</si>
  <si>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</si>
  <si>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</si>
  <si>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</si>
  <si>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</si>
  <si>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</si>
  <si>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</si>
  <si>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</si>
  <si>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</si>
  <si>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</si>
  <si>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</si>
  <si>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</si>
  <si>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</si>
  <si>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</si>
  <si>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</si>
  <si>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</si>
  <si>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</si>
  <si>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</si>
  <si>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</si>
  <si>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</si>
  <si>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</si>
  <si>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</si>
  <si>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</si>
  <si>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</si>
  <si>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</si>
  <si>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</si>
  <si>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</si>
  <si>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</si>
  <si>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</si>
  <si>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</si>
  <si>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</si>
  <si>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</si>
  <si>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</si>
  <si>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</si>
  <si>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</si>
  <si>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</si>
  <si>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</si>
  <si>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</si>
  <si>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</si>
  <si>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</si>
  <si>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</si>
  <si>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</si>
  <si>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</si>
  <si>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</si>
  <si>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</si>
  <si>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</si>
  <si>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</si>
  <si>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</si>
  <si>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</si>
  <si>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</si>
  <si>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</si>
  <si>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</si>
  <si>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</si>
  <si>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</si>
  <si>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</si>
  <si>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</si>
  <si>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</si>
  <si>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</si>
  <si>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</si>
  <si>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</si>
  <si>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</si>
  <si>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</si>
  <si>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</si>
  <si>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</si>
  <si>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</si>
  <si>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</si>
  <si>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</si>
  <si>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</si>
  <si>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</si>
  <si>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</si>
  <si>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</si>
  <si>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</si>
  <si>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</si>
  <si>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</si>
  <si>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</si>
  <si>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</si>
  <si>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</si>
  <si>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</si>
  <si>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</si>
  <si>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</si>
  <si>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</si>
  <si>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2022 vs 2023</t>
  </si>
  <si>
    <t>Monthly Provisional UK Sea Fisheries Statistics February 2023</t>
  </si>
  <si>
    <t>This workbook was updated 31st March 2023</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</si>
  <si>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</si>
  <si>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</si>
  <si>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</si>
  <si>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</si>
  <si>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</si>
  <si>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</si>
  <si>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</si>
  <si>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</si>
  <si>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</si>
  <si>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</si>
  <si>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</si>
  <si>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</si>
  <si>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</si>
  <si>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</si>
  <si>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</si>
  <si>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</si>
  <si>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 xml:space="preserve">*Note this data provides the underlying data that was used to produce the trends graphs on the previous tabs. This can be used to identify specific months that saw the most change from 2021 to 2022 </t>
  </si>
  <si>
    <t>Highlights - Breakdown of data used for time series graphs by each month in 2022 &amp; 2023.</t>
  </si>
  <si>
    <t>Highlights - Time series</t>
  </si>
  <si>
    <t>Highlights - Time series Data</t>
  </si>
  <si>
    <t>Highlights - Live weight landings (t) and Value (£000's) by month and cumulative totals over the year.</t>
  </si>
  <si>
    <t>Highlights - Breakdown of data used for time series graphs by each month in 2022 &amp; 2023</t>
  </si>
  <si>
    <t>Highlights - February 2023</t>
  </si>
  <si>
    <t>Highlights - February</t>
  </si>
  <si>
    <t>Highlights - February 2023 (compared to same month in 2022)</t>
  </si>
  <si>
    <t>Table 1b - Landings of UK vessels into Foreign ports (Live weight (tonnes) and Value (£000's)) of UK vessels into Foreign ports by vessel nationality, vessel length and species group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</si>
</sst>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4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18" fillId="0" borderId="0"/>
    <xf numFmtId="167" fontId="18" fillId="0" borderId="0" applyFont="0" applyFill="0" applyBorder="0" applyAlignment="0" applyProtection="0"/>
    <xf numFmtId="9" fontId="18" fillId="0" borderId="0" applyFont="0" applyFill="0" applyBorder="0" applyAlignment="0" applyProtection="0"/>
    <xf numFmtId="0" fontId="18" fillId="0" borderId="0" applyNumberFormat="0" applyFont="0" applyBorder="0" applyProtection="0"/>
    <xf numFmtId="0" fontId="19" fillId="0" borderId="0" applyNumberFormat="0" applyBorder="0" applyProtection="0"/>
    <xf numFmtId="9" fontId="26" fillId="0" borderId="0" applyFont="0" applyFill="0" applyBorder="0" applyAlignment="0" applyProtection="0"/>
    <xf numFmtId="0" fontId="28" fillId="0" borderId="0" applyNumberFormat="0" applyFill="0" applyBorder="0" applyAlignment="0" applyProtection="0"/>
    <xf numFmtId="0" fontId="33" fillId="0" borderId="0"/>
    <xf numFmtId="0" fontId="38" fillId="0" borderId="0" applyNumberFormat="0" applyBorder="0" applyProtection="0"/>
    <xf numFmtId="0" fontId="39" fillId="0" borderId="0" applyNumberFormat="0" applyBorder="0" applyProtection="0"/>
    <xf numFmtId="43" fontId="26" fillId="0" borderId="0" applyFont="0" applyFill="0" applyBorder="0" applyAlignment="0" applyProtection="0"/>
    <xf numFmtId="0" fontId="5" fillId="0" borderId="0"/>
    <xf numFmtId="0" fontId="3" fillId="0" borderId="0"/>
  </cellStyleXfs>
  <cellXfs count="264">
    <xf numFmtId="0" fontId="0" fillId="0" borderId="0" xfId="0"/>
    <xf numFmtId="0" fontId="14" fillId="0" borderId="0" xfId="0" applyFont="1"/>
    <xf numFmtId="0" fontId="15" fillId="0" borderId="0" xfId="0" applyFont="1"/>
    <xf numFmtId="0" fontId="16" fillId="0" borderId="0" xfId="0" applyFont="1"/>
    <xf numFmtId="0" fontId="22" fillId="0" borderId="0" xfId="0" applyFont="1"/>
    <xf numFmtId="0" fontId="23" fillId="0" borderId="0" xfId="0" applyFont="1"/>
    <xf numFmtId="0" fontId="24" fillId="0" borderId="0" xfId="0" applyFont="1"/>
    <xf numFmtId="0" fontId="23" fillId="0" borderId="0" xfId="0" applyFont="1" applyAlignment="1">
      <alignment horizontal="left" indent="1"/>
    </xf>
    <xf numFmtId="0" fontId="14" fillId="0" borderId="3" xfId="0" applyFont="1" applyBorder="1"/>
    <xf numFmtId="0" fontId="14" fillId="0" borderId="0" xfId="0" applyFont="1" applyBorder="1"/>
    <xf numFmtId="9" fontId="20" fillId="0" borderId="0" xfId="6" applyFont="1" applyAlignment="1">
      <alignment horizontal="right"/>
    </xf>
    <xf numFmtId="0" fontId="29" fillId="0" borderId="0" xfId="0" applyFont="1"/>
    <xf numFmtId="0" fontId="30" fillId="0" borderId="0" xfId="0" applyFont="1"/>
    <xf numFmtId="0" fontId="32" fillId="0" borderId="0" xfId="0" applyFont="1"/>
    <xf numFmtId="0" fontId="0" fillId="2" borderId="0" xfId="0" applyFill="1"/>
    <xf numFmtId="0" fontId="14" fillId="0" borderId="0" xfId="0" applyFont="1" applyAlignment="1">
      <alignment vertical="top" wrapText="1"/>
    </xf>
    <xf numFmtId="168" fontId="34" fillId="0" borderId="0" xfId="8" applyNumberFormat="1" applyFont="1" applyAlignment="1">
      <alignment horizontal="right"/>
    </xf>
    <xf numFmtId="0" fontId="35" fillId="0" borderId="0" xfId="0" applyFont="1"/>
    <xf numFmtId="0" fontId="34" fillId="0" borderId="0" xfId="0" applyFont="1"/>
    <xf numFmtId="0" fontId="35" fillId="0" borderId="0" xfId="0" applyFont="1" applyAlignment="1">
      <alignment vertical="top" wrapText="1"/>
    </xf>
    <xf numFmtId="0" fontId="15" fillId="2" borderId="0" xfId="0" applyFont="1" applyFill="1"/>
    <xf numFmtId="0" fontId="22" fillId="2" borderId="0" xfId="0" applyFont="1" applyFill="1"/>
    <xf numFmtId="0" fontId="13" fillId="2" borderId="0" xfId="0" applyFont="1" applyFill="1"/>
    <xf numFmtId="0" fontId="29" fillId="2" borderId="0" xfId="0" applyFont="1" applyFill="1" applyAlignment="1">
      <alignment vertical="top" wrapText="1"/>
    </xf>
    <xf numFmtId="9" fontId="23" fillId="0" borderId="0" xfId="0" applyNumberFormat="1" applyFont="1"/>
    <xf numFmtId="0" fontId="25" fillId="0" borderId="0" xfId="7" applyFont="1" applyFill="1"/>
    <xf numFmtId="3" fontId="20" fillId="0" borderId="0" xfId="1" applyNumberFormat="1" applyFont="1" applyFill="1" applyBorder="1" applyAlignment="1" applyProtection="1">
      <alignment horizontal="left"/>
    </xf>
    <xf numFmtId="0" fontId="18" fillId="0" borderId="0" xfId="1"/>
    <xf numFmtId="0" fontId="20" fillId="0" borderId="0" xfId="4" applyFont="1" applyFill="1" applyAlignment="1" applyProtection="1"/>
    <xf numFmtId="0" fontId="18" fillId="0" borderId="0" xfId="4" applyFont="1" applyFill="1" applyAlignment="1" applyProtection="1">
      <alignment horizontal="left"/>
    </xf>
    <xf numFmtId="0" fontId="20" fillId="0" borderId="0" xfId="1" applyFont="1" applyFill="1" applyBorder="1"/>
    <xf numFmtId="3" fontId="20" fillId="0" borderId="0" xfId="1" applyNumberFormat="1" applyFont="1" applyFill="1" applyBorder="1"/>
    <xf numFmtId="0" fontId="21" fillId="0" borderId="0" xfId="1" applyFont="1" applyFill="1" applyBorder="1"/>
    <xf numFmtId="3" fontId="21" fillId="0" borderId="0" xfId="1" applyNumberFormat="1" applyFont="1" applyFill="1" applyBorder="1"/>
    <xf numFmtId="0" fontId="36" fillId="0" borderId="0" xfId="10" applyFont="1" applyFill="1" applyBorder="1" applyAlignment="1" applyProtection="1"/>
    <xf numFmtId="0" fontId="0" fillId="0" borderId="0" xfId="0" applyBorder="1"/>
    <xf numFmtId="0" fontId="18" fillId="0" borderId="0" xfId="1"/>
    <xf numFmtId="0" fontId="20" fillId="0" borderId="0" xfId="1" applyFont="1" applyFill="1"/>
    <xf numFmtId="3" fontId="21" fillId="0" borderId="0" xfId="1" applyNumberFormat="1" applyFont="1" applyAlignment="1" applyProtection="1">
      <alignment horizontal="left"/>
    </xf>
    <xf numFmtId="0" fontId="37" fillId="0" borderId="0" xfId="1" applyFont="1" applyAlignment="1"/>
    <xf numFmtId="0" fontId="37" fillId="0" borderId="0" xfId="1" applyFont="1" applyFill="1" applyAlignment="1"/>
    <xf numFmtId="0" fontId="14" fillId="0" borderId="7" xfId="0" applyFont="1" applyBorder="1"/>
    <xf numFmtId="0" fontId="0" fillId="0" borderId="3" xfId="0" applyBorder="1"/>
    <xf numFmtId="0" fontId="40"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1" fillId="0" borderId="0" xfId="8" applyNumberFormat="1" applyFont="1" applyAlignment="1">
      <alignment horizontal="right"/>
    </xf>
    <xf numFmtId="0" fontId="35" fillId="0" borderId="0" xfId="0" applyFont="1" applyAlignment="1">
      <alignment horizontal="left" wrapText="1"/>
    </xf>
    <xf numFmtId="0" fontId="40" fillId="0" borderId="0" xfId="1" applyFont="1"/>
    <xf numFmtId="0" fontId="40" fillId="0" borderId="0" xfId="1" applyFont="1" applyAlignment="1">
      <alignment horizontal="right"/>
    </xf>
    <xf numFmtId="3" fontId="37" fillId="0" borderId="0" xfId="1" applyNumberFormat="1" applyFont="1" applyAlignment="1" applyProtection="1">
      <alignment horizontal="left"/>
    </xf>
    <xf numFmtId="3" fontId="40" fillId="0" borderId="0" xfId="1" applyNumberFormat="1" applyFont="1" applyAlignment="1" applyProtection="1">
      <alignment horizontal="left" indent="1"/>
    </xf>
    <xf numFmtId="0" fontId="14" fillId="0" borderId="0" xfId="0" applyFont="1" applyAlignment="1">
      <alignment horizontal="left" indent="1"/>
    </xf>
    <xf numFmtId="3" fontId="40" fillId="0" borderId="0" xfId="1" applyNumberFormat="1" applyFont="1" applyAlignment="1" applyProtection="1">
      <alignment horizontal="left"/>
    </xf>
    <xf numFmtId="0" fontId="14" fillId="0" borderId="0" xfId="0" applyNumberFormat="1" applyFont="1" applyBorder="1" applyAlignment="1">
      <alignment horizontal="right"/>
    </xf>
    <xf numFmtId="0" fontId="37" fillId="0" borderId="0" xfId="1" applyFont="1"/>
    <xf numFmtId="0" fontId="40" fillId="0" borderId="0" xfId="1" applyFont="1" applyBorder="1"/>
    <xf numFmtId="165" fontId="40" fillId="0" borderId="2" xfId="1" applyNumberFormat="1" applyFont="1" applyBorder="1" applyAlignment="1">
      <alignment horizontal="left"/>
    </xf>
    <xf numFmtId="0" fontId="40" fillId="0" borderId="2" xfId="1" applyFont="1" applyBorder="1" applyAlignment="1">
      <alignment horizontal="left"/>
    </xf>
    <xf numFmtId="0" fontId="40" fillId="0" borderId="2" xfId="1" applyFont="1" applyBorder="1"/>
    <xf numFmtId="0" fontId="40" fillId="0" borderId="2" xfId="1" applyFont="1" applyBorder="1" applyAlignment="1">
      <alignment horizontal="right"/>
    </xf>
    <xf numFmtId="1" fontId="40" fillId="0" borderId="2" xfId="1" applyNumberFormat="1" applyFont="1" applyBorder="1"/>
    <xf numFmtId="165" fontId="40" fillId="0" borderId="0" xfId="1" applyNumberFormat="1" applyFont="1" applyAlignment="1">
      <alignment horizontal="right"/>
    </xf>
    <xf numFmtId="9" fontId="40" fillId="0" borderId="0" xfId="6" applyFont="1" applyAlignment="1">
      <alignment horizontal="right"/>
    </xf>
    <xf numFmtId="0" fontId="40" fillId="0" borderId="0" xfId="1" applyFont="1" applyBorder="1" applyAlignment="1">
      <alignment horizontal="left"/>
    </xf>
    <xf numFmtId="0" fontId="40" fillId="0" borderId="4" xfId="1" applyFont="1" applyBorder="1" applyAlignment="1">
      <alignment horizontal="left"/>
    </xf>
    <xf numFmtId="3" fontId="29" fillId="0" borderId="0" xfId="1" applyNumberFormat="1" applyFont="1" applyAlignment="1" applyProtection="1">
      <alignment horizontal="left"/>
    </xf>
    <xf numFmtId="3" fontId="40" fillId="0" borderId="3" xfId="1" applyNumberFormat="1" applyFont="1" applyBorder="1" applyAlignment="1" applyProtection="1">
      <alignment horizontal="left"/>
    </xf>
    <xf numFmtId="0" fontId="14" fillId="0" borderId="3" xfId="0" applyFont="1" applyBorder="1" applyAlignment="1">
      <alignment horizontal="left" indent="1"/>
    </xf>
    <xf numFmtId="0" fontId="14" fillId="0" borderId="0" xfId="0" quotePrefix="1" applyNumberFormat="1" applyFont="1"/>
    <xf numFmtId="169" fontId="29" fillId="0" borderId="0" xfId="8" applyNumberFormat="1" applyFont="1" applyAlignment="1">
      <alignment horizontal="right"/>
    </xf>
    <xf numFmtId="166" fontId="40" fillId="0" borderId="3" xfId="1" applyNumberFormat="1" applyFont="1" applyBorder="1" applyAlignment="1">
      <alignment horizontal="right"/>
    </xf>
    <xf numFmtId="3" fontId="40" fillId="0" borderId="0" xfId="1" applyNumberFormat="1" applyFont="1" applyFill="1" applyBorder="1"/>
    <xf numFmtId="170" fontId="40" fillId="0" borderId="0" xfId="1" applyNumberFormat="1" applyFont="1" applyFill="1" applyBorder="1" applyAlignment="1">
      <alignment horizontal="center"/>
    </xf>
    <xf numFmtId="3" fontId="40" fillId="0" borderId="0" xfId="1" applyNumberFormat="1" applyFont="1" applyFill="1" applyAlignment="1">
      <alignment horizontal="left"/>
    </xf>
    <xf numFmtId="3" fontId="40" fillId="0" borderId="0" xfId="1" applyNumberFormat="1" applyFont="1" applyFill="1" applyAlignment="1">
      <alignment horizontal="right"/>
    </xf>
    <xf numFmtId="164" fontId="40" fillId="0" borderId="0" xfId="1" applyNumberFormat="1" applyFont="1" applyFill="1" applyAlignment="1">
      <alignment horizontal="right"/>
    </xf>
    <xf numFmtId="3" fontId="40" fillId="0" borderId="2" xfId="1" applyNumberFormat="1" applyFont="1" applyFill="1" applyBorder="1"/>
    <xf numFmtId="164" fontId="40" fillId="0" borderId="2" xfId="1" applyNumberFormat="1" applyFont="1" applyFill="1" applyBorder="1" applyAlignment="1">
      <alignment horizontal="right"/>
    </xf>
    <xf numFmtId="0" fontId="40" fillId="0" borderId="0" xfId="1" applyFont="1" applyFill="1"/>
    <xf numFmtId="3" fontId="40" fillId="0" borderId="0" xfId="1" applyNumberFormat="1" applyFont="1" applyFill="1" applyAlignment="1" applyProtection="1">
      <alignment horizontal="left"/>
    </xf>
    <xf numFmtId="0" fontId="37" fillId="0" borderId="0" xfId="1" applyFont="1" applyFill="1"/>
    <xf numFmtId="164" fontId="37" fillId="0" borderId="0" xfId="1" applyNumberFormat="1" applyFont="1" applyFill="1" applyAlignment="1">
      <alignment horizontal="right"/>
    </xf>
    <xf numFmtId="3" fontId="37" fillId="0" borderId="0" xfId="1" applyNumberFormat="1" applyFont="1" applyFill="1"/>
    <xf numFmtId="0" fontId="40" fillId="0" borderId="6" xfId="1" applyFont="1" applyFill="1" applyBorder="1"/>
    <xf numFmtId="3" fontId="40" fillId="0" borderId="4" xfId="1" applyNumberFormat="1" applyFont="1" applyFill="1" applyBorder="1" applyAlignment="1">
      <alignment horizontal="right"/>
    </xf>
    <xf numFmtId="164" fontId="40" fillId="0" borderId="4" xfId="1" applyNumberFormat="1" applyFont="1" applyFill="1" applyBorder="1" applyAlignment="1">
      <alignment horizontal="right"/>
    </xf>
    <xf numFmtId="3" fontId="40" fillId="0" borderId="0" xfId="1" applyNumberFormat="1" applyFont="1" applyFill="1" applyBorder="1" applyAlignment="1">
      <alignment horizontal="left"/>
    </xf>
    <xf numFmtId="0" fontId="14" fillId="0" borderId="8" xfId="0" applyFont="1" applyBorder="1"/>
    <xf numFmtId="3" fontId="40" fillId="0" borderId="1" xfId="4" applyNumberFormat="1" applyFont="1" applyFill="1" applyBorder="1" applyAlignment="1" applyProtection="1">
      <alignment horizontal="left"/>
    </xf>
    <xf numFmtId="3" fontId="40" fillId="0" borderId="0" xfId="4" applyNumberFormat="1" applyFont="1" applyFill="1" applyAlignment="1" applyProtection="1">
      <alignment horizontal="left"/>
    </xf>
    <xf numFmtId="170" fontId="40" fillId="0" borderId="0" xfId="4" applyNumberFormat="1" applyFont="1" applyFill="1" applyAlignment="1" applyProtection="1">
      <alignment horizontal="right" wrapText="1"/>
    </xf>
    <xf numFmtId="170" fontId="40" fillId="0" borderId="0" xfId="4" applyNumberFormat="1" applyFont="1" applyFill="1" applyBorder="1" applyAlignment="1" applyProtection="1">
      <alignment horizontal="right" wrapText="1"/>
    </xf>
    <xf numFmtId="3" fontId="40" fillId="0" borderId="2" xfId="4" applyNumberFormat="1" applyFont="1" applyFill="1" applyBorder="1" applyAlignment="1" applyProtection="1"/>
    <xf numFmtId="3" fontId="40" fillId="0" borderId="2" xfId="4" applyNumberFormat="1" applyFont="1" applyFill="1" applyBorder="1" applyAlignment="1" applyProtection="1">
      <alignment horizontal="right"/>
    </xf>
    <xf numFmtId="3" fontId="40" fillId="0" borderId="0" xfId="4" applyNumberFormat="1" applyFont="1" applyFill="1" applyAlignment="1" applyProtection="1"/>
    <xf numFmtId="3" fontId="40" fillId="0" borderId="0" xfId="4" applyNumberFormat="1" applyFont="1" applyFill="1" applyAlignment="1" applyProtection="1">
      <alignment horizontal="right"/>
    </xf>
    <xf numFmtId="0" fontId="37" fillId="0" borderId="0" xfId="4" applyFont="1" applyFill="1" applyAlignment="1" applyProtection="1">
      <alignment horizontal="left"/>
    </xf>
    <xf numFmtId="0" fontId="40" fillId="0" borderId="0" xfId="4" applyFont="1" applyFill="1" applyAlignment="1" applyProtection="1"/>
    <xf numFmtId="0" fontId="37" fillId="0" borderId="0" xfId="4" applyFont="1" applyFill="1" applyAlignment="1" applyProtection="1"/>
    <xf numFmtId="0" fontId="40" fillId="0" borderId="6" xfId="4" applyFont="1" applyFill="1" applyBorder="1" applyAlignment="1" applyProtection="1"/>
    <xf numFmtId="164" fontId="40" fillId="0" borderId="6" xfId="4" applyNumberFormat="1" applyFont="1" applyFill="1" applyBorder="1" applyAlignment="1" applyProtection="1"/>
    <xf numFmtId="0" fontId="0" fillId="0" borderId="0" xfId="0" applyNumberFormat="1" applyFill="1" applyBorder="1"/>
    <xf numFmtId="0" fontId="42" fillId="0" borderId="0" xfId="0" applyFont="1" applyFill="1" applyBorder="1"/>
    <xf numFmtId="0" fontId="42" fillId="0" borderId="0" xfId="0" applyFont="1" applyFill="1" applyBorder="1" applyAlignment="1">
      <alignment horizontal="left"/>
    </xf>
    <xf numFmtId="0" fontId="42" fillId="0" borderId="0" xfId="0" applyNumberFormat="1" applyFont="1" applyFill="1" applyBorder="1"/>
    <xf numFmtId="0" fontId="42" fillId="0" borderId="0" xfId="0" applyFont="1" applyFill="1" applyBorder="1" applyAlignment="1">
      <alignment horizontal="left" indent="1"/>
    </xf>
    <xf numFmtId="0" fontId="43" fillId="0" borderId="0" xfId="0" applyFont="1" applyFill="1" applyBorder="1" applyAlignment="1">
      <alignment horizontal="left" indent="2"/>
    </xf>
    <xf numFmtId="0" fontId="43" fillId="0" borderId="0" xfId="0" applyNumberFormat="1" applyFont="1" applyFill="1" applyBorder="1"/>
    <xf numFmtId="0" fontId="27" fillId="0" borderId="0" xfId="0" applyNumberFormat="1" applyFont="1" applyFill="1" applyBorder="1"/>
    <xf numFmtId="0" fontId="27" fillId="0" borderId="0" xfId="0" applyFont="1" applyFill="1" applyBorder="1"/>
    <xf numFmtId="0" fontId="16" fillId="0" borderId="0" xfId="0" applyNumberFormat="1" applyFont="1" applyBorder="1" applyAlignment="1">
      <alignment horizontal="right"/>
    </xf>
    <xf numFmtId="0" fontId="29" fillId="0" borderId="0" xfId="0" applyNumberFormat="1" applyFont="1" applyBorder="1" applyAlignment="1">
      <alignment horizontal="right"/>
    </xf>
    <xf numFmtId="0" fontId="13" fillId="0" borderId="0" xfId="0" applyFont="1" applyBorder="1"/>
    <xf numFmtId="3" fontId="40" fillId="0" borderId="0" xfId="1" applyNumberFormat="1" applyFont="1" applyFill="1" applyBorder="1" applyAlignment="1">
      <alignment horizontal="right"/>
    </xf>
    <xf numFmtId="164" fontId="40" fillId="0" borderId="0" xfId="1" applyNumberFormat="1" applyFont="1" applyFill="1" applyBorder="1" applyAlignment="1">
      <alignment horizontal="right"/>
    </xf>
    <xf numFmtId="164" fontId="37" fillId="0" borderId="0" xfId="1" applyNumberFormat="1" applyFont="1" applyFill="1" applyBorder="1" applyAlignment="1">
      <alignment horizontal="right"/>
    </xf>
    <xf numFmtId="166" fontId="37" fillId="0" borderId="0" xfId="2" applyNumberFormat="1" applyFont="1" applyFill="1" applyBorder="1" applyAlignment="1">
      <alignment horizontal="right"/>
    </xf>
    <xf numFmtId="0" fontId="40" fillId="0" borderId="0" xfId="1" applyFont="1" applyFill="1" applyBorder="1"/>
    <xf numFmtId="0" fontId="27" fillId="0" borderId="0" xfId="0" applyFont="1" applyBorder="1"/>
    <xf numFmtId="0" fontId="0" fillId="0" borderId="0" xfId="0" applyNumberFormat="1" applyBorder="1"/>
    <xf numFmtId="0" fontId="27" fillId="0" borderId="0" xfId="0" applyNumberFormat="1" applyFont="1" applyBorder="1"/>
    <xf numFmtId="3" fontId="40" fillId="0" borderId="5" xfId="1" applyNumberFormat="1" applyFont="1" applyFill="1" applyBorder="1" applyAlignment="1">
      <alignment horizontal="right"/>
    </xf>
    <xf numFmtId="172" fontId="23" fillId="0" borderId="0" xfId="0" applyNumberFormat="1" applyFont="1"/>
    <xf numFmtId="171" fontId="14" fillId="0" borderId="0" xfId="0" applyNumberFormat="1" applyFont="1" applyBorder="1" applyAlignment="1"/>
    <xf numFmtId="0" fontId="35" fillId="0" borderId="0" xfId="0" applyFont="1" applyAlignment="1">
      <alignment horizontal="left" wrapText="1"/>
    </xf>
    <xf numFmtId="0" fontId="35" fillId="0" borderId="0" xfId="0" applyFont="1" applyAlignment="1">
      <alignment horizontal="left"/>
    </xf>
    <xf numFmtId="0" fontId="23" fillId="0" borderId="0" xfId="0" pivotButton="1" applyFont="1"/>
    <xf numFmtId="171" fontId="40" fillId="0" borderId="0" xfId="1" applyNumberFormat="1" applyFont="1" applyFill="1" applyAlignment="1">
      <alignment horizontal="right"/>
    </xf>
    <xf numFmtId="0" fontId="40" fillId="0" borderId="3" xfId="1" applyFont="1" applyBorder="1"/>
    <xf numFmtId="173" fontId="14"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166" fontId="14" fillId="0" borderId="0" xfId="0" applyNumberFormat="1" applyFont="1" applyFill="1" applyBorder="1" applyAlignment="1">
      <alignment horizontal="right"/>
    </xf>
    <xf numFmtId="0" fontId="40" fillId="0" borderId="2" xfId="1" applyFont="1" applyBorder="1" applyAlignment="1">
      <alignment horizontal="right" wrapText="1"/>
    </xf>
    <xf numFmtId="166" fontId="16" fillId="0" borderId="0" xfId="0" applyNumberFormat="1" applyFont="1" applyFill="1" applyBorder="1" applyAlignment="1">
      <alignment horizontal="right"/>
    </xf>
    <xf numFmtId="0" fontId="27" fillId="0" borderId="0" xfId="0" applyFont="1"/>
    <xf numFmtId="3" fontId="16" fillId="0" borderId="0" xfId="0" applyNumberFormat="1" applyFont="1" applyFill="1" applyBorder="1" applyAlignment="1">
      <alignment horizontal="right"/>
    </xf>
    <xf numFmtId="3" fontId="16" fillId="0" borderId="0" xfId="0" applyNumberFormat="1" applyFont="1" applyBorder="1" applyAlignment="1">
      <alignment horizontal="right"/>
    </xf>
    <xf numFmtId="3" fontId="14" fillId="0" borderId="0" xfId="0" applyNumberFormat="1" applyFont="1" applyBorder="1" applyAlignment="1">
      <alignment horizontal="right"/>
    </xf>
    <xf numFmtId="9" fontId="37" fillId="0" borderId="0" xfId="6" applyNumberFormat="1" applyFont="1" applyAlignment="1">
      <alignment horizontal="right"/>
    </xf>
    <xf numFmtId="9" fontId="40" fillId="0" borderId="0" xfId="6" applyNumberFormat="1" applyFont="1" applyAlignment="1">
      <alignment horizontal="right"/>
    </xf>
    <xf numFmtId="166" fontId="37" fillId="0" borderId="0" xfId="1" applyNumberFormat="1" applyFont="1" applyAlignment="1">
      <alignment horizontal="right"/>
    </xf>
    <xf numFmtId="166" fontId="16" fillId="0" borderId="0" xfId="0" applyNumberFormat="1" applyFont="1" applyAlignment="1">
      <alignment horizontal="right"/>
    </xf>
    <xf numFmtId="166" fontId="40" fillId="0" borderId="0" xfId="1" applyNumberFormat="1" applyFont="1" applyAlignment="1">
      <alignment horizontal="right"/>
    </xf>
    <xf numFmtId="166" fontId="14" fillId="0" borderId="0" xfId="0" applyNumberFormat="1" applyFont="1" applyAlignment="1">
      <alignment horizontal="right"/>
    </xf>
    <xf numFmtId="166" fontId="40" fillId="0" borderId="0" xfId="1" applyNumberFormat="1" applyFont="1" applyAlignment="1" applyProtection="1">
      <alignment horizontal="right"/>
    </xf>
    <xf numFmtId="9" fontId="37" fillId="0" borderId="0" xfId="6" applyFont="1" applyAlignment="1">
      <alignment horizontal="right"/>
    </xf>
    <xf numFmtId="9" fontId="16" fillId="0" borderId="0" xfId="0" applyNumberFormat="1" applyFont="1" applyBorder="1" applyAlignment="1">
      <alignment horizontal="right"/>
    </xf>
    <xf numFmtId="9" fontId="14" fillId="0" borderId="0" xfId="0" applyNumberFormat="1" applyFont="1" applyBorder="1" applyAlignment="1">
      <alignment horizontal="right"/>
    </xf>
    <xf numFmtId="9" fontId="29" fillId="0" borderId="0" xfId="0" applyNumberFormat="1" applyFont="1" applyBorder="1" applyAlignment="1">
      <alignment horizontal="right"/>
    </xf>
    <xf numFmtId="3" fontId="16" fillId="0" borderId="0" xfId="0" applyNumberFormat="1" applyFont="1" applyFill="1" applyBorder="1"/>
    <xf numFmtId="3" fontId="40" fillId="0" borderId="0" xfId="1" applyNumberFormat="1" applyFont="1" applyAlignment="1">
      <alignment horizontal="right"/>
    </xf>
    <xf numFmtId="3" fontId="16" fillId="0" borderId="0" xfId="0" applyNumberFormat="1" applyFont="1" applyBorder="1"/>
    <xf numFmtId="3" fontId="14" fillId="0" borderId="0" xfId="0" applyNumberFormat="1" applyFont="1" applyBorder="1"/>
    <xf numFmtId="9" fontId="40" fillId="0" borderId="0" xfId="6" applyNumberFormat="1" applyFont="1" applyFill="1" applyAlignment="1">
      <alignment horizontal="right"/>
    </xf>
    <xf numFmtId="166" fontId="16" fillId="0" borderId="0" xfId="0" applyNumberFormat="1" applyFont="1" applyBorder="1"/>
    <xf numFmtId="166" fontId="14" fillId="0" borderId="0" xfId="0" applyNumberFormat="1" applyFont="1" applyBorder="1"/>
    <xf numFmtId="166" fontId="14" fillId="0" borderId="3" xfId="0" applyNumberFormat="1" applyFont="1" applyBorder="1"/>
    <xf numFmtId="166" fontId="40" fillId="0" borderId="0" xfId="4" applyNumberFormat="1" applyFont="1" applyFill="1" applyAlignment="1" applyProtection="1">
      <alignment horizontal="right"/>
    </xf>
    <xf numFmtId="166" fontId="40" fillId="0" borderId="0" xfId="1" applyNumberFormat="1" applyFont="1"/>
    <xf numFmtId="166" fontId="40" fillId="0" borderId="0" xfId="4" applyNumberFormat="1" applyFont="1" applyFill="1" applyAlignment="1" applyProtection="1"/>
    <xf numFmtId="166" fontId="40" fillId="0" borderId="0" xfId="2" applyNumberFormat="1" applyFont="1"/>
    <xf numFmtId="166" fontId="37" fillId="0" borderId="0" xfId="4" applyNumberFormat="1" applyFont="1" applyFill="1" applyAlignment="1" applyProtection="1">
      <alignment horizontal="right"/>
    </xf>
    <xf numFmtId="0" fontId="0" fillId="0" borderId="0" xfId="0" applyFont="1"/>
    <xf numFmtId="0" fontId="43" fillId="0" borderId="0" xfId="0" applyFont="1" applyFill="1" applyBorder="1" applyAlignment="1">
      <alignment horizontal="left" indent="1"/>
    </xf>
    <xf numFmtId="0" fontId="31" fillId="0" borderId="0" xfId="0" applyFont="1"/>
    <xf numFmtId="0" fontId="31" fillId="0" borderId="0" xfId="0" applyFont="1" applyAlignment="1">
      <alignment horizontal="left"/>
    </xf>
    <xf numFmtId="0" fontId="31" fillId="0" borderId="0" xfId="0" applyFont="1" applyAlignment="1">
      <alignment horizontal="left" indent="1"/>
    </xf>
    <xf numFmtId="0" fontId="14" fillId="0" borderId="0" xfId="0" applyFont="1" applyAlignment="1">
      <alignment horizontal="left"/>
    </xf>
    <xf numFmtId="0" fontId="17" fillId="0" borderId="0" xfId="0" applyFont="1"/>
    <xf numFmtId="9" fontId="31" fillId="0" borderId="0" xfId="6" applyNumberFormat="1" applyFont="1" applyAlignment="1">
      <alignment horizontal="right"/>
    </xf>
    <xf numFmtId="9" fontId="29" fillId="0" borderId="0" xfId="6" applyNumberFormat="1" applyFont="1" applyAlignment="1">
      <alignment horizontal="right"/>
    </xf>
    <xf numFmtId="174" fontId="37" fillId="0" borderId="0" xfId="11" applyNumberFormat="1" applyFont="1" applyFill="1" applyBorder="1" applyAlignment="1">
      <alignment horizontal="right"/>
    </xf>
    <xf numFmtId="174" fontId="40" fillId="0" borderId="0" xfId="11" applyNumberFormat="1" applyFont="1" applyFill="1" applyBorder="1" applyAlignment="1">
      <alignment horizontal="right"/>
    </xf>
    <xf numFmtId="174" fontId="40" fillId="0" borderId="4" xfId="11" applyNumberFormat="1" applyFont="1" applyFill="1" applyBorder="1" applyAlignment="1">
      <alignment horizontal="right"/>
    </xf>
    <xf numFmtId="174" fontId="40" fillId="0" borderId="0" xfId="11" applyNumberFormat="1" applyFont="1" applyFill="1" applyAlignment="1">
      <alignment horizontal="right"/>
    </xf>
    <xf numFmtId="174" fontId="37" fillId="0" borderId="0" xfId="11" applyNumberFormat="1" applyFont="1" applyFill="1" applyAlignment="1">
      <alignment horizontal="right"/>
    </xf>
    <xf numFmtId="9" fontId="24" fillId="0" borderId="0" xfId="0" applyNumberFormat="1" applyFont="1"/>
    <xf numFmtId="9" fontId="16" fillId="0" borderId="0" xfId="6" applyFont="1" applyBorder="1" applyAlignment="1">
      <alignment horizontal="right"/>
    </xf>
    <xf numFmtId="166" fontId="23" fillId="0" borderId="0" xfId="0" applyNumberFormat="1" applyFont="1"/>
    <xf numFmtId="0" fontId="45" fillId="0" borderId="0" xfId="0" applyFont="1"/>
    <xf numFmtId="0" fontId="11" fillId="0" borderId="0" xfId="0" applyFont="1"/>
    <xf numFmtId="166" fontId="12" fillId="0" borderId="0" xfId="0" applyNumberFormat="1" applyFont="1" applyAlignment="1">
      <alignment horizontal="right"/>
    </xf>
    <xf numFmtId="0" fontId="0" fillId="0" borderId="0" xfId="0" applyFill="1"/>
    <xf numFmtId="0" fontId="10" fillId="0" borderId="0" xfId="0" applyFont="1"/>
    <xf numFmtId="3" fontId="14" fillId="0" borderId="0" xfId="0" applyNumberFormat="1" applyFont="1"/>
    <xf numFmtId="3" fontId="0" fillId="0" borderId="0" xfId="0" applyNumberFormat="1"/>
    <xf numFmtId="0" fontId="27"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7" fillId="0" borderId="0" xfId="0" applyFont="1" applyFill="1" applyBorder="1" applyAlignment="1">
      <alignment horizontal="left"/>
    </xf>
    <xf numFmtId="165" fontId="40" fillId="0" borderId="0" xfId="1" applyNumberFormat="1" applyFont="1" applyBorder="1" applyAlignment="1">
      <alignment horizontal="left"/>
    </xf>
    <xf numFmtId="0" fontId="23" fillId="0" borderId="0" xfId="0" applyFont="1" applyBorder="1"/>
    <xf numFmtId="0" fontId="14" fillId="0" borderId="0" xfId="0" applyFont="1" applyFill="1" applyBorder="1"/>
    <xf numFmtId="0" fontId="0" fillId="0" borderId="0" xfId="0" applyFill="1" applyBorder="1"/>
    <xf numFmtId="175" fontId="40" fillId="0" borderId="0" xfId="1" applyNumberFormat="1" applyFont="1" applyAlignment="1">
      <alignment horizontal="right"/>
    </xf>
    <xf numFmtId="3" fontId="14" fillId="0" borderId="3" xfId="0" applyNumberFormat="1" applyFont="1" applyBorder="1"/>
    <xf numFmtId="0" fontId="9" fillId="0" borderId="0" xfId="0" applyFont="1"/>
    <xf numFmtId="0" fontId="9" fillId="0" borderId="0" xfId="0" quotePrefix="1" applyNumberFormat="1" applyFont="1"/>
    <xf numFmtId="0" fontId="35" fillId="0" borderId="0" xfId="0" applyFont="1" applyAlignment="1">
      <alignment horizontal="left" wrapText="1"/>
    </xf>
    <xf numFmtId="176" fontId="40" fillId="0" borderId="0" xfId="11" applyNumberFormat="1" applyFont="1" applyFill="1" applyBorder="1" applyAlignment="1">
      <alignment horizontal="right"/>
    </xf>
    <xf numFmtId="176" fontId="37" fillId="0" borderId="0" xfId="11" applyNumberFormat="1" applyFont="1" applyFill="1" applyBorder="1" applyAlignment="1">
      <alignment horizontal="right"/>
    </xf>
    <xf numFmtId="174" fontId="0" fillId="0" borderId="0" xfId="0" applyNumberFormat="1" applyBorder="1"/>
    <xf numFmtId="175" fontId="0" fillId="0" borderId="0" xfId="0" applyNumberFormat="1"/>
    <xf numFmtId="0" fontId="8" fillId="0" borderId="0" xfId="0" applyFont="1"/>
    <xf numFmtId="0" fontId="7" fillId="0" borderId="0" xfId="0" applyFont="1" applyAlignment="1">
      <alignment horizontal="left" indent="1"/>
    </xf>
    <xf numFmtId="177" fontId="14" fillId="0" borderId="0" xfId="0" applyNumberFormat="1" applyFont="1" applyBorder="1" applyAlignment="1">
      <alignment horizontal="right"/>
    </xf>
    <xf numFmtId="0" fontId="6" fillId="0" borderId="0" xfId="0" applyFont="1"/>
    <xf numFmtId="0" fontId="0" fillId="2" borderId="0" xfId="0" applyFont="1" applyFill="1" applyBorder="1"/>
    <xf numFmtId="3" fontId="37" fillId="0" borderId="0" xfId="1" applyNumberFormat="1" applyFont="1" applyFill="1" applyAlignment="1">
      <alignment horizontal="right"/>
    </xf>
    <xf numFmtId="3" fontId="14" fillId="0" borderId="4" xfId="0" applyNumberFormat="1" applyFont="1" applyBorder="1" applyAlignment="1">
      <alignment horizontal="right"/>
    </xf>
    <xf numFmtId="3" fontId="14" fillId="0" borderId="0" xfId="11" applyNumberFormat="1" applyFont="1" applyBorder="1" applyAlignment="1">
      <alignment horizontal="right"/>
    </xf>
    <xf numFmtId="3" fontId="37" fillId="0" borderId="0" xfId="11" applyNumberFormat="1" applyFont="1" applyFill="1" applyBorder="1" applyAlignment="1">
      <alignment horizontal="right"/>
    </xf>
    <xf numFmtId="9" fontId="37" fillId="0" borderId="0" xfId="6" applyFont="1" applyBorder="1" applyAlignment="1">
      <alignment horizontal="right"/>
    </xf>
    <xf numFmtId="166" fontId="4" fillId="0" borderId="0" xfId="0" applyNumberFormat="1" applyFont="1" applyAlignment="1">
      <alignment horizontal="right"/>
    </xf>
    <xf numFmtId="9" fontId="40" fillId="0" borderId="0" xfId="6" applyFont="1" applyBorder="1" applyAlignment="1">
      <alignment horizontal="right"/>
    </xf>
    <xf numFmtId="177" fontId="16" fillId="0" borderId="0" xfId="0" applyNumberFormat="1" applyFont="1" applyAlignment="1">
      <alignment horizontal="right"/>
    </xf>
    <xf numFmtId="0" fontId="16" fillId="0" borderId="0" xfId="0" applyFont="1" applyAlignment="1">
      <alignment horizontal="right"/>
    </xf>
    <xf numFmtId="177" fontId="4" fillId="0" borderId="0" xfId="0" applyNumberFormat="1" applyFont="1" applyAlignment="1">
      <alignment horizontal="right"/>
    </xf>
    <xf numFmtId="0" fontId="4" fillId="0" borderId="0" xfId="0" applyFont="1" applyAlignment="1">
      <alignment horizontal="right"/>
    </xf>
    <xf numFmtId="168" fontId="29" fillId="0" borderId="0" xfId="8" applyNumberFormat="1" applyFont="1" applyAlignment="1">
      <alignment horizontal="right"/>
    </xf>
    <xf numFmtId="0" fontId="25" fillId="0" borderId="0" xfId="7" applyFont="1"/>
    <xf numFmtId="168" fontId="34" fillId="0" borderId="0" xfId="8" applyNumberFormat="1" applyFont="1" applyAlignment="1">
      <alignment horizontal="left"/>
    </xf>
    <xf numFmtId="170" fontId="31" fillId="0" borderId="7" xfId="1" applyNumberFormat="1" applyFont="1" applyFill="1" applyBorder="1" applyAlignment="1"/>
    <xf numFmtId="170" fontId="31" fillId="0" borderId="0" xfId="1" applyNumberFormat="1" applyFont="1" applyFill="1" applyBorder="1" applyAlignment="1"/>
    <xf numFmtId="0" fontId="37" fillId="0" borderId="0" xfId="0" applyFont="1" applyAlignment="1">
      <alignment horizontal="left" vertical="center" readingOrder="1"/>
    </xf>
    <xf numFmtId="0" fontId="13" fillId="0" borderId="0" xfId="0" applyFont="1"/>
    <xf numFmtId="0" fontId="29" fillId="0" borderId="0" xfId="0" applyFont="1" applyAlignment="1">
      <alignment horizontal="center" vertical="top" wrapText="1"/>
    </xf>
    <xf numFmtId="0" fontId="29" fillId="0" borderId="0" xfId="0" applyFont="1" applyAlignment="1">
      <alignment vertical="top" wrapText="1"/>
    </xf>
    <xf numFmtId="0" fontId="17" fillId="0" borderId="0" xfId="0" applyFont="1" applyAlignment="1">
      <alignment vertical="top" wrapText="1"/>
    </xf>
    <xf numFmtId="0" fontId="31" fillId="0" borderId="0" xfId="0" applyFont="1" applyAlignment="1">
      <alignment vertical="top" wrapText="1"/>
    </xf>
    <xf numFmtId="0" fontId="46" fillId="0" borderId="0" xfId="0" applyFont="1"/>
    <xf numFmtId="0" fontId="46" fillId="0" borderId="0" xfId="0" applyFont="1" applyAlignment="1">
      <alignment vertical="top"/>
    </xf>
    <xf numFmtId="0" fontId="29" fillId="0" borderId="0" xfId="0" applyFont="1" applyAlignment="1">
      <alignment horizontal="left" vertical="top" wrapText="1"/>
    </xf>
    <xf numFmtId="0" fontId="16" fillId="0" borderId="4" xfId="0" applyFont="1" applyBorder="1"/>
    <xf numFmtId="0" fontId="1" fillId="0" borderId="4" xfId="0" applyFont="1" applyBorder="1"/>
    <xf numFmtId="0" fontId="1" fillId="0" borderId="0" xfId="0" applyFont="1"/>
    <xf numFmtId="0" fontId="1" fillId="0" borderId="4" xfId="0" applyFont="1" applyBorder="1" applyAlignment="1">
      <alignment horizontal="right"/>
    </xf>
    <xf numFmtId="3" fontId="1" fillId="0" borderId="4" xfId="0" applyNumberFormat="1" applyFont="1" applyBorder="1"/>
    <xf numFmtId="9" fontId="1" fillId="0" borderId="4" xfId="0" applyNumberFormat="1" applyFont="1" applyBorder="1"/>
    <xf numFmtId="3" fontId="1" fillId="0" borderId="0" xfId="0" applyNumberFormat="1" applyFont="1"/>
    <xf numFmtId="9" fontId="1" fillId="0" borderId="0" xfId="0" applyNumberFormat="1" applyFont="1"/>
    <xf numFmtId="0" fontId="16" fillId="0" borderId="9" xfId="0" applyFont="1" applyBorder="1"/>
    <xf numFmtId="0" fontId="1" fillId="0" borderId="9" xfId="0" applyFont="1" applyBorder="1"/>
    <xf numFmtId="0" fontId="1" fillId="0" borderId="5" xfId="0" applyFont="1" applyBorder="1"/>
    <xf numFmtId="0" fontId="2" fillId="0" borderId="0" xfId="0" applyFont="1" applyAlignment="1">
      <alignment horizontal="left" vertical="top" wrapText="1"/>
    </xf>
    <xf numFmtId="0" fontId="4" fillId="0" borderId="0" xfId="0" applyFont="1" applyAlignment="1">
      <alignment horizontal="left" vertical="top" wrapText="1"/>
    </xf>
    <xf numFmtId="170" fontId="31" fillId="0" borderId="7" xfId="1" applyNumberFormat="1" applyFont="1" applyFill="1" applyBorder="1" applyAlignment="1">
      <alignment horizontal="center"/>
    </xf>
    <xf numFmtId="0" fontId="35" fillId="0" borderId="0" xfId="0" applyFont="1" applyAlignment="1">
      <alignment horizontal="left" wrapText="1"/>
    </xf>
    <xf numFmtId="165" fontId="40" fillId="0" borderId="4" xfId="1" applyNumberFormat="1" applyFont="1" applyBorder="1" applyAlignment="1">
      <alignment horizontal="right" wrapText="1"/>
    </xf>
    <xf numFmtId="165" fontId="40" fillId="0" borderId="5" xfId="1" applyNumberFormat="1" applyFont="1" applyBorder="1" applyAlignment="1">
      <alignment horizontal="right" wrapText="1"/>
    </xf>
    <xf numFmtId="165" fontId="40" fillId="0" borderId="0" xfId="1" applyNumberFormat="1" applyFont="1" applyBorder="1" applyAlignment="1">
      <alignment horizontal="right" wrapText="1"/>
    </xf>
    <xf numFmtId="165" fontId="40" fillId="0" borderId="4" xfId="1" applyNumberFormat="1" applyFont="1" applyBorder="1" applyAlignment="1">
      <alignment horizontal="center" wrapText="1"/>
    </xf>
    <xf numFmtId="165" fontId="40" fillId="0" borderId="5" xfId="1" applyNumberFormat="1" applyFont="1" applyBorder="1" applyAlignment="1">
      <alignment horizontal="center" wrapText="1"/>
    </xf>
    <xf numFmtId="165" fontId="40" fillId="0" borderId="0" xfId="1" applyNumberFormat="1" applyFont="1" applyBorder="1" applyAlignment="1">
      <alignment horizontal="center" wrapText="1"/>
    </xf>
    <xf numFmtId="170" fontId="31" fillId="0" borderId="8" xfId="1" applyNumberFormat="1" applyFont="1" applyFill="1" applyBorder="1" applyAlignment="1">
      <alignment horizontal="center"/>
    </xf>
    <xf numFmtId="170" fontId="40" fillId="0" borderId="1" xfId="4" applyNumberFormat="1" applyFont="1" applyFill="1" applyBorder="1" applyAlignment="1" applyProtection="1">
      <alignment horizontal="center" wrapText="1"/>
    </xf>
    <xf numFmtId="164" fontId="40" fillId="0" borderId="1" xfId="4" applyNumberFormat="1" applyFont="1" applyFill="1" applyBorder="1" applyAlignment="1" applyProtection="1">
      <alignment horizontal="center" wrapText="1"/>
    </xf>
    <xf numFmtId="3" fontId="40" fillId="0" borderId="1" xfId="4" applyNumberFormat="1" applyFont="1" applyFill="1" applyBorder="1" applyAlignment="1" applyProtection="1">
      <alignment horizontal="center" wrapText="1"/>
    </xf>
    <xf numFmtId="165" fontId="40" fillId="0" borderId="2" xfId="1" applyNumberFormat="1" applyFont="1" applyBorder="1" applyAlignment="1">
      <alignment horizontal="center" wrapText="1"/>
    </xf>
    <xf numFmtId="0" fontId="14"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0</xdr:rowOff>
    </xdr:from>
    <xdr:to>
      <xdr:col>2</xdr:col>
      <xdr:colOff>390525</xdr:colOff>
      <xdr:row>14</xdr:row>
      <xdr:rowOff>139209</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9525" y="147637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C3063B97-56F6-4EF2-A3CC-DDE02CE70571}"/>
            </a:ext>
          </a:extLst>
        </xdr:cNvPr>
        <xdr:cNvPicPr>
          <a:picLocks noChangeAspect="1"/>
        </xdr:cNvPicPr>
      </xdr:nvPicPr>
      <xdr:blipFill>
        <a:blip xmlns:r="http://schemas.openxmlformats.org/officeDocument/2006/relationships" r:embed="rId2"/>
        <a:stretch>
          <a:fillRect/>
        </a:stretch>
      </xdr:blipFill>
      <xdr:spPr>
        <a:xfrm>
          <a:off x="0" y="1352550"/>
          <a:ext cx="1619224" cy="1419225"/>
        </a:xfrm>
        <a:prstGeom prst="rect">
          <a:avLst/>
        </a:prstGeom>
      </xdr:spPr>
    </xdr:pic>
    <xdr:clientData/>
  </xdr:oneCellAnchor>
  <xdr:twoCellAnchor>
    <xdr:from>
      <xdr:col>4</xdr:col>
      <xdr:colOff>154334</xdr:colOff>
      <xdr:row>48</xdr:row>
      <xdr:rowOff>246647</xdr:rowOff>
    </xdr:from>
    <xdr:to>
      <xdr:col>20</xdr:col>
      <xdr:colOff>87659</xdr:colOff>
      <xdr:row>63</xdr:row>
      <xdr:rowOff>30077</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30909" y="9457322"/>
          <a:ext cx="10858500" cy="335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2023 is compared to 2022.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2023, the value of landings is up 10 per cent compared to 2022. Quantity of landings is also</a:t>
          </a:r>
          <a:r>
            <a:rPr lang="en-GB" sz="1100" b="0" baseline="0">
              <a:latin typeface="Arial" panose="020B0604020202020204" pitchFamily="34" charset="0"/>
              <a:cs typeface="Arial" panose="020B0604020202020204" pitchFamily="34" charset="0"/>
            </a:rPr>
            <a:t> up</a:t>
          </a:r>
          <a:r>
            <a:rPr lang="en-GB" sz="1100" b="0">
              <a:latin typeface="Arial" panose="020B0604020202020204" pitchFamily="34" charset="0"/>
              <a:cs typeface="Arial" panose="020B0604020202020204" pitchFamily="34" charset="0"/>
            </a:rPr>
            <a:t> (5</a:t>
          </a:r>
          <a:r>
            <a:rPr lang="en-GB" sz="1100" b="0" baseline="0">
              <a:latin typeface="Arial" panose="020B0604020202020204" pitchFamily="34" charset="0"/>
              <a:cs typeface="Arial" panose="020B0604020202020204" pitchFamily="34" charset="0"/>
            </a:rPr>
            <a:t> per cent) compared to tonnage landed in between January - February </a:t>
          </a:r>
          <a:r>
            <a:rPr lang="en-GB" sz="1100" b="0">
              <a:latin typeface="Arial" panose="020B0604020202020204" pitchFamily="34" charset="0"/>
              <a:cs typeface="Arial" panose="020B0604020202020204" pitchFamily="34" charset="0"/>
            </a:rPr>
            <a:t>2022.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3</xdr:col>
      <xdr:colOff>1047749</xdr:colOff>
      <xdr:row>3</xdr:row>
      <xdr:rowOff>13607</xdr:rowOff>
    </xdr:from>
    <xdr:to>
      <xdr:col>19</xdr:col>
      <xdr:colOff>40979</xdr:colOff>
      <xdr:row>25</xdr:row>
      <xdr:rowOff>136071</xdr:rowOff>
    </xdr:to>
    <xdr:pic>
      <xdr:nvPicPr>
        <xdr:cNvPr id="8" name="Picture 7">
          <a:extLst>
            <a:ext uri="{FF2B5EF4-FFF2-40B4-BE49-F238E27FC236}">
              <a16:creationId xmlns:a16="http://schemas.microsoft.com/office/drawing/2014/main" id="{B9C1B7C8-307A-DE52-0398-7E3CFDC69590}"/>
            </a:ext>
          </a:extLst>
        </xdr:cNvPr>
        <xdr:cNvPicPr>
          <a:picLocks noChangeAspect="1"/>
        </xdr:cNvPicPr>
      </xdr:nvPicPr>
      <xdr:blipFill>
        <a:blip xmlns:r="http://schemas.openxmlformats.org/officeDocument/2006/relationships" r:embed="rId3"/>
        <a:stretch>
          <a:fillRect/>
        </a:stretch>
      </xdr:blipFill>
      <xdr:spPr>
        <a:xfrm>
          <a:off x="2884713" y="653143"/>
          <a:ext cx="10600123" cy="4313464"/>
        </a:xfrm>
        <a:prstGeom prst="rect">
          <a:avLst/>
        </a:prstGeom>
      </xdr:spPr>
    </xdr:pic>
    <xdr:clientData/>
  </xdr:twoCellAnchor>
  <xdr:twoCellAnchor editAs="oneCell">
    <xdr:from>
      <xdr:col>3</xdr:col>
      <xdr:colOff>963514</xdr:colOff>
      <xdr:row>25</xdr:row>
      <xdr:rowOff>108857</xdr:rowOff>
    </xdr:from>
    <xdr:to>
      <xdr:col>18</xdr:col>
      <xdr:colOff>579566</xdr:colOff>
      <xdr:row>47</xdr:row>
      <xdr:rowOff>108856</xdr:rowOff>
    </xdr:to>
    <xdr:pic>
      <xdr:nvPicPr>
        <xdr:cNvPr id="10" name="Picture 9">
          <a:extLst>
            <a:ext uri="{FF2B5EF4-FFF2-40B4-BE49-F238E27FC236}">
              <a16:creationId xmlns:a16="http://schemas.microsoft.com/office/drawing/2014/main" id="{1999917C-774D-88AE-355B-9D42C4297E9A}"/>
            </a:ext>
          </a:extLst>
        </xdr:cNvPr>
        <xdr:cNvPicPr>
          <a:picLocks noChangeAspect="1"/>
        </xdr:cNvPicPr>
      </xdr:nvPicPr>
      <xdr:blipFill>
        <a:blip xmlns:r="http://schemas.openxmlformats.org/officeDocument/2006/relationships" r:embed="rId4"/>
        <a:stretch>
          <a:fillRect/>
        </a:stretch>
      </xdr:blipFill>
      <xdr:spPr>
        <a:xfrm>
          <a:off x="2800478" y="4939393"/>
          <a:ext cx="10610624" cy="419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44A1CECF-C0D7-47F5-AADF-2AB2138A6208}"/>
            </a:ext>
          </a:extLst>
        </xdr:cNvPr>
        <xdr:cNvPicPr>
          <a:picLocks noChangeAspect="1"/>
        </xdr:cNvPicPr>
      </xdr:nvPicPr>
      <xdr:blipFill>
        <a:blip xmlns:r="http://schemas.openxmlformats.org/officeDocument/2006/relationships" r:embed="rId2"/>
        <a:stretch>
          <a:fillRect/>
        </a:stretch>
      </xdr:blipFill>
      <xdr:spPr>
        <a:xfrm>
          <a:off x="0" y="1504950"/>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February 2023 is compared to activity in February 2022.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decreased in February 2023 compared to 2022, down 7 per cent. However, the value of landings in February 2023 (£53.2m) increased compared to 2022 up by 4 per cent.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February 2023 comprised mostly of Pelagic species (49 per cent) (T6). This was driven by landings of Mackerel and Herring which are a typically heavily targeted fisheries in the winter months with the UK pelagic fleet transitioning from Mackerel to Herring stocks once their quota is utilised. The number of trips was up overall compared to February 2022, this is because in February 2022 the UK fleet activity was affected by a period of storms, including Dudley, Eunice and Franklin (T7).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in February 2023 of Shellfish species increased by 77 per cent compared to February 2022 which translated to a 81 per cent increase in value landed (£10m increase) (T6). This was driven by increased activity by the U10m English and Welsh fleets that typically target shellfish species.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landings into UK ports (by UK and foreign vessels) in February 2023 increased compared to 2022 up 63 per cent, value landed also increased, up 75 per cent compared to 2022 (T5). This was driven mainly by a large increase in landings into Shoreham of shellfish species.</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19</xdr:col>
      <xdr:colOff>12476</xdr:colOff>
      <xdr:row>23</xdr:row>
      <xdr:rowOff>75690</xdr:rowOff>
    </xdr:to>
    <xdr:pic>
      <xdr:nvPicPr>
        <xdr:cNvPr id="3" name="Picture 2">
          <a:extLst>
            <a:ext uri="{FF2B5EF4-FFF2-40B4-BE49-F238E27FC236}">
              <a16:creationId xmlns:a16="http://schemas.microsoft.com/office/drawing/2014/main" id="{2A13FBD0-3A10-10CE-C095-AB005E0C46F1}"/>
            </a:ext>
          </a:extLst>
        </xdr:cNvPr>
        <xdr:cNvPicPr>
          <a:picLocks noChangeAspect="1"/>
        </xdr:cNvPicPr>
      </xdr:nvPicPr>
      <xdr:blipFill>
        <a:blip xmlns:r="http://schemas.openxmlformats.org/officeDocument/2006/relationships" r:embed="rId3"/>
        <a:stretch>
          <a:fillRect/>
        </a:stretch>
      </xdr:blipFill>
      <xdr:spPr>
        <a:xfrm>
          <a:off x="2455333" y="444500"/>
          <a:ext cx="10257143" cy="4076190"/>
        </a:xfrm>
        <a:prstGeom prst="rect">
          <a:avLst/>
        </a:prstGeom>
      </xdr:spPr>
    </xdr:pic>
    <xdr:clientData/>
  </xdr:twoCellAnchor>
  <xdr:twoCellAnchor editAs="oneCell">
    <xdr:from>
      <xdr:col>4</xdr:col>
      <xdr:colOff>0</xdr:colOff>
      <xdr:row>24</xdr:row>
      <xdr:rowOff>0</xdr:rowOff>
    </xdr:from>
    <xdr:to>
      <xdr:col>18</xdr:col>
      <xdr:colOff>597737</xdr:colOff>
      <xdr:row>45</xdr:row>
      <xdr:rowOff>28071</xdr:rowOff>
    </xdr:to>
    <xdr:pic>
      <xdr:nvPicPr>
        <xdr:cNvPr id="4" name="Picture 3">
          <a:extLst>
            <a:ext uri="{FF2B5EF4-FFF2-40B4-BE49-F238E27FC236}">
              <a16:creationId xmlns:a16="http://schemas.microsoft.com/office/drawing/2014/main" id="{AE650ADD-AC19-470E-CEBD-4AD9FA6F39F5}"/>
            </a:ext>
          </a:extLst>
        </xdr:cNvPr>
        <xdr:cNvPicPr>
          <a:picLocks noChangeAspect="1"/>
        </xdr:cNvPicPr>
      </xdr:nvPicPr>
      <xdr:blipFill>
        <a:blip xmlns:r="http://schemas.openxmlformats.org/officeDocument/2006/relationships" r:embed="rId4"/>
        <a:stretch>
          <a:fillRect/>
        </a:stretch>
      </xdr:blipFill>
      <xdr:spPr>
        <a:xfrm>
          <a:off x="2455333" y="4635500"/>
          <a:ext cx="10228571" cy="40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workbookViewId="0">
      <selection activeCell="C22" sqref="C22"/>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183</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184</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10"/>
      <c r="R7" s="11"/>
      <c r="S7" s="11"/>
      <c r="T7" s="11"/>
      <c r="U7" s="11"/>
    </row>
    <row r="8" spans="4:21" x14ac:dyDescent="0.2">
      <c r="E8" s="224" t="s">
        <v>203</v>
      </c>
      <c r="F8" s="239" t="s">
        <v>205</v>
      </c>
      <c r="G8" s="207"/>
      <c r="H8" s="207"/>
      <c r="I8" s="207"/>
      <c r="J8" s="207"/>
      <c r="K8" s="207"/>
      <c r="P8" s="11"/>
      <c r="Q8" s="11"/>
      <c r="R8" s="11"/>
      <c r="S8" s="11"/>
    </row>
    <row r="9" spans="4:21" x14ac:dyDescent="0.2">
      <c r="E9" s="224" t="s">
        <v>204</v>
      </c>
      <c r="F9" s="239" t="s">
        <v>206</v>
      </c>
      <c r="G9" s="207"/>
      <c r="H9" s="207"/>
      <c r="I9" s="207"/>
      <c r="J9" s="207"/>
      <c r="K9" s="207"/>
      <c r="P9" s="11"/>
      <c r="Q9" s="11"/>
      <c r="R9" s="11"/>
      <c r="S9" s="11"/>
    </row>
    <row r="10" spans="4:21" x14ac:dyDescent="0.2">
      <c r="D10" s="183"/>
      <c r="E10" s="224" t="s">
        <v>208</v>
      </c>
      <c r="F10" s="239" t="s">
        <v>209</v>
      </c>
      <c r="R10" s="11"/>
      <c r="T10" s="11"/>
      <c r="U10" s="11"/>
    </row>
    <row r="11" spans="4:21" x14ac:dyDescent="0.2">
      <c r="D11" s="183"/>
      <c r="E11" s="224" t="s">
        <v>0</v>
      </c>
      <c r="F11" s="1" t="s">
        <v>155</v>
      </c>
      <c r="R11" s="11"/>
      <c r="S11" s="11"/>
      <c r="T11" s="11"/>
      <c r="U11" s="11"/>
    </row>
    <row r="12" spans="4:21" x14ac:dyDescent="0.2">
      <c r="D12" s="183"/>
      <c r="E12" s="224" t="s">
        <v>115</v>
      </c>
      <c r="F12" s="1" t="s">
        <v>156</v>
      </c>
      <c r="R12" s="11"/>
      <c r="S12" s="11"/>
      <c r="T12" s="11"/>
      <c r="U12" s="11"/>
    </row>
    <row r="13" spans="4:21" x14ac:dyDescent="0.2">
      <c r="D13" s="183"/>
      <c r="E13" s="224" t="s">
        <v>116</v>
      </c>
      <c r="F13" s="1" t="s">
        <v>157</v>
      </c>
      <c r="R13" s="11"/>
      <c r="S13" s="11"/>
      <c r="T13" s="11"/>
    </row>
    <row r="14" spans="4:21" x14ac:dyDescent="0.2">
      <c r="D14" s="183"/>
      <c r="E14" s="224" t="s">
        <v>1</v>
      </c>
      <c r="F14" s="1" t="s">
        <v>158</v>
      </c>
    </row>
    <row r="15" spans="4:21" x14ac:dyDescent="0.2">
      <c r="D15" s="183"/>
      <c r="E15" s="224" t="s">
        <v>2</v>
      </c>
      <c r="F15" s="1" t="s">
        <v>159</v>
      </c>
    </row>
    <row r="16" spans="4:21" x14ac:dyDescent="0.2">
      <c r="D16" s="183"/>
      <c r="E16" s="224" t="s">
        <v>39</v>
      </c>
      <c r="F16" s="1" t="s">
        <v>160</v>
      </c>
    </row>
    <row r="17" spans="4:18" x14ac:dyDescent="0.2">
      <c r="D17" s="183"/>
      <c r="E17" s="224" t="s">
        <v>42</v>
      </c>
      <c r="F17" s="1" t="s">
        <v>161</v>
      </c>
    </row>
    <row r="18" spans="4:18" x14ac:dyDescent="0.2">
      <c r="D18" s="183"/>
      <c r="E18" s="224" t="s">
        <v>117</v>
      </c>
      <c r="F18" s="1" t="s">
        <v>162</v>
      </c>
    </row>
    <row r="19" spans="4:18" x14ac:dyDescent="0.2">
      <c r="D19" s="183"/>
      <c r="E19" s="224" t="s">
        <v>124</v>
      </c>
      <c r="F19" s="43" t="s">
        <v>163</v>
      </c>
    </row>
    <row r="20" spans="4:18" x14ac:dyDescent="0.2">
      <c r="E20" s="224" t="s">
        <v>164</v>
      </c>
      <c r="F20" s="207" t="s">
        <v>180</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ht="14.25" customHeight="1" x14ac:dyDescent="0.2">
      <c r="E24" s="248" t="s">
        <v>181</v>
      </c>
      <c r="F24" s="249"/>
      <c r="G24" s="249"/>
      <c r="H24" s="249"/>
      <c r="I24" s="249"/>
      <c r="J24" s="249"/>
      <c r="K24" s="249"/>
      <c r="L24" s="249"/>
      <c r="M24" s="249"/>
      <c r="N24" s="249"/>
      <c r="O24" s="249"/>
      <c r="P24" s="249"/>
      <c r="Q24" s="249"/>
      <c r="R24" s="249"/>
    </row>
    <row r="25" spans="4:18" x14ac:dyDescent="0.2">
      <c r="E25" s="249"/>
      <c r="F25" s="249"/>
      <c r="G25" s="249"/>
      <c r="H25" s="249"/>
      <c r="I25" s="249"/>
      <c r="J25" s="249"/>
      <c r="K25" s="249"/>
      <c r="L25" s="249"/>
      <c r="M25" s="249"/>
      <c r="N25" s="249"/>
      <c r="O25" s="249"/>
      <c r="P25" s="249"/>
      <c r="Q25" s="249"/>
      <c r="R25" s="249"/>
    </row>
    <row r="26" spans="4:18" x14ac:dyDescent="0.2">
      <c r="E26" s="249"/>
      <c r="F26" s="249"/>
      <c r="G26" s="249"/>
      <c r="H26" s="249"/>
      <c r="I26" s="249"/>
      <c r="J26" s="249"/>
      <c r="K26" s="249"/>
      <c r="L26" s="249"/>
      <c r="M26" s="249"/>
      <c r="N26" s="249"/>
      <c r="O26" s="249"/>
      <c r="P26" s="249"/>
      <c r="Q26" s="249"/>
      <c r="R26" s="249"/>
    </row>
    <row r="27" spans="4:18" x14ac:dyDescent="0.2">
      <c r="E27" s="249"/>
      <c r="F27" s="249"/>
      <c r="G27" s="249"/>
      <c r="H27" s="249"/>
      <c r="I27" s="249"/>
      <c r="J27" s="249"/>
      <c r="K27" s="249"/>
      <c r="L27" s="249"/>
      <c r="M27" s="249"/>
      <c r="N27" s="249"/>
      <c r="O27" s="249"/>
      <c r="P27" s="249"/>
      <c r="Q27" s="249"/>
      <c r="R27" s="249"/>
    </row>
    <row r="28" spans="4:18" x14ac:dyDescent="0.2">
      <c r="E28" s="249"/>
      <c r="F28" s="249"/>
      <c r="G28" s="249"/>
      <c r="H28" s="249"/>
      <c r="I28" s="249"/>
      <c r="J28" s="249"/>
      <c r="K28" s="249"/>
      <c r="L28" s="249"/>
      <c r="M28" s="249"/>
      <c r="N28" s="249"/>
      <c r="O28" s="249"/>
      <c r="P28" s="249"/>
      <c r="Q28" s="249"/>
      <c r="R28" s="249"/>
    </row>
    <row r="29" spans="4:18" x14ac:dyDescent="0.2">
      <c r="E29" s="249"/>
      <c r="F29" s="249"/>
      <c r="G29" s="249"/>
      <c r="H29" s="249"/>
      <c r="I29" s="249"/>
      <c r="J29" s="249"/>
      <c r="K29" s="249"/>
      <c r="L29" s="249"/>
      <c r="M29" s="249"/>
      <c r="N29" s="249"/>
      <c r="O29" s="249"/>
      <c r="P29" s="249"/>
      <c r="Q29" s="249"/>
      <c r="R29" s="249"/>
    </row>
    <row r="30" spans="4:18" x14ac:dyDescent="0.2">
      <c r="E30" s="249"/>
      <c r="F30" s="249"/>
      <c r="G30" s="249"/>
      <c r="H30" s="249"/>
      <c r="I30" s="249"/>
      <c r="J30" s="249"/>
      <c r="K30" s="249"/>
      <c r="L30" s="249"/>
      <c r="M30" s="249"/>
      <c r="N30" s="249"/>
      <c r="O30" s="249"/>
      <c r="P30" s="249"/>
      <c r="Q30" s="249"/>
      <c r="R30" s="249"/>
    </row>
    <row r="31" spans="4:18" x14ac:dyDescent="0.2">
      <c r="E31" s="249"/>
      <c r="F31" s="249"/>
      <c r="G31" s="249"/>
      <c r="H31" s="249"/>
      <c r="I31" s="249"/>
      <c r="J31" s="249"/>
      <c r="K31" s="249"/>
      <c r="L31" s="249"/>
      <c r="M31" s="249"/>
      <c r="N31" s="249"/>
      <c r="O31" s="249"/>
      <c r="P31" s="249"/>
      <c r="Q31" s="249"/>
      <c r="R31" s="249"/>
    </row>
    <row r="32" spans="4:18" x14ac:dyDescent="0.2">
      <c r="E32" s="249"/>
      <c r="F32" s="249"/>
      <c r="G32" s="249"/>
      <c r="H32" s="249"/>
      <c r="I32" s="249"/>
      <c r="J32" s="249"/>
      <c r="K32" s="249"/>
      <c r="L32" s="249"/>
      <c r="M32" s="249"/>
      <c r="N32" s="249"/>
      <c r="O32" s="249"/>
      <c r="P32" s="249"/>
      <c r="Q32" s="249"/>
      <c r="R32" s="249"/>
    </row>
    <row r="33" spans="5:18" x14ac:dyDescent="0.2">
      <c r="E33" s="249"/>
      <c r="F33" s="249"/>
      <c r="G33" s="249"/>
      <c r="H33" s="249"/>
      <c r="I33" s="249"/>
      <c r="J33" s="249"/>
      <c r="K33" s="249"/>
      <c r="L33" s="249"/>
      <c r="M33" s="249"/>
      <c r="N33" s="249"/>
      <c r="O33" s="249"/>
      <c r="P33" s="249"/>
      <c r="Q33" s="249"/>
      <c r="R33" s="249"/>
    </row>
    <row r="34" spans="5:18" x14ac:dyDescent="0.2">
      <c r="E34" s="249"/>
      <c r="F34" s="249"/>
      <c r="G34" s="249"/>
      <c r="H34" s="249"/>
      <c r="I34" s="249"/>
      <c r="J34" s="249"/>
      <c r="K34" s="249"/>
      <c r="L34" s="249"/>
      <c r="M34" s="249"/>
      <c r="N34" s="249"/>
      <c r="O34" s="249"/>
      <c r="P34" s="249"/>
      <c r="Q34" s="249"/>
      <c r="R34" s="249"/>
    </row>
    <row r="35" spans="5:18" x14ac:dyDescent="0.2">
      <c r="E35" s="249"/>
      <c r="F35" s="249"/>
      <c r="G35" s="249"/>
      <c r="H35" s="249"/>
      <c r="I35" s="249"/>
      <c r="J35" s="249"/>
      <c r="K35" s="249"/>
      <c r="L35" s="249"/>
      <c r="M35" s="249"/>
      <c r="N35" s="249"/>
      <c r="O35" s="249"/>
      <c r="P35" s="249"/>
      <c r="Q35" s="249"/>
      <c r="R35" s="249"/>
    </row>
    <row r="36" spans="5:18" x14ac:dyDescent="0.2">
      <c r="E36" s="249"/>
      <c r="F36" s="249"/>
      <c r="G36" s="249"/>
      <c r="H36" s="249"/>
      <c r="I36" s="249"/>
      <c r="J36" s="249"/>
      <c r="K36" s="249"/>
      <c r="L36" s="249"/>
      <c r="M36" s="249"/>
      <c r="N36" s="249"/>
      <c r="O36" s="249"/>
      <c r="P36" s="249"/>
      <c r="Q36" s="249"/>
      <c r="R36" s="249"/>
    </row>
    <row r="37" spans="5:18" x14ac:dyDescent="0.2">
      <c r="E37" s="249"/>
      <c r="F37" s="249"/>
      <c r="G37" s="249"/>
      <c r="H37" s="249"/>
      <c r="I37" s="249"/>
      <c r="J37" s="249"/>
      <c r="K37" s="249"/>
      <c r="L37" s="249"/>
      <c r="M37" s="249"/>
      <c r="N37" s="249"/>
      <c r="O37" s="249"/>
      <c r="P37" s="249"/>
      <c r="Q37" s="249"/>
      <c r="R37" s="249"/>
    </row>
    <row r="38" spans="5:18" x14ac:dyDescent="0.2">
      <c r="E38" s="249"/>
      <c r="F38" s="249"/>
      <c r="G38" s="249"/>
      <c r="H38" s="249"/>
      <c r="I38" s="249"/>
      <c r="J38" s="249"/>
      <c r="K38" s="249"/>
      <c r="L38" s="249"/>
      <c r="M38" s="249"/>
      <c r="N38" s="249"/>
      <c r="O38" s="249"/>
      <c r="P38" s="249"/>
      <c r="Q38" s="249"/>
      <c r="R38" s="249"/>
    </row>
    <row r="39" spans="5:18" x14ac:dyDescent="0.2">
      <c r="E39" s="249"/>
      <c r="F39" s="249"/>
      <c r="G39" s="249"/>
      <c r="H39" s="249"/>
      <c r="I39" s="249"/>
      <c r="J39" s="249"/>
      <c r="K39" s="249"/>
      <c r="L39" s="249"/>
      <c r="M39" s="249"/>
      <c r="N39" s="249"/>
      <c r="O39" s="249"/>
      <c r="P39" s="249"/>
      <c r="Q39" s="249"/>
      <c r="R39" s="249"/>
    </row>
    <row r="40" spans="5:18" x14ac:dyDescent="0.2">
      <c r="E40" s="249"/>
      <c r="F40" s="249"/>
      <c r="G40" s="249"/>
      <c r="H40" s="249"/>
      <c r="I40" s="249"/>
      <c r="J40" s="249"/>
      <c r="K40" s="249"/>
      <c r="L40" s="249"/>
      <c r="M40" s="249"/>
      <c r="N40" s="249"/>
      <c r="O40" s="249"/>
      <c r="P40" s="249"/>
      <c r="Q40" s="249"/>
      <c r="R40" s="249"/>
    </row>
    <row r="41" spans="5:18" ht="49.5" customHeight="1" x14ac:dyDescent="0.2">
      <c r="E41" s="249"/>
      <c r="F41" s="249"/>
      <c r="G41" s="249"/>
      <c r="H41" s="249"/>
      <c r="I41" s="249"/>
      <c r="J41" s="249"/>
      <c r="K41" s="249"/>
      <c r="L41" s="249"/>
      <c r="M41" s="249"/>
      <c r="N41" s="249"/>
      <c r="O41" s="249"/>
      <c r="P41" s="249"/>
      <c r="Q41" s="249"/>
      <c r="R41" s="249"/>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February'!A1" display="Highlights - February"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M12" sqref="M12"/>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151</v>
      </c>
      <c r="B1" s="36"/>
      <c r="C1" s="36"/>
      <c r="D1" s="37"/>
      <c r="E1" s="36"/>
      <c r="G1" s="36"/>
      <c r="H1" s="36"/>
      <c r="I1" s="37"/>
    </row>
    <row r="2" spans="1:11" x14ac:dyDescent="0.25">
      <c r="A2" s="12"/>
      <c r="B2" s="30"/>
      <c r="C2" s="30"/>
      <c r="D2" s="30"/>
      <c r="E2" s="30"/>
      <c r="F2" s="30"/>
      <c r="G2" s="30"/>
      <c r="H2" s="30"/>
      <c r="I2" s="30"/>
    </row>
    <row r="3" spans="1:11" ht="15.75" thickBot="1" x14ac:dyDescent="0.3">
      <c r="A3" s="31"/>
      <c r="B3" s="42"/>
      <c r="C3" s="42"/>
      <c r="D3" s="42"/>
      <c r="E3" s="42"/>
      <c r="F3" s="35"/>
      <c r="G3" s="114"/>
      <c r="H3" s="35"/>
      <c r="I3" s="35"/>
      <c r="J3" s="35"/>
    </row>
    <row r="4" spans="1:11" x14ac:dyDescent="0.25">
      <c r="A4" s="30"/>
      <c r="B4" s="73"/>
      <c r="C4" s="250">
        <v>44958</v>
      </c>
      <c r="D4" s="250"/>
      <c r="E4" s="250"/>
      <c r="F4" s="226"/>
      <c r="G4" s="227"/>
      <c r="H4" s="227"/>
      <c r="I4" s="227"/>
      <c r="J4" s="227"/>
    </row>
    <row r="5" spans="1:11" x14ac:dyDescent="0.25">
      <c r="A5" s="30"/>
      <c r="B5" s="75"/>
      <c r="C5" s="255" t="s">
        <v>125</v>
      </c>
      <c r="D5" s="86" t="s">
        <v>56</v>
      </c>
      <c r="E5" s="87" t="s">
        <v>57</v>
      </c>
      <c r="F5" s="88"/>
      <c r="G5" s="257"/>
      <c r="H5" s="115"/>
      <c r="I5" s="116"/>
    </row>
    <row r="6" spans="1:11" x14ac:dyDescent="0.25">
      <c r="A6" s="30"/>
      <c r="B6" s="78"/>
      <c r="C6" s="256"/>
      <c r="D6" s="123" t="s">
        <v>165</v>
      </c>
      <c r="E6" s="79" t="s">
        <v>58</v>
      </c>
      <c r="F6" s="78"/>
      <c r="G6" s="257"/>
      <c r="H6" s="45"/>
      <c r="I6" s="44"/>
      <c r="J6" s="44"/>
    </row>
    <row r="7" spans="1:11" x14ac:dyDescent="0.25">
      <c r="A7" s="30"/>
      <c r="B7" s="80" t="s">
        <v>59</v>
      </c>
      <c r="C7" s="141">
        <v>0</v>
      </c>
      <c r="D7" s="141">
        <v>0</v>
      </c>
      <c r="E7" s="178" t="str">
        <f>IF(D7&lt;1,"",IFERROR((D7/C7)*1000,""))</f>
        <v/>
      </c>
      <c r="F7" s="49"/>
      <c r="G7" s="190"/>
      <c r="H7" s="193"/>
      <c r="I7" s="110"/>
      <c r="J7" s="110"/>
      <c r="K7" s="121"/>
    </row>
    <row r="8" spans="1:11" x14ac:dyDescent="0.25">
      <c r="A8" s="30"/>
      <c r="B8" s="80" t="s">
        <v>60</v>
      </c>
      <c r="C8" s="141">
        <v>0</v>
      </c>
      <c r="D8" s="141">
        <v>0</v>
      </c>
      <c r="E8" s="129" t="str">
        <f t="shared" ref="E8:E55" si="0">IF(D8&lt;1,"",IFERROR((D8/C8)*1000,""))</f>
        <v/>
      </c>
      <c r="F8" s="49"/>
      <c r="G8" s="46"/>
      <c r="H8" s="192"/>
      <c r="I8" s="103"/>
      <c r="J8" s="103"/>
      <c r="K8" s="121"/>
    </row>
    <row r="9" spans="1:11" x14ac:dyDescent="0.25">
      <c r="A9" s="30"/>
      <c r="B9" s="80" t="s">
        <v>61</v>
      </c>
      <c r="C9" s="141">
        <v>0</v>
      </c>
      <c r="D9" s="141">
        <v>0</v>
      </c>
      <c r="E9" s="129" t="str">
        <f t="shared" si="0"/>
        <v/>
      </c>
      <c r="F9" s="49"/>
      <c r="G9" s="46"/>
      <c r="H9" s="192"/>
      <c r="I9" s="103"/>
      <c r="J9" s="103"/>
      <c r="K9" s="121"/>
    </row>
    <row r="10" spans="1:11" x14ac:dyDescent="0.25">
      <c r="A10" s="30"/>
      <c r="B10" s="80" t="s">
        <v>62</v>
      </c>
      <c r="C10" s="141">
        <v>2.7292000000000001</v>
      </c>
      <c r="D10" s="141">
        <v>0</v>
      </c>
      <c r="E10" s="178" t="str">
        <f t="shared" si="0"/>
        <v/>
      </c>
      <c r="F10" s="49"/>
      <c r="G10" s="46"/>
      <c r="H10" s="192"/>
      <c r="I10" s="103"/>
      <c r="J10" s="103"/>
      <c r="K10" s="121"/>
    </row>
    <row r="11" spans="1:11" x14ac:dyDescent="0.25">
      <c r="A11" s="30"/>
      <c r="B11" s="80" t="s">
        <v>63</v>
      </c>
      <c r="C11" s="141">
        <v>0</v>
      </c>
      <c r="D11" s="141">
        <v>0</v>
      </c>
      <c r="E11" s="178" t="str">
        <f t="shared" si="0"/>
        <v/>
      </c>
      <c r="F11" s="49"/>
      <c r="G11" s="46"/>
      <c r="H11" s="192"/>
      <c r="I11" s="103"/>
      <c r="J11" s="103"/>
      <c r="K11" s="121"/>
    </row>
    <row r="12" spans="1:11" x14ac:dyDescent="0.25">
      <c r="A12" s="30"/>
      <c r="B12" s="80" t="s">
        <v>64</v>
      </c>
      <c r="C12" s="141">
        <v>0.53410000000000002</v>
      </c>
      <c r="D12" s="141">
        <v>0</v>
      </c>
      <c r="E12" s="178" t="str">
        <f t="shared" si="0"/>
        <v/>
      </c>
      <c r="F12" s="49"/>
      <c r="G12" s="46"/>
      <c r="H12" s="192"/>
      <c r="I12" s="103"/>
      <c r="J12" s="103"/>
      <c r="K12" s="121"/>
    </row>
    <row r="13" spans="1:11" x14ac:dyDescent="0.25">
      <c r="A13" s="30"/>
      <c r="B13" s="80" t="s">
        <v>65</v>
      </c>
      <c r="C13" s="141">
        <v>7.29</v>
      </c>
      <c r="D13" s="141">
        <v>0</v>
      </c>
      <c r="E13" s="178" t="str">
        <f t="shared" si="0"/>
        <v/>
      </c>
      <c r="F13" s="49"/>
      <c r="G13" s="46"/>
      <c r="H13" s="192"/>
      <c r="I13" s="103"/>
      <c r="J13" s="103"/>
      <c r="K13" s="121"/>
    </row>
    <row r="14" spans="1:11" x14ac:dyDescent="0.25">
      <c r="A14" s="30"/>
      <c r="B14" s="80" t="s">
        <v>66</v>
      </c>
      <c r="C14" s="141">
        <v>196.10339999999999</v>
      </c>
      <c r="D14" s="141">
        <v>637.45976134656894</v>
      </c>
      <c r="E14" s="178">
        <f t="shared" si="0"/>
        <v>3250.6308475353767</v>
      </c>
      <c r="F14" s="49"/>
      <c r="G14" s="46"/>
      <c r="H14" s="192"/>
      <c r="I14" s="103"/>
      <c r="J14" s="103"/>
      <c r="K14" s="121"/>
    </row>
    <row r="15" spans="1:11" x14ac:dyDescent="0.25">
      <c r="A15" s="30"/>
      <c r="B15" s="80" t="s">
        <v>67</v>
      </c>
      <c r="C15" s="141">
        <v>7.0999999999999994E-2</v>
      </c>
      <c r="D15" s="141">
        <v>0</v>
      </c>
      <c r="E15" s="178" t="str">
        <f t="shared" si="0"/>
        <v/>
      </c>
      <c r="F15" s="49"/>
      <c r="G15" s="46"/>
      <c r="H15" s="192"/>
      <c r="I15" s="103"/>
      <c r="J15" s="103"/>
      <c r="K15" s="121"/>
    </row>
    <row r="16" spans="1:11" x14ac:dyDescent="0.25">
      <c r="A16" s="30"/>
      <c r="B16" s="80" t="s">
        <v>68</v>
      </c>
      <c r="C16" s="141">
        <v>1.72E-2</v>
      </c>
      <c r="D16" s="141">
        <v>0</v>
      </c>
      <c r="E16" s="178" t="str">
        <f t="shared" si="0"/>
        <v/>
      </c>
      <c r="F16" s="49"/>
      <c r="G16" s="46"/>
      <c r="H16" s="192"/>
      <c r="I16" s="103"/>
      <c r="J16" s="103"/>
      <c r="K16" s="121"/>
    </row>
    <row r="17" spans="1:11" x14ac:dyDescent="0.25">
      <c r="A17" s="30"/>
      <c r="B17" s="80" t="s">
        <v>69</v>
      </c>
      <c r="C17" s="141">
        <v>144.08609999999999</v>
      </c>
      <c r="D17" s="141">
        <v>330.3750016356779</v>
      </c>
      <c r="E17" s="178">
        <f t="shared" si="0"/>
        <v>2292.8998816379785</v>
      </c>
      <c r="F17" s="49"/>
      <c r="G17" s="46"/>
      <c r="H17" s="192"/>
      <c r="I17" s="103"/>
      <c r="J17" s="103"/>
      <c r="K17" s="121"/>
    </row>
    <row r="18" spans="1:11" x14ac:dyDescent="0.25">
      <c r="A18" s="30"/>
      <c r="B18" s="80" t="s">
        <v>70</v>
      </c>
      <c r="C18" s="141">
        <v>4.8856000000000002</v>
      </c>
      <c r="D18" s="141">
        <v>0</v>
      </c>
      <c r="E18" s="178" t="str">
        <f t="shared" si="0"/>
        <v/>
      </c>
      <c r="F18" s="49"/>
      <c r="G18" s="46"/>
      <c r="H18" s="192"/>
      <c r="I18" s="103"/>
      <c r="J18" s="103"/>
      <c r="K18" s="121"/>
    </row>
    <row r="19" spans="1:11" x14ac:dyDescent="0.25">
      <c r="A19" s="30"/>
      <c r="B19" s="80" t="s">
        <v>71</v>
      </c>
      <c r="C19" s="141">
        <v>42.645699999999998</v>
      </c>
      <c r="D19" s="141">
        <v>134.11373289808219</v>
      </c>
      <c r="E19" s="178">
        <f t="shared" si="0"/>
        <v>3144.8360068678012</v>
      </c>
      <c r="F19" s="49"/>
      <c r="G19" s="46"/>
      <c r="H19" s="192"/>
      <c r="I19" s="103"/>
      <c r="J19" s="103"/>
      <c r="K19" s="121"/>
    </row>
    <row r="20" spans="1:11" x14ac:dyDescent="0.25">
      <c r="A20" s="30"/>
      <c r="B20" s="80" t="s">
        <v>72</v>
      </c>
      <c r="C20" s="141">
        <v>0</v>
      </c>
      <c r="D20" s="141">
        <v>0</v>
      </c>
      <c r="E20" s="178" t="str">
        <f t="shared" si="0"/>
        <v/>
      </c>
      <c r="F20" s="49"/>
      <c r="G20" s="46"/>
      <c r="H20" s="192"/>
      <c r="I20" s="103"/>
      <c r="J20" s="103"/>
      <c r="K20" s="121"/>
    </row>
    <row r="21" spans="1:11" x14ac:dyDescent="0.25">
      <c r="A21" s="30"/>
      <c r="B21" s="80" t="s">
        <v>73</v>
      </c>
      <c r="C21" s="141">
        <v>0</v>
      </c>
      <c r="D21" s="141">
        <v>0</v>
      </c>
      <c r="E21" s="178" t="str">
        <f t="shared" si="0"/>
        <v/>
      </c>
      <c r="F21" s="49"/>
      <c r="G21" s="46"/>
      <c r="H21" s="192"/>
      <c r="I21" s="103"/>
      <c r="J21" s="103"/>
      <c r="K21" s="121"/>
    </row>
    <row r="22" spans="1:11" x14ac:dyDescent="0.25">
      <c r="A22" s="30"/>
      <c r="B22" s="80" t="s">
        <v>74</v>
      </c>
      <c r="C22" s="141">
        <v>0.67970000000000008</v>
      </c>
      <c r="D22" s="141">
        <v>0</v>
      </c>
      <c r="E22" s="178" t="str">
        <f t="shared" si="0"/>
        <v/>
      </c>
      <c r="F22" s="49"/>
      <c r="G22" s="46"/>
      <c r="H22" s="192"/>
      <c r="I22" s="103"/>
      <c r="J22" s="103"/>
      <c r="K22" s="121"/>
    </row>
    <row r="23" spans="1:11" x14ac:dyDescent="0.25">
      <c r="A23" s="30"/>
      <c r="B23" s="80" t="s">
        <v>75</v>
      </c>
      <c r="C23" s="141">
        <v>64.254800000000003</v>
      </c>
      <c r="D23" s="141">
        <v>94.268041479976873</v>
      </c>
      <c r="E23" s="178">
        <f t="shared" si="0"/>
        <v>1467.0972671298775</v>
      </c>
      <c r="F23" s="49"/>
      <c r="G23" s="46"/>
      <c r="H23" s="192"/>
      <c r="I23" s="103"/>
      <c r="J23" s="103"/>
      <c r="K23" s="121"/>
    </row>
    <row r="24" spans="1:11" x14ac:dyDescent="0.25">
      <c r="A24" s="30"/>
      <c r="B24" s="80" t="s">
        <v>76</v>
      </c>
      <c r="C24" s="141">
        <v>0</v>
      </c>
      <c r="D24" s="141">
        <v>0</v>
      </c>
      <c r="E24" s="178" t="str">
        <f t="shared" si="0"/>
        <v/>
      </c>
      <c r="F24" s="49"/>
      <c r="G24" s="46"/>
      <c r="H24" s="192"/>
      <c r="I24" s="103"/>
      <c r="J24" s="103"/>
      <c r="K24" s="121"/>
    </row>
    <row r="25" spans="1:11" x14ac:dyDescent="0.25">
      <c r="A25" s="30"/>
      <c r="B25" s="80" t="s">
        <v>77</v>
      </c>
      <c r="C25" s="141">
        <v>2.7883</v>
      </c>
      <c r="D25" s="141">
        <v>0</v>
      </c>
      <c r="E25" s="178" t="str">
        <f t="shared" si="0"/>
        <v/>
      </c>
      <c r="F25" s="49"/>
      <c r="G25" s="46"/>
      <c r="H25" s="192"/>
      <c r="I25" s="103"/>
      <c r="J25" s="103"/>
      <c r="K25" s="121"/>
    </row>
    <row r="26" spans="1:11" x14ac:dyDescent="0.25">
      <c r="A26" s="30"/>
      <c r="B26" s="80" t="s">
        <v>78</v>
      </c>
      <c r="C26" s="141">
        <v>0</v>
      </c>
      <c r="D26" s="141">
        <v>0</v>
      </c>
      <c r="E26" s="178" t="str">
        <f t="shared" si="0"/>
        <v/>
      </c>
      <c r="F26" s="57"/>
      <c r="G26" s="191"/>
      <c r="H26" s="192"/>
      <c r="I26" s="103"/>
      <c r="J26" s="103"/>
      <c r="K26" s="121"/>
    </row>
    <row r="27" spans="1:11" x14ac:dyDescent="0.25">
      <c r="A27" s="26"/>
      <c r="B27" s="80" t="s">
        <v>79</v>
      </c>
      <c r="C27" s="141">
        <v>0</v>
      </c>
      <c r="D27" s="141">
        <v>0</v>
      </c>
      <c r="E27" s="178" t="str">
        <f t="shared" si="0"/>
        <v/>
      </c>
      <c r="F27" s="57"/>
      <c r="G27" s="190"/>
      <c r="H27" s="192"/>
      <c r="I27" s="103"/>
      <c r="J27" s="103"/>
      <c r="K27" s="121"/>
    </row>
    <row r="28" spans="1:11" x14ac:dyDescent="0.25">
      <c r="A28" s="32"/>
      <c r="B28" s="80" t="s">
        <v>80</v>
      </c>
      <c r="C28" s="141">
        <v>1.1371</v>
      </c>
      <c r="D28" s="141">
        <v>0</v>
      </c>
      <c r="E28" s="178" t="str">
        <f t="shared" si="0"/>
        <v/>
      </c>
      <c r="F28" s="57"/>
      <c r="G28" s="191"/>
      <c r="H28" s="192"/>
      <c r="I28" s="103"/>
      <c r="J28" s="103"/>
      <c r="K28" s="121"/>
    </row>
    <row r="29" spans="1:11" x14ac:dyDescent="0.25">
      <c r="A29" s="32"/>
      <c r="B29" s="80" t="s">
        <v>81</v>
      </c>
      <c r="C29" s="141">
        <v>1.0363</v>
      </c>
      <c r="D29" s="141">
        <v>0</v>
      </c>
      <c r="E29" s="178" t="str">
        <f t="shared" si="0"/>
        <v/>
      </c>
      <c r="F29" s="57"/>
      <c r="G29" s="191"/>
      <c r="H29" s="193"/>
      <c r="I29" s="110"/>
      <c r="J29" s="110"/>
      <c r="K29" s="121"/>
    </row>
    <row r="30" spans="1:11" x14ac:dyDescent="0.25">
      <c r="A30" s="30"/>
      <c r="B30" s="81" t="s">
        <v>82</v>
      </c>
      <c r="C30" s="141">
        <v>99.69459999999998</v>
      </c>
      <c r="D30" s="141">
        <v>37.880033092460756</v>
      </c>
      <c r="E30" s="178">
        <f t="shared" si="0"/>
        <v>379.96073099707274</v>
      </c>
      <c r="F30" s="57"/>
      <c r="G30" s="191"/>
      <c r="H30" s="192"/>
      <c r="I30" s="103"/>
      <c r="J30" s="103"/>
      <c r="K30" s="122"/>
    </row>
    <row r="31" spans="1:11" x14ac:dyDescent="0.25">
      <c r="A31" s="30"/>
      <c r="B31" s="82" t="s">
        <v>31</v>
      </c>
      <c r="C31" s="140">
        <v>567.95309999999995</v>
      </c>
      <c r="D31" s="140">
        <v>1234.0965704527666</v>
      </c>
      <c r="E31" s="179">
        <f t="shared" si="0"/>
        <v>2172.8846456736774</v>
      </c>
      <c r="F31" s="57"/>
      <c r="G31" s="191"/>
      <c r="H31" s="193"/>
      <c r="I31" s="110"/>
      <c r="J31" s="110"/>
    </row>
    <row r="32" spans="1:11" x14ac:dyDescent="0.25">
      <c r="A32" s="30"/>
      <c r="B32" s="82"/>
      <c r="C32" s="141"/>
      <c r="D32" s="212"/>
      <c r="E32" s="179" t="str">
        <f t="shared" si="0"/>
        <v/>
      </c>
      <c r="F32" s="57"/>
      <c r="G32" s="193"/>
      <c r="H32" s="192"/>
      <c r="I32" s="103"/>
      <c r="J32" s="103"/>
    </row>
    <row r="33" spans="1:10" x14ac:dyDescent="0.25">
      <c r="A33" s="30"/>
      <c r="B33" s="80" t="s">
        <v>83</v>
      </c>
      <c r="C33" s="141">
        <v>0</v>
      </c>
      <c r="D33" s="141">
        <v>0</v>
      </c>
      <c r="E33" s="178" t="str">
        <f t="shared" si="0"/>
        <v/>
      </c>
      <c r="F33" s="57"/>
      <c r="G33" s="116"/>
      <c r="H33" s="192"/>
      <c r="I33" s="103"/>
      <c r="J33" s="103"/>
    </row>
    <row r="34" spans="1:10" x14ac:dyDescent="0.25">
      <c r="A34" s="30"/>
      <c r="B34" s="80" t="s">
        <v>84</v>
      </c>
      <c r="C34" s="141">
        <v>0</v>
      </c>
      <c r="D34" s="141">
        <v>0</v>
      </c>
      <c r="E34" s="178" t="str">
        <f t="shared" si="0"/>
        <v/>
      </c>
      <c r="F34" s="57"/>
      <c r="G34" s="116"/>
      <c r="H34" s="192"/>
      <c r="I34" s="103"/>
      <c r="J34" s="103"/>
    </row>
    <row r="35" spans="1:10" x14ac:dyDescent="0.25">
      <c r="A35" s="30"/>
      <c r="B35" s="80" t="s">
        <v>85</v>
      </c>
      <c r="C35" s="141">
        <v>0</v>
      </c>
      <c r="D35" s="141">
        <v>0</v>
      </c>
      <c r="E35" s="178" t="str">
        <f t="shared" si="0"/>
        <v/>
      </c>
      <c r="F35" s="49"/>
      <c r="G35" s="116"/>
      <c r="H35" s="192"/>
      <c r="I35" s="103"/>
      <c r="J35" s="103"/>
    </row>
    <row r="36" spans="1:10" x14ac:dyDescent="0.25">
      <c r="A36" s="32"/>
      <c r="B36" s="80" t="s">
        <v>86</v>
      </c>
      <c r="C36" s="141">
        <v>1568.0994000000001</v>
      </c>
      <c r="D36" s="141">
        <v>1665.5967000000001</v>
      </c>
      <c r="E36" s="178">
        <f t="shared" si="0"/>
        <v>1062.1754590302119</v>
      </c>
      <c r="F36" s="49"/>
      <c r="G36" s="116"/>
      <c r="H36" s="192"/>
      <c r="I36" s="103"/>
      <c r="J36" s="103"/>
    </row>
    <row r="37" spans="1:10" x14ac:dyDescent="0.25">
      <c r="A37" s="32"/>
      <c r="B37" s="80" t="s">
        <v>87</v>
      </c>
      <c r="C37" s="141">
        <v>0</v>
      </c>
      <c r="D37" s="141">
        <v>0</v>
      </c>
      <c r="E37" s="178" t="str">
        <f t="shared" si="0"/>
        <v/>
      </c>
      <c r="F37" s="49"/>
      <c r="G37" s="116"/>
      <c r="H37" s="193"/>
      <c r="I37" s="110"/>
      <c r="J37" s="110"/>
    </row>
    <row r="38" spans="1:10" x14ac:dyDescent="0.25">
      <c r="A38" s="30"/>
      <c r="B38" s="80" t="s">
        <v>88</v>
      </c>
      <c r="C38" s="141">
        <v>0</v>
      </c>
      <c r="D38" s="141">
        <v>0</v>
      </c>
      <c r="E38" s="178" t="str">
        <f t="shared" si="0"/>
        <v/>
      </c>
      <c r="F38" s="49"/>
      <c r="G38" s="116"/>
      <c r="H38" s="46"/>
      <c r="I38" s="44"/>
      <c r="J38" s="44"/>
    </row>
    <row r="39" spans="1:10" x14ac:dyDescent="0.25">
      <c r="A39" s="30"/>
      <c r="B39" s="82" t="s">
        <v>6</v>
      </c>
      <c r="C39" s="140">
        <v>1568.0994000000001</v>
      </c>
      <c r="D39" s="140">
        <v>1665.5967000000001</v>
      </c>
      <c r="E39" s="179">
        <f t="shared" si="0"/>
        <v>1062.1754590302119</v>
      </c>
      <c r="F39" s="49"/>
      <c r="G39" s="117"/>
      <c r="H39" s="46"/>
      <c r="I39" s="44"/>
      <c r="J39" s="44"/>
    </row>
    <row r="40" spans="1:10" x14ac:dyDescent="0.25">
      <c r="A40" s="30"/>
      <c r="B40" s="82"/>
      <c r="C40" s="141"/>
      <c r="D40" s="212"/>
      <c r="E40" s="179" t="str">
        <f t="shared" si="0"/>
        <v/>
      </c>
      <c r="F40" s="49"/>
      <c r="G40" s="117"/>
      <c r="H40" s="46"/>
      <c r="I40" s="44"/>
      <c r="J40" s="44"/>
    </row>
    <row r="41" spans="1:10" x14ac:dyDescent="0.25">
      <c r="A41" s="30"/>
      <c r="B41" s="80" t="s">
        <v>89</v>
      </c>
      <c r="C41" s="141">
        <v>0</v>
      </c>
      <c r="D41" s="141">
        <v>0</v>
      </c>
      <c r="E41" s="178" t="str">
        <f t="shared" si="0"/>
        <v/>
      </c>
      <c r="F41" s="49"/>
      <c r="G41" s="116"/>
      <c r="H41" s="45"/>
      <c r="I41" s="44"/>
      <c r="J41" s="44"/>
    </row>
    <row r="42" spans="1:10" x14ac:dyDescent="0.25">
      <c r="A42" s="30"/>
      <c r="B42" s="80" t="s">
        <v>90</v>
      </c>
      <c r="C42" s="141">
        <v>0</v>
      </c>
      <c r="D42" s="141">
        <v>0</v>
      </c>
      <c r="E42" s="178" t="str">
        <f t="shared" si="0"/>
        <v/>
      </c>
      <c r="F42" s="49"/>
      <c r="G42" s="116"/>
    </row>
    <row r="43" spans="1:10" x14ac:dyDescent="0.25">
      <c r="A43" s="30"/>
      <c r="B43" s="80" t="s">
        <v>91</v>
      </c>
      <c r="C43" s="141">
        <v>0</v>
      </c>
      <c r="D43" s="141">
        <v>0</v>
      </c>
      <c r="E43" s="178" t="str">
        <f t="shared" si="0"/>
        <v/>
      </c>
      <c r="F43" s="49"/>
      <c r="G43" s="116"/>
    </row>
    <row r="44" spans="1:10" x14ac:dyDescent="0.25">
      <c r="A44" s="30"/>
      <c r="B44" s="80" t="s">
        <v>92</v>
      </c>
      <c r="C44" s="141">
        <v>0</v>
      </c>
      <c r="D44" s="141">
        <v>0</v>
      </c>
      <c r="E44" s="178" t="str">
        <f t="shared" si="0"/>
        <v/>
      </c>
      <c r="F44" s="49"/>
      <c r="G44" s="116"/>
    </row>
    <row r="45" spans="1:10" x14ac:dyDescent="0.25">
      <c r="A45" s="30"/>
      <c r="B45" s="80" t="s">
        <v>93</v>
      </c>
      <c r="C45" s="141">
        <v>0</v>
      </c>
      <c r="D45" s="141">
        <v>0</v>
      </c>
      <c r="E45" s="178" t="str">
        <f t="shared" si="0"/>
        <v/>
      </c>
      <c r="F45" s="49"/>
      <c r="G45" s="116"/>
    </row>
    <row r="46" spans="1:10" x14ac:dyDescent="0.25">
      <c r="A46" s="30"/>
      <c r="B46" s="80" t="s">
        <v>94</v>
      </c>
      <c r="C46" s="141">
        <v>0</v>
      </c>
      <c r="D46" s="141">
        <v>0</v>
      </c>
      <c r="E46" s="178" t="str">
        <f t="shared" si="0"/>
        <v/>
      </c>
      <c r="F46" s="49"/>
      <c r="G46" s="116"/>
    </row>
    <row r="47" spans="1:10" x14ac:dyDescent="0.25">
      <c r="A47" s="30"/>
      <c r="B47" s="80" t="s">
        <v>95</v>
      </c>
      <c r="C47" s="141">
        <v>0</v>
      </c>
      <c r="D47" s="141">
        <v>0</v>
      </c>
      <c r="E47" s="178" t="str">
        <f t="shared" si="0"/>
        <v/>
      </c>
      <c r="F47" s="49"/>
      <c r="G47" s="116"/>
    </row>
    <row r="48" spans="1:10" x14ac:dyDescent="0.25">
      <c r="A48" s="30"/>
      <c r="B48" s="80" t="s">
        <v>96</v>
      </c>
      <c r="C48" s="141">
        <v>14408.4434</v>
      </c>
      <c r="D48" s="141">
        <v>24647.691510000001</v>
      </c>
      <c r="E48" s="178">
        <f t="shared" si="0"/>
        <v>1710.6422134399336</v>
      </c>
      <c r="F48" s="49"/>
      <c r="G48" s="116"/>
    </row>
    <row r="49" spans="1:12" x14ac:dyDescent="0.25">
      <c r="A49" s="30"/>
      <c r="B49" s="80" t="s">
        <v>97</v>
      </c>
      <c r="C49" s="141">
        <v>0</v>
      </c>
      <c r="D49" s="141">
        <v>0</v>
      </c>
      <c r="E49" s="178" t="str">
        <f t="shared" si="0"/>
        <v/>
      </c>
      <c r="F49" s="49"/>
      <c r="G49" s="116"/>
      <c r="H49" s="116"/>
      <c r="I49" s="115"/>
    </row>
    <row r="50" spans="1:12" x14ac:dyDescent="0.25">
      <c r="A50" s="33"/>
      <c r="B50" s="80" t="s">
        <v>98</v>
      </c>
      <c r="C50" s="141">
        <v>0.42120000000000002</v>
      </c>
      <c r="D50" s="141">
        <v>0</v>
      </c>
      <c r="E50" s="178" t="str">
        <f t="shared" si="0"/>
        <v/>
      </c>
      <c r="F50" s="49"/>
      <c r="G50" s="116"/>
      <c r="H50" s="116"/>
      <c r="I50" s="115"/>
    </row>
    <row r="51" spans="1:12" x14ac:dyDescent="0.25">
      <c r="A51" s="33"/>
      <c r="B51" s="80" t="s">
        <v>99</v>
      </c>
      <c r="C51" s="141">
        <v>0</v>
      </c>
      <c r="D51" s="141">
        <v>0</v>
      </c>
      <c r="E51" s="178" t="str">
        <f t="shared" si="0"/>
        <v/>
      </c>
      <c r="F51" s="49"/>
      <c r="G51" s="116"/>
      <c r="H51" s="116"/>
      <c r="I51" s="115"/>
    </row>
    <row r="52" spans="1:12" x14ac:dyDescent="0.25">
      <c r="A52" s="33"/>
      <c r="B52" s="80" t="s">
        <v>100</v>
      </c>
      <c r="C52" s="141">
        <v>0</v>
      </c>
      <c r="D52" s="141">
        <v>0</v>
      </c>
      <c r="E52" s="178" t="str">
        <f t="shared" si="0"/>
        <v/>
      </c>
      <c r="F52" s="49"/>
      <c r="G52" s="116"/>
      <c r="H52" s="116"/>
      <c r="I52" s="115"/>
    </row>
    <row r="53" spans="1:12" x14ac:dyDescent="0.25">
      <c r="A53" s="30"/>
      <c r="B53" s="84" t="s">
        <v>7</v>
      </c>
      <c r="C53" s="140">
        <v>14408.864600000001</v>
      </c>
      <c r="D53" s="140">
        <v>24647.691510000001</v>
      </c>
      <c r="E53" s="179">
        <f t="shared" si="0"/>
        <v>1710.5922079384382</v>
      </c>
      <c r="F53" s="49"/>
      <c r="G53" s="117"/>
      <c r="H53" s="117"/>
      <c r="I53" s="117"/>
    </row>
    <row r="54" spans="1:12" x14ac:dyDescent="0.25">
      <c r="A54" s="34"/>
      <c r="B54" s="84"/>
      <c r="C54" s="141"/>
      <c r="D54" s="76"/>
      <c r="E54" s="179" t="str">
        <f t="shared" si="0"/>
        <v/>
      </c>
      <c r="F54" s="49"/>
      <c r="G54" s="117"/>
      <c r="H54" s="117"/>
      <c r="I54" s="117"/>
    </row>
    <row r="55" spans="1:12" x14ac:dyDescent="0.25">
      <c r="A55" s="35"/>
      <c r="B55" s="84" t="s">
        <v>101</v>
      </c>
      <c r="C55" s="140">
        <v>16544.917099999999</v>
      </c>
      <c r="D55" s="140">
        <v>27547.384780452765</v>
      </c>
      <c r="E55" s="179">
        <f t="shared" si="0"/>
        <v>1665.0059117221426</v>
      </c>
      <c r="F55" s="49"/>
      <c r="G55" s="118"/>
      <c r="H55" s="117"/>
      <c r="I55" s="117"/>
    </row>
    <row r="56" spans="1:12" ht="15.75" thickBot="1" x14ac:dyDescent="0.3">
      <c r="A56" s="35"/>
      <c r="B56" s="85"/>
      <c r="C56" s="85"/>
      <c r="D56" s="85"/>
      <c r="E56" s="85"/>
      <c r="F56" s="85"/>
      <c r="G56" s="119"/>
      <c r="H56" s="119"/>
      <c r="I56" s="119"/>
    </row>
    <row r="57" spans="1:12" x14ac:dyDescent="0.25">
      <c r="A57" s="5"/>
      <c r="B57" s="6" t="s">
        <v>128</v>
      </c>
      <c r="C57" s="5"/>
      <c r="D57" s="5"/>
      <c r="E57" s="5"/>
      <c r="F57" s="5"/>
      <c r="G57" s="10" t="s">
        <v>41</v>
      </c>
      <c r="H57" s="5"/>
      <c r="I57" s="5"/>
      <c r="J57" s="5"/>
      <c r="K57" s="5"/>
      <c r="L57" s="5"/>
    </row>
    <row r="58" spans="1:12" x14ac:dyDescent="0.25">
      <c r="A58" s="5"/>
      <c r="B58" s="18" t="s">
        <v>174</v>
      </c>
      <c r="C58" s="5"/>
      <c r="D58" s="5"/>
      <c r="E58" s="5"/>
      <c r="F58" s="5"/>
      <c r="G58" s="10"/>
      <c r="H58" s="5"/>
      <c r="I58" s="5"/>
      <c r="J58" s="5"/>
      <c r="K58" s="5"/>
      <c r="L58" s="5"/>
    </row>
    <row r="59" spans="1:12" x14ac:dyDescent="0.25">
      <c r="A59" s="5"/>
      <c r="B59" s="18" t="s">
        <v>166</v>
      </c>
      <c r="C59" s="5"/>
      <c r="D59" s="5"/>
      <c r="E59" s="5"/>
      <c r="F59" s="5"/>
      <c r="G59" s="10"/>
      <c r="H59" s="5"/>
      <c r="I59" s="5"/>
      <c r="J59" s="5"/>
      <c r="K59" s="5"/>
      <c r="L59" s="5"/>
    </row>
    <row r="60" spans="1:12" x14ac:dyDescent="0.25">
      <c r="A60" s="5"/>
      <c r="B60" s="18" t="s">
        <v>168</v>
      </c>
      <c r="C60" s="5"/>
      <c r="D60" s="5"/>
      <c r="E60" s="5"/>
      <c r="F60" s="5"/>
      <c r="G60" s="10"/>
      <c r="H60" s="5"/>
      <c r="I60" s="5"/>
      <c r="J60" s="5"/>
      <c r="K60" s="5"/>
      <c r="L60" s="5"/>
    </row>
    <row r="61" spans="1:12" x14ac:dyDescent="0.25">
      <c r="A61" s="5"/>
      <c r="B61" s="18" t="s">
        <v>167</v>
      </c>
      <c r="C61" s="5"/>
      <c r="D61" s="5"/>
      <c r="E61" s="5"/>
      <c r="F61" s="5"/>
      <c r="G61" s="10"/>
      <c r="H61" s="5"/>
      <c r="I61" s="5"/>
      <c r="J61" s="5"/>
      <c r="K61" s="5"/>
      <c r="L61" s="5"/>
    </row>
    <row r="62" spans="1:12" x14ac:dyDescent="0.25">
      <c r="A62" s="5"/>
      <c r="B62" s="18" t="s">
        <v>169</v>
      </c>
      <c r="C62" s="5"/>
      <c r="D62" s="5"/>
      <c r="E62" s="5"/>
      <c r="F62" s="5"/>
      <c r="G62" s="10"/>
      <c r="H62" s="5"/>
      <c r="I62" s="5"/>
      <c r="J62" s="5"/>
      <c r="K62" s="5"/>
      <c r="L62" s="5"/>
    </row>
    <row r="63" spans="1:12" x14ac:dyDescent="0.25">
      <c r="A63" s="5"/>
      <c r="B63" s="18" t="s">
        <v>170</v>
      </c>
      <c r="C63" s="5"/>
      <c r="D63" s="5"/>
      <c r="E63" s="5"/>
      <c r="F63" s="5"/>
      <c r="G63" s="10"/>
      <c r="H63" s="5"/>
      <c r="I63" s="5"/>
      <c r="J63" s="5"/>
      <c r="K63" s="5"/>
      <c r="L63" s="5"/>
    </row>
    <row r="64" spans="1:12" x14ac:dyDescent="0.25">
      <c r="A64" s="5"/>
      <c r="B64" s="18" t="s">
        <v>171</v>
      </c>
      <c r="C64" s="5"/>
      <c r="D64" s="5"/>
      <c r="E64" s="5"/>
      <c r="F64" s="5"/>
      <c r="G64" s="10"/>
      <c r="H64" s="5"/>
      <c r="I64" s="5"/>
      <c r="J64" s="5"/>
      <c r="K64" s="5"/>
      <c r="L64" s="5"/>
    </row>
    <row r="65" spans="1:12" x14ac:dyDescent="0.25">
      <c r="A65" s="5"/>
      <c r="B65" s="18" t="s">
        <v>172</v>
      </c>
      <c r="C65" s="5"/>
      <c r="D65" s="5"/>
      <c r="E65" s="5"/>
      <c r="F65" s="5"/>
      <c r="G65" s="10"/>
      <c r="H65" s="5"/>
      <c r="I65" s="5"/>
      <c r="J65" s="5"/>
      <c r="K65" s="5"/>
      <c r="L65" s="5"/>
    </row>
    <row r="66" spans="1:12" x14ac:dyDescent="0.25">
      <c r="A66" s="5"/>
      <c r="B66" s="18" t="s">
        <v>173</v>
      </c>
      <c r="C66" s="5"/>
      <c r="D66" s="5"/>
      <c r="E66" s="5"/>
      <c r="F66" s="5"/>
      <c r="G66" s="10"/>
      <c r="H66" s="5"/>
      <c r="I66" s="5"/>
      <c r="J66" s="5"/>
      <c r="K66" s="5"/>
      <c r="L66" s="5"/>
    </row>
    <row r="67" spans="1:12" x14ac:dyDescent="0.25">
      <c r="A67" s="47"/>
      <c r="B67" s="17" t="s">
        <v>176</v>
      </c>
      <c r="C67" s="5"/>
      <c r="D67" s="5"/>
      <c r="E67" s="5"/>
      <c r="F67" s="5"/>
      <c r="G67" s="5"/>
      <c r="H67" s="5"/>
      <c r="I67" s="5"/>
      <c r="J67" s="5"/>
      <c r="K67" s="5"/>
      <c r="L67" s="5"/>
    </row>
    <row r="68" spans="1:12" x14ac:dyDescent="0.25">
      <c r="A68" s="16"/>
      <c r="B68" s="251" t="s">
        <v>126</v>
      </c>
      <c r="C68" s="251"/>
      <c r="D68" s="251"/>
      <c r="E68" s="251"/>
      <c r="F68" s="251"/>
      <c r="G68" s="251"/>
      <c r="H68" s="251"/>
      <c r="I68" s="251"/>
      <c r="J68" s="251"/>
      <c r="K68" s="251"/>
      <c r="L68" s="251"/>
    </row>
    <row r="69" spans="1:12" x14ac:dyDescent="0.25">
      <c r="A69" s="16"/>
      <c r="B69" s="251"/>
      <c r="C69" s="251"/>
      <c r="D69" s="251"/>
      <c r="E69" s="251"/>
      <c r="F69" s="251"/>
      <c r="G69" s="251"/>
      <c r="H69" s="251"/>
      <c r="I69" s="251"/>
      <c r="J69" s="251"/>
      <c r="K69" s="251"/>
      <c r="L69" s="251"/>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M12" sqref="M12"/>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152</v>
      </c>
    </row>
    <row r="2" spans="1:16374" x14ac:dyDescent="0.2">
      <c r="A2" s="12"/>
    </row>
    <row r="3" spans="1:16374" ht="15" thickBot="1" x14ac:dyDescent="0.25"/>
    <row r="4" spans="1:16374" ht="15" x14ac:dyDescent="0.25">
      <c r="B4" s="41"/>
      <c r="C4" s="250">
        <v>44958</v>
      </c>
      <c r="D4" s="250"/>
      <c r="E4" s="250"/>
      <c r="F4" s="250"/>
      <c r="G4" s="250"/>
      <c r="H4" s="250"/>
      <c r="I4" s="250"/>
      <c r="J4" s="250"/>
    </row>
    <row r="5" spans="1:16374" s="5" customFormat="1" x14ac:dyDescent="0.2">
      <c r="A5" s="1"/>
      <c r="B5" s="57"/>
      <c r="C5" s="57"/>
      <c r="D5" s="58" t="s">
        <v>4</v>
      </c>
      <c r="E5" s="59"/>
      <c r="F5" s="59"/>
      <c r="G5" s="66"/>
      <c r="H5" s="58" t="s">
        <v>125</v>
      </c>
      <c r="I5" s="59"/>
      <c r="J5" s="59"/>
    </row>
    <row r="6" spans="1:16374" s="5" customFormat="1" x14ac:dyDescent="0.2">
      <c r="A6" s="1"/>
      <c r="B6" s="60"/>
      <c r="C6" s="60"/>
      <c r="D6" s="60">
        <v>2022</v>
      </c>
      <c r="E6" s="60">
        <v>2023</v>
      </c>
      <c r="F6" s="61" t="s">
        <v>182</v>
      </c>
      <c r="G6" s="60"/>
      <c r="H6" s="62">
        <v>2022</v>
      </c>
      <c r="I6" s="60">
        <v>2023</v>
      </c>
      <c r="J6" s="61" t="s">
        <v>182</v>
      </c>
    </row>
    <row r="7" spans="1:16374" s="5" customFormat="1" x14ac:dyDescent="0.2">
      <c r="A7" s="1"/>
      <c r="B7" s="49"/>
      <c r="C7" s="49"/>
      <c r="D7" s="50"/>
      <c r="E7" s="50"/>
      <c r="F7" s="50"/>
      <c r="G7" s="50"/>
      <c r="H7" s="63"/>
      <c r="I7" s="50"/>
      <c r="J7" s="50"/>
    </row>
    <row r="8" spans="1:16374" s="5" customFormat="1" ht="18" customHeight="1" x14ac:dyDescent="0.25">
      <c r="A8" s="1"/>
      <c r="B8" s="56" t="s">
        <v>11</v>
      </c>
      <c r="C8" s="49"/>
      <c r="D8" s="144">
        <v>40272.980957655396</v>
      </c>
      <c r="E8" s="144">
        <v>70577.062022642262</v>
      </c>
      <c r="F8" s="149">
        <f>IFERROR((E8-D8)/D8,"")</f>
        <v>0.75246679894020696</v>
      </c>
      <c r="G8" s="144"/>
      <c r="H8" s="144">
        <v>23801.655699999999</v>
      </c>
      <c r="I8" s="144">
        <v>38786.394499999995</v>
      </c>
      <c r="J8" s="149">
        <f t="shared" ref="J8:J40" si="0">IFERROR((I8-H8)/H8,"")</f>
        <v>0.62956707671391099</v>
      </c>
      <c r="M8" s="182"/>
    </row>
    <row r="9" spans="1:16374" s="5" customFormat="1" ht="22.5" customHeight="1" x14ac:dyDescent="0.25">
      <c r="A9" s="1"/>
      <c r="B9" s="51" t="s">
        <v>8</v>
      </c>
      <c r="C9" s="54"/>
      <c r="D9" s="144">
        <v>10516.87286053706</v>
      </c>
      <c r="E9" s="144">
        <v>40661.196608204584</v>
      </c>
      <c r="F9" s="149">
        <f t="shared" ref="F9:F40" si="1">IFERROR((E9-D9)/D9,"")</f>
        <v>2.8662820352977207</v>
      </c>
      <c r="G9" s="145"/>
      <c r="H9" s="144">
        <v>4785.6023999999998</v>
      </c>
      <c r="I9" s="144">
        <v>22036.214599999999</v>
      </c>
      <c r="J9" s="149">
        <f t="shared" si="0"/>
        <v>3.6046898087480064</v>
      </c>
      <c r="L9" s="193"/>
      <c r="M9" s="110"/>
      <c r="N9" s="110"/>
      <c r="O9" s="110"/>
      <c r="P9" s="110"/>
      <c r="Q9" s="110"/>
      <c r="R9" s="110"/>
    </row>
    <row r="10" spans="1:16374" s="5" customFormat="1" ht="15" x14ac:dyDescent="0.25">
      <c r="A10" s="1"/>
      <c r="B10" s="54"/>
      <c r="C10" s="54" t="s">
        <v>103</v>
      </c>
      <c r="D10" s="198">
        <v>146.49860000000001</v>
      </c>
      <c r="E10" s="198">
        <v>497.39254</v>
      </c>
      <c r="F10" s="64">
        <f t="shared" si="1"/>
        <v>2.395203367131153</v>
      </c>
      <c r="G10" s="147"/>
      <c r="H10" s="198">
        <v>26.590199999999999</v>
      </c>
      <c r="I10" s="198">
        <v>117.66379999999999</v>
      </c>
      <c r="J10" s="64">
        <f t="shared" si="0"/>
        <v>3.425081420974645</v>
      </c>
      <c r="L10" s="192"/>
      <c r="M10" s="103"/>
      <c r="N10" s="103"/>
      <c r="O10" s="103"/>
      <c r="P10" s="103"/>
      <c r="Q10" s="103"/>
      <c r="R10" s="103"/>
    </row>
    <row r="11" spans="1:16374" s="5" customFormat="1" ht="15" x14ac:dyDescent="0.25">
      <c r="A11" s="1"/>
      <c r="B11" s="1"/>
      <c r="C11" s="200" t="s">
        <v>16</v>
      </c>
      <c r="D11" s="198">
        <v>2598.8490299999999</v>
      </c>
      <c r="E11" s="198">
        <v>3187.1502799999998</v>
      </c>
      <c r="F11" s="64">
        <f t="shared" si="1"/>
        <v>0.22636992114928661</v>
      </c>
      <c r="G11" s="147"/>
      <c r="H11" s="198">
        <v>734.61360000000002</v>
      </c>
      <c r="I11" s="198">
        <v>1184.4342999999999</v>
      </c>
      <c r="J11" s="64">
        <f t="shared" si="0"/>
        <v>0.6123228592555322</v>
      </c>
      <c r="L11" s="192"/>
      <c r="M11" s="103"/>
      <c r="N11" s="103"/>
      <c r="O11" s="103"/>
      <c r="P11" s="103"/>
      <c r="Q11" s="103"/>
      <c r="R11" s="103"/>
    </row>
    <row r="12" spans="1:16374" s="5" customFormat="1" ht="15" x14ac:dyDescent="0.25">
      <c r="A12" s="1"/>
      <c r="B12" s="1"/>
      <c r="C12" s="201" t="s">
        <v>17</v>
      </c>
      <c r="D12" s="198">
        <v>200.99724000000001</v>
      </c>
      <c r="E12" s="198">
        <v>614.63760779144013</v>
      </c>
      <c r="F12" s="64">
        <f t="shared" si="1"/>
        <v>2.0579405358573086</v>
      </c>
      <c r="G12" s="147"/>
      <c r="H12" s="198">
        <v>107.71429999999999</v>
      </c>
      <c r="I12" s="198">
        <v>688.70399999999995</v>
      </c>
      <c r="J12" s="64">
        <f t="shared" si="0"/>
        <v>5.3938028655433863</v>
      </c>
      <c r="L12" s="192"/>
      <c r="M12" s="103"/>
      <c r="N12" s="103"/>
      <c r="O12" s="103"/>
      <c r="P12" s="103"/>
      <c r="Q12" s="103"/>
      <c r="R12" s="103"/>
    </row>
    <row r="13" spans="1:16374" s="5" customFormat="1" ht="15" x14ac:dyDescent="0.25">
      <c r="A13" s="1"/>
      <c r="B13" s="1"/>
      <c r="C13" s="200" t="s">
        <v>132</v>
      </c>
      <c r="D13" s="198">
        <v>275.76756</v>
      </c>
      <c r="E13" s="198">
        <v>79.246389999999991</v>
      </c>
      <c r="F13" s="64">
        <f t="shared" si="1"/>
        <v>-0.71263338588483727</v>
      </c>
      <c r="G13" s="147"/>
      <c r="H13" s="198">
        <v>213.7516</v>
      </c>
      <c r="I13" s="198">
        <v>25.475100000000001</v>
      </c>
      <c r="J13" s="64">
        <f t="shared" si="0"/>
        <v>-0.88081913772809184</v>
      </c>
      <c r="L13" s="192"/>
      <c r="M13" s="103"/>
      <c r="N13" s="103"/>
      <c r="O13" s="103"/>
      <c r="P13" s="103"/>
      <c r="Q13" s="103"/>
      <c r="R13" s="103"/>
      <c r="S13" s="128"/>
      <c r="T13" s="128"/>
      <c r="U13" s="128"/>
      <c r="V13" s="128"/>
      <c r="W13" s="128"/>
      <c r="X13" s="128"/>
      <c r="Y13" s="128"/>
      <c r="Z13" s="128"/>
      <c r="AA13" s="128"/>
      <c r="AB13" s="128"/>
      <c r="AC13" s="128"/>
      <c r="AD13" s="128"/>
      <c r="AE13" s="128"/>
    </row>
    <row r="14" spans="1:16374" s="5" customFormat="1" ht="15" x14ac:dyDescent="0.25">
      <c r="A14" s="1"/>
      <c r="B14" s="1"/>
      <c r="C14" s="200" t="s">
        <v>130</v>
      </c>
      <c r="D14" s="198">
        <v>0</v>
      </c>
      <c r="E14" s="198">
        <v>0</v>
      </c>
      <c r="F14" s="64" t="str">
        <f t="shared" si="1"/>
        <v/>
      </c>
      <c r="G14" s="147"/>
      <c r="H14" s="198">
        <v>0</v>
      </c>
      <c r="I14" s="198">
        <v>0</v>
      </c>
      <c r="J14" s="64" t="str">
        <f t="shared" si="0"/>
        <v/>
      </c>
      <c r="L14" s="192"/>
      <c r="M14" s="103"/>
      <c r="N14" s="103"/>
      <c r="O14" s="103"/>
      <c r="P14" s="103"/>
      <c r="Q14" s="103"/>
      <c r="R14" s="103"/>
    </row>
    <row r="15" spans="1:16374" s="5" customFormat="1" ht="15" customHeight="1" x14ac:dyDescent="0.25">
      <c r="A15" s="6"/>
      <c r="B15" s="3"/>
      <c r="C15" s="200" t="s">
        <v>18</v>
      </c>
      <c r="D15" s="198">
        <v>2991.4465700000001</v>
      </c>
      <c r="E15" s="198">
        <v>2941.95597</v>
      </c>
      <c r="F15" s="64">
        <f t="shared" si="1"/>
        <v>-1.654403608485646E-2</v>
      </c>
      <c r="G15" s="147"/>
      <c r="H15" s="198">
        <v>1620.5292999999999</v>
      </c>
      <c r="I15" s="198">
        <v>1735.7139999999999</v>
      </c>
      <c r="J15" s="64">
        <f t="shared" si="0"/>
        <v>7.1078443320956947E-2</v>
      </c>
      <c r="K15" s="6"/>
      <c r="L15" s="192"/>
      <c r="M15" s="103"/>
      <c r="N15" s="103"/>
      <c r="O15" s="103"/>
      <c r="P15" s="103"/>
      <c r="Q15" s="103"/>
      <c r="R15" s="103"/>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00" t="s">
        <v>19</v>
      </c>
      <c r="D16" s="198">
        <v>302.44236999999998</v>
      </c>
      <c r="E16" s="198">
        <v>630.55074000000002</v>
      </c>
      <c r="F16" s="64">
        <f t="shared" si="1"/>
        <v>1.0848624483401583</v>
      </c>
      <c r="G16" s="147"/>
      <c r="H16" s="198">
        <v>73.265600000000006</v>
      </c>
      <c r="I16" s="198">
        <v>178.16079999999999</v>
      </c>
      <c r="J16" s="64">
        <f t="shared" si="0"/>
        <v>1.4317114716865758</v>
      </c>
      <c r="K16" s="6"/>
      <c r="L16" s="192"/>
      <c r="M16" s="103"/>
      <c r="N16" s="103"/>
      <c r="O16" s="103"/>
      <c r="P16" s="103"/>
      <c r="Q16" s="103"/>
      <c r="R16" s="103"/>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00" t="s">
        <v>104</v>
      </c>
      <c r="D17" s="198">
        <v>827.38710053706029</v>
      </c>
      <c r="E17" s="198">
        <v>26753.185939999999</v>
      </c>
      <c r="F17" s="64">
        <f t="shared" si="1"/>
        <v>31.334545610675342</v>
      </c>
      <c r="G17" s="147"/>
      <c r="H17" s="198">
        <v>529.37650000000008</v>
      </c>
      <c r="I17" s="198">
        <v>15402.584000000001</v>
      </c>
      <c r="J17" s="64">
        <f t="shared" si="0"/>
        <v>28.095707875207907</v>
      </c>
      <c r="K17" s="6"/>
      <c r="L17" s="192"/>
      <c r="M17" s="103"/>
      <c r="N17" s="103"/>
      <c r="O17" s="103"/>
      <c r="P17" s="103"/>
      <c r="Q17" s="103"/>
      <c r="R17" s="103"/>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3"/>
      <c r="C18" s="1" t="s">
        <v>106</v>
      </c>
      <c r="D18" s="198">
        <v>3173.4843900000001</v>
      </c>
      <c r="E18" s="198">
        <v>5957.0771404131438</v>
      </c>
      <c r="F18" s="64">
        <f t="shared" si="1"/>
        <v>0.87714083585366043</v>
      </c>
      <c r="G18" s="147"/>
      <c r="H18" s="198">
        <v>1479.7612999999999</v>
      </c>
      <c r="I18" s="198">
        <v>2703.4785999999999</v>
      </c>
      <c r="J18" s="64">
        <f t="shared" si="0"/>
        <v>0.82696939026584904</v>
      </c>
      <c r="K18" s="7"/>
      <c r="L18" s="192"/>
      <c r="M18" s="103"/>
      <c r="N18" s="103"/>
      <c r="O18" s="103"/>
      <c r="P18" s="103"/>
      <c r="Q18" s="103"/>
      <c r="R18" s="103"/>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1" t="s">
        <v>13</v>
      </c>
      <c r="C19" s="54"/>
      <c r="D19" s="144">
        <v>2589.1446858873314</v>
      </c>
      <c r="E19" s="144">
        <v>3012.2863600000001</v>
      </c>
      <c r="F19" s="149">
        <f t="shared" si="1"/>
        <v>0.16342913411486421</v>
      </c>
      <c r="G19" s="145"/>
      <c r="H19" s="144">
        <v>3476.9525000000003</v>
      </c>
      <c r="I19" s="144">
        <v>2130.0317999999997</v>
      </c>
      <c r="J19" s="149">
        <f t="shared" si="0"/>
        <v>-0.38738541869640164</v>
      </c>
      <c r="L19" s="193"/>
      <c r="M19" s="110"/>
      <c r="N19" s="110"/>
      <c r="O19" s="110"/>
      <c r="P19" s="110"/>
      <c r="Q19" s="110"/>
      <c r="R19" s="110"/>
    </row>
    <row r="20" spans="1:16374" s="5" customFormat="1" ht="15" x14ac:dyDescent="0.25">
      <c r="A20" s="1"/>
      <c r="B20" s="54"/>
      <c r="C20" s="54" t="s">
        <v>107</v>
      </c>
      <c r="D20" s="198">
        <v>234.7079</v>
      </c>
      <c r="E20" s="198">
        <v>2006.1772599999999</v>
      </c>
      <c r="F20" s="64">
        <f t="shared" si="1"/>
        <v>7.5475489320981533</v>
      </c>
      <c r="G20" s="147"/>
      <c r="H20" s="198">
        <v>502.435</v>
      </c>
      <c r="I20" s="198">
        <v>1692.8210999999999</v>
      </c>
      <c r="J20" s="64">
        <f t="shared" si="0"/>
        <v>2.3692340302725725</v>
      </c>
      <c r="L20" s="192"/>
      <c r="M20" s="103"/>
      <c r="N20" s="103"/>
      <c r="O20" s="103"/>
      <c r="P20" s="103"/>
      <c r="Q20" s="103"/>
      <c r="R20" s="103"/>
    </row>
    <row r="21" spans="1:16374" s="5" customFormat="1" ht="15" x14ac:dyDescent="0.25">
      <c r="A21" s="1"/>
      <c r="B21" s="1"/>
      <c r="C21" s="70" t="s">
        <v>20</v>
      </c>
      <c r="D21" s="198">
        <v>1563.1661200000001</v>
      </c>
      <c r="E21" s="198">
        <v>0</v>
      </c>
      <c r="F21" s="64">
        <f t="shared" si="1"/>
        <v>-1</v>
      </c>
      <c r="G21" s="147"/>
      <c r="H21" s="198">
        <v>2171.0639000000001</v>
      </c>
      <c r="I21" s="198">
        <v>0</v>
      </c>
      <c r="J21" s="64">
        <f t="shared" si="0"/>
        <v>-1</v>
      </c>
      <c r="L21" s="192"/>
      <c r="M21" s="103"/>
      <c r="N21" s="103"/>
      <c r="O21" s="103"/>
      <c r="P21" s="103"/>
      <c r="Q21" s="103"/>
      <c r="R21" s="103"/>
    </row>
    <row r="22" spans="1:16374" s="5" customFormat="1" ht="15" x14ac:dyDescent="0.25">
      <c r="A22" s="1"/>
      <c r="B22" s="1"/>
      <c r="C22" s="1" t="s">
        <v>108</v>
      </c>
      <c r="D22" s="198">
        <v>184.90869000000001</v>
      </c>
      <c r="E22" s="198">
        <v>572.20975999999996</v>
      </c>
      <c r="F22" s="64">
        <f t="shared" si="1"/>
        <v>2.0945531007763885</v>
      </c>
      <c r="G22" s="147"/>
      <c r="H22" s="198">
        <v>100.6046</v>
      </c>
      <c r="I22" s="198">
        <v>263.8519</v>
      </c>
      <c r="J22" s="64">
        <f t="shared" si="0"/>
        <v>1.6226623832309854</v>
      </c>
      <c r="L22" s="192"/>
      <c r="M22" s="103"/>
      <c r="N22" s="103"/>
      <c r="O22" s="103"/>
      <c r="P22" s="103"/>
      <c r="Q22" s="103"/>
      <c r="R22" s="103"/>
    </row>
    <row r="23" spans="1:16374" s="5" customFormat="1" ht="15" customHeight="1" x14ac:dyDescent="0.25">
      <c r="A23" s="38"/>
      <c r="B23" s="51"/>
      <c r="C23" s="54" t="s">
        <v>109</v>
      </c>
      <c r="D23" s="198">
        <v>100.83183</v>
      </c>
      <c r="E23" s="198">
        <v>295.61002999999999</v>
      </c>
      <c r="F23" s="64">
        <f t="shared" si="1"/>
        <v>1.9317134281902848</v>
      </c>
      <c r="G23" s="148"/>
      <c r="H23" s="198">
        <v>45.749600000000001</v>
      </c>
      <c r="I23" s="198">
        <v>98.901499999999999</v>
      </c>
      <c r="J23" s="64">
        <f t="shared" si="0"/>
        <v>1.161800321751447</v>
      </c>
      <c r="K23" s="38"/>
      <c r="L23" s="192"/>
      <c r="M23" s="103"/>
      <c r="N23" s="103"/>
      <c r="O23" s="103"/>
      <c r="P23" s="103"/>
      <c r="Q23" s="103"/>
      <c r="R23" s="103"/>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1"/>
      <c r="C24" s="54" t="s">
        <v>131</v>
      </c>
      <c r="D24" s="198">
        <v>505.53014588733151</v>
      </c>
      <c r="E24" s="198">
        <v>138.28931</v>
      </c>
      <c r="F24" s="64">
        <f t="shared" si="1"/>
        <v>-0.72644695647720914</v>
      </c>
      <c r="G24" s="148"/>
      <c r="H24" s="198">
        <v>657.09939999999995</v>
      </c>
      <c r="I24" s="198">
        <v>74.457300000000004</v>
      </c>
      <c r="J24" s="64">
        <f t="shared" si="0"/>
        <v>-0.88668791966633964</v>
      </c>
      <c r="K24" s="38"/>
      <c r="L24" s="193"/>
      <c r="M24" s="110"/>
      <c r="N24" s="110"/>
      <c r="O24" s="110"/>
      <c r="P24" s="110"/>
      <c r="Q24" s="110"/>
      <c r="R24" s="110"/>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1" t="s">
        <v>14</v>
      </c>
      <c r="C25" s="54"/>
      <c r="D25" s="144">
        <v>26821.552143879147</v>
      </c>
      <c r="E25" s="144">
        <v>25913.515245127917</v>
      </c>
      <c r="F25" s="149">
        <f t="shared" si="1"/>
        <v>-3.3854748371020357E-2</v>
      </c>
      <c r="G25" s="145"/>
      <c r="H25" s="144">
        <v>15310.230000000001</v>
      </c>
      <c r="I25" s="144">
        <v>13997.382799999998</v>
      </c>
      <c r="J25" s="149">
        <f t="shared" si="0"/>
        <v>-8.5749671951368706E-2</v>
      </c>
      <c r="L25" s="192"/>
      <c r="M25" s="103"/>
      <c r="N25" s="103"/>
      <c r="O25" s="103"/>
      <c r="P25" s="103"/>
      <c r="Q25" s="103"/>
      <c r="R25" s="103"/>
    </row>
    <row r="26" spans="1:16374" s="5" customFormat="1" ht="15" x14ac:dyDescent="0.25">
      <c r="A26" s="1"/>
      <c r="B26" s="54"/>
      <c r="C26" s="54" t="s">
        <v>110</v>
      </c>
      <c r="D26" s="198">
        <v>486.29665</v>
      </c>
      <c r="E26" s="198">
        <v>349.41435439157232</v>
      </c>
      <c r="F26" s="64">
        <f t="shared" si="1"/>
        <v>-0.28147900177479668</v>
      </c>
      <c r="G26" s="147"/>
      <c r="H26" s="198">
        <v>239.2371</v>
      </c>
      <c r="I26" s="198">
        <v>189.78620000000001</v>
      </c>
      <c r="J26" s="64">
        <f t="shared" si="0"/>
        <v>-0.20670247215001347</v>
      </c>
      <c r="L26" s="192"/>
      <c r="M26" s="103"/>
      <c r="N26" s="103"/>
      <c r="O26" s="103"/>
      <c r="P26" s="103"/>
      <c r="Q26" s="103"/>
      <c r="R26" s="103"/>
    </row>
    <row r="27" spans="1:16374" s="5" customFormat="1" ht="15" x14ac:dyDescent="0.25">
      <c r="A27" s="1"/>
      <c r="B27" s="1"/>
      <c r="C27" s="70" t="s">
        <v>21</v>
      </c>
      <c r="D27" s="198">
        <v>1309.2796900000001</v>
      </c>
      <c r="E27" s="198">
        <v>1918.5726800000009</v>
      </c>
      <c r="F27" s="64">
        <f t="shared" si="1"/>
        <v>0.46536503594583428</v>
      </c>
      <c r="G27" s="147"/>
      <c r="H27" s="198">
        <v>545.15179999999998</v>
      </c>
      <c r="I27" s="198">
        <v>895.63759999999991</v>
      </c>
      <c r="J27" s="64">
        <f t="shared" si="0"/>
        <v>0.64291413877749271</v>
      </c>
      <c r="L27" s="192"/>
      <c r="M27" s="103"/>
      <c r="N27" s="103"/>
      <c r="O27" s="103"/>
      <c r="P27" s="103"/>
      <c r="Q27" s="103"/>
      <c r="R27" s="103"/>
    </row>
    <row r="28" spans="1:16374" s="5" customFormat="1" ht="15" x14ac:dyDescent="0.25">
      <c r="A28" s="1"/>
      <c r="B28" s="1"/>
      <c r="C28" s="1" t="s">
        <v>22</v>
      </c>
      <c r="D28" s="198">
        <v>616.70326999999997</v>
      </c>
      <c r="E28" s="198">
        <v>402.49410999999998</v>
      </c>
      <c r="F28" s="64">
        <f t="shared" si="1"/>
        <v>-0.34734558809782218</v>
      </c>
      <c r="G28" s="147"/>
      <c r="H28" s="198">
        <v>219.07230000000001</v>
      </c>
      <c r="I28" s="198">
        <v>181.28200000000001</v>
      </c>
      <c r="J28" s="64">
        <f t="shared" si="0"/>
        <v>-0.17250149836378217</v>
      </c>
      <c r="L28" s="192"/>
      <c r="M28" s="103"/>
      <c r="N28" s="103"/>
      <c r="O28" s="103"/>
      <c r="P28" s="103"/>
      <c r="Q28" s="103"/>
      <c r="R28" s="103"/>
    </row>
    <row r="29" spans="1:16374" s="5" customFormat="1" ht="15" x14ac:dyDescent="0.25">
      <c r="A29" s="1"/>
      <c r="B29" s="1"/>
      <c r="C29" s="1" t="s">
        <v>111</v>
      </c>
      <c r="D29" s="198">
        <v>1764.16596</v>
      </c>
      <c r="E29" s="198">
        <v>2231.964827980772</v>
      </c>
      <c r="F29" s="64">
        <f t="shared" si="1"/>
        <v>0.26516715467107865</v>
      </c>
      <c r="G29" s="147"/>
      <c r="H29" s="198">
        <v>833.44069999999999</v>
      </c>
      <c r="I29" s="198">
        <v>1289.9718</v>
      </c>
      <c r="J29" s="64">
        <f t="shared" si="0"/>
        <v>0.54776674573247985</v>
      </c>
      <c r="L29" s="192"/>
      <c r="M29" s="103"/>
      <c r="N29" s="103"/>
      <c r="O29" s="103"/>
      <c r="P29" s="103"/>
      <c r="Q29" s="103"/>
      <c r="R29" s="103"/>
    </row>
    <row r="30" spans="1:16374" s="5" customFormat="1" ht="15" x14ac:dyDescent="0.25">
      <c r="A30" s="1"/>
      <c r="B30" s="1"/>
      <c r="C30" s="70" t="s">
        <v>23</v>
      </c>
      <c r="D30" s="198">
        <v>13621.345890000001</v>
      </c>
      <c r="E30" s="198">
        <v>11180.61384</v>
      </c>
      <c r="F30" s="64">
        <f t="shared" si="1"/>
        <v>-0.17918435297879368</v>
      </c>
      <c r="G30" s="147"/>
      <c r="H30" s="198">
        <v>9394.2723000000005</v>
      </c>
      <c r="I30" s="198">
        <v>7454.9408999999987</v>
      </c>
      <c r="J30" s="64">
        <f t="shared" si="0"/>
        <v>-0.2064376396668853</v>
      </c>
      <c r="L30" s="192"/>
      <c r="M30" s="103"/>
      <c r="N30" s="103"/>
      <c r="O30" s="103"/>
      <c r="P30" s="103"/>
      <c r="Q30" s="103"/>
      <c r="R30" s="103"/>
    </row>
    <row r="31" spans="1:16374" s="5" customFormat="1" ht="15" x14ac:dyDescent="0.25">
      <c r="A31" s="1"/>
      <c r="B31" s="1"/>
      <c r="C31" s="1" t="s">
        <v>112</v>
      </c>
      <c r="D31" s="198">
        <v>844.36656000000005</v>
      </c>
      <c r="E31" s="198">
        <v>464.40347000000003</v>
      </c>
      <c r="F31" s="64">
        <f t="shared" si="1"/>
        <v>-0.44999779479661062</v>
      </c>
      <c r="G31" s="147"/>
      <c r="H31" s="198">
        <v>362.8365</v>
      </c>
      <c r="I31" s="198">
        <v>207.06739999999999</v>
      </c>
      <c r="J31" s="64">
        <f t="shared" si="0"/>
        <v>-0.42930934456704328</v>
      </c>
      <c r="L31" s="192"/>
      <c r="M31" s="103"/>
      <c r="N31" s="103"/>
      <c r="O31" s="103"/>
      <c r="P31" s="103"/>
      <c r="Q31" s="103"/>
      <c r="R31" s="103"/>
    </row>
    <row r="32" spans="1:16374" s="5" customFormat="1" ht="15" x14ac:dyDescent="0.25">
      <c r="A32" s="1"/>
      <c r="B32" s="1"/>
      <c r="C32" s="1" t="s">
        <v>113</v>
      </c>
      <c r="D32" s="198">
        <v>3374.91202443371</v>
      </c>
      <c r="E32" s="198">
        <v>2812.7596553845019</v>
      </c>
      <c r="F32" s="64">
        <f t="shared" si="1"/>
        <v>-0.16656800680412814</v>
      </c>
      <c r="G32" s="147"/>
      <c r="H32" s="198">
        <v>1595.8137999999999</v>
      </c>
      <c r="I32" s="198">
        <v>1217.6597999999999</v>
      </c>
      <c r="J32" s="64">
        <f t="shared" si="0"/>
        <v>-0.23696624255285925</v>
      </c>
      <c r="L32" s="192"/>
      <c r="M32" s="103"/>
      <c r="N32" s="103"/>
      <c r="O32" s="103"/>
      <c r="P32" s="103"/>
      <c r="Q32" s="103"/>
      <c r="R32" s="103"/>
    </row>
    <row r="33" spans="1:18" s="5" customFormat="1" ht="15" x14ac:dyDescent="0.25">
      <c r="A33" s="1"/>
      <c r="B33" s="1"/>
      <c r="C33" s="1" t="s">
        <v>24</v>
      </c>
      <c r="D33" s="198">
        <v>1156.882819708859</v>
      </c>
      <c r="E33" s="198">
        <v>1076.7511185640501</v>
      </c>
      <c r="F33" s="64">
        <f t="shared" si="1"/>
        <v>-6.9265183802258212E-2</v>
      </c>
      <c r="G33" s="147"/>
      <c r="H33" s="198">
        <v>454.88189999999997</v>
      </c>
      <c r="I33" s="198">
        <v>398.05270000000002</v>
      </c>
      <c r="J33" s="64">
        <f t="shared" si="0"/>
        <v>-0.12493176800395875</v>
      </c>
      <c r="L33" s="192"/>
      <c r="M33" s="103"/>
      <c r="N33" s="103"/>
      <c r="O33" s="103"/>
      <c r="P33" s="103"/>
      <c r="Q33" s="103"/>
      <c r="R33" s="103"/>
    </row>
    <row r="34" spans="1:18" s="5" customFormat="1" ht="15" x14ac:dyDescent="0.25">
      <c r="A34" s="1"/>
      <c r="B34" s="1"/>
      <c r="C34" s="1" t="s">
        <v>114</v>
      </c>
      <c r="D34" s="198">
        <v>3647.5992797365789</v>
      </c>
      <c r="E34" s="198">
        <v>5476.5411888070203</v>
      </c>
      <c r="F34" s="64">
        <f t="shared" si="1"/>
        <v>0.50140976812631766</v>
      </c>
      <c r="G34" s="147"/>
      <c r="H34" s="198">
        <v>1665.5236</v>
      </c>
      <c r="I34" s="198">
        <v>2162.9843999999998</v>
      </c>
      <c r="J34" s="64">
        <f t="shared" si="0"/>
        <v>0.29868132760172228</v>
      </c>
      <c r="L34" s="193"/>
      <c r="M34" s="110"/>
      <c r="N34" s="110"/>
      <c r="O34" s="110"/>
      <c r="P34" s="110"/>
      <c r="Q34" s="110"/>
      <c r="R34" s="110"/>
    </row>
    <row r="35" spans="1:18" s="5" customFormat="1" ht="24" customHeight="1" x14ac:dyDescent="0.25">
      <c r="A35" s="1"/>
      <c r="B35" s="51" t="s">
        <v>15</v>
      </c>
      <c r="C35" s="54"/>
      <c r="D35" s="144">
        <v>345.41126735185679</v>
      </c>
      <c r="E35" s="144">
        <v>990.06380930976286</v>
      </c>
      <c r="F35" s="149">
        <f t="shared" si="1"/>
        <v>1.8663332754030404</v>
      </c>
      <c r="G35" s="145"/>
      <c r="H35" s="144">
        <v>228.8708</v>
      </c>
      <c r="I35" s="144">
        <v>622.76530000000002</v>
      </c>
      <c r="J35" s="149">
        <f t="shared" si="0"/>
        <v>1.7210343128087986</v>
      </c>
      <c r="L35" s="192"/>
      <c r="M35" s="103"/>
      <c r="N35" s="103"/>
      <c r="O35" s="103"/>
      <c r="P35" s="103"/>
      <c r="Q35" s="103"/>
      <c r="R35" s="103"/>
    </row>
    <row r="36" spans="1:18" s="5" customFormat="1" ht="15" x14ac:dyDescent="0.25">
      <c r="A36" s="1"/>
      <c r="B36" s="54"/>
      <c r="C36" s="54" t="s">
        <v>135</v>
      </c>
      <c r="D36" s="198">
        <v>11.324</v>
      </c>
      <c r="E36" s="198">
        <v>117.57957</v>
      </c>
      <c r="F36" s="64">
        <f t="shared" si="1"/>
        <v>9.3832188272695163</v>
      </c>
      <c r="G36" s="147"/>
      <c r="H36" s="198">
        <v>5.4816000000000003</v>
      </c>
      <c r="I36" s="198">
        <v>83.528400000000005</v>
      </c>
      <c r="J36" s="64">
        <f t="shared" si="0"/>
        <v>14.237959719789842</v>
      </c>
      <c r="L36" s="192"/>
      <c r="M36" s="103"/>
      <c r="N36" s="103"/>
      <c r="O36" s="103"/>
      <c r="P36" s="103"/>
      <c r="Q36" s="103"/>
      <c r="R36" s="103"/>
    </row>
    <row r="37" spans="1:18" s="5" customFormat="1" ht="15" x14ac:dyDescent="0.25">
      <c r="A37" s="1"/>
      <c r="B37" s="54"/>
      <c r="C37" s="54" t="s">
        <v>133</v>
      </c>
      <c r="D37" s="198">
        <v>80.62715</v>
      </c>
      <c r="E37" s="198">
        <v>118.24912930976279</v>
      </c>
      <c r="F37" s="64">
        <f>IFERROR((E37-D37)/D37,"")</f>
        <v>0.46661675762770721</v>
      </c>
      <c r="G37" s="147"/>
      <c r="H37" s="198">
        <v>52.118699999999997</v>
      </c>
      <c r="I37" s="198">
        <v>53.312000000000012</v>
      </c>
      <c r="J37" s="64">
        <f>IFERROR((I37-H37)/H37,"")</f>
        <v>2.2895812827258066E-2</v>
      </c>
      <c r="L37" s="192"/>
      <c r="M37" s="103"/>
      <c r="N37" s="103"/>
      <c r="O37" s="103"/>
      <c r="P37" s="103"/>
      <c r="Q37" s="103"/>
      <c r="R37" s="103"/>
    </row>
    <row r="38" spans="1:18" s="5" customFormat="1" ht="15" x14ac:dyDescent="0.25">
      <c r="A38" s="1"/>
      <c r="B38" s="54"/>
      <c r="C38" s="54" t="s">
        <v>25</v>
      </c>
      <c r="D38" s="198">
        <v>108.5617673518568</v>
      </c>
      <c r="E38" s="198">
        <v>175.55564000000001</v>
      </c>
      <c r="F38" s="64">
        <f t="shared" si="1"/>
        <v>0.61710373994751822</v>
      </c>
      <c r="G38" s="147"/>
      <c r="H38" s="198">
        <v>77.917699999999996</v>
      </c>
      <c r="I38" s="198">
        <v>131.04939999999999</v>
      </c>
      <c r="J38" s="64">
        <f t="shared" si="0"/>
        <v>0.6818951278079306</v>
      </c>
      <c r="L38" s="192"/>
      <c r="M38" s="103"/>
      <c r="N38" s="103"/>
      <c r="O38" s="103"/>
      <c r="P38" s="103"/>
      <c r="Q38" s="103"/>
      <c r="R38" s="103"/>
    </row>
    <row r="39" spans="1:18" s="5" customFormat="1" ht="15" x14ac:dyDescent="0.25">
      <c r="A39" s="1"/>
      <c r="B39" s="54"/>
      <c r="C39" s="54" t="s">
        <v>134</v>
      </c>
      <c r="D39" s="198">
        <v>52.592500000000001</v>
      </c>
      <c r="E39" s="198">
        <v>160.70983000000001</v>
      </c>
      <c r="F39" s="64">
        <f t="shared" si="1"/>
        <v>2.0557556685839238</v>
      </c>
      <c r="G39" s="147"/>
      <c r="H39" s="198">
        <v>43.148000000000003</v>
      </c>
      <c r="I39" s="198">
        <v>131.078</v>
      </c>
      <c r="J39" s="64">
        <f t="shared" si="0"/>
        <v>2.0378696579215725</v>
      </c>
      <c r="L39" s="192"/>
      <c r="M39" s="103"/>
      <c r="N39" s="103"/>
      <c r="O39" s="103"/>
      <c r="P39" s="103"/>
      <c r="Q39" s="103"/>
      <c r="R39" s="103"/>
    </row>
    <row r="40" spans="1:18" s="5" customFormat="1" ht="15" x14ac:dyDescent="0.25">
      <c r="A40" s="1"/>
      <c r="B40" s="1"/>
      <c r="C40" s="70" t="s">
        <v>105</v>
      </c>
      <c r="D40" s="198">
        <v>92.305850000000007</v>
      </c>
      <c r="E40" s="198">
        <v>417.96964000000003</v>
      </c>
      <c r="F40" s="64">
        <f t="shared" si="1"/>
        <v>3.5280948065588476</v>
      </c>
      <c r="G40" s="147"/>
      <c r="H40" s="198">
        <v>50.204799999999999</v>
      </c>
      <c r="I40" s="198">
        <v>223.79750000000001</v>
      </c>
      <c r="J40" s="64">
        <f t="shared" si="0"/>
        <v>3.4576912964497422</v>
      </c>
      <c r="L40" s="193"/>
      <c r="M40" s="110"/>
      <c r="N40" s="110"/>
      <c r="O40" s="110"/>
      <c r="P40" s="110"/>
      <c r="Q40" s="110"/>
      <c r="R40" s="110"/>
    </row>
    <row r="41" spans="1:18" ht="15.75" thickBot="1" x14ac:dyDescent="0.3">
      <c r="B41" s="8"/>
      <c r="C41" s="8"/>
      <c r="D41" s="8"/>
      <c r="E41" s="8"/>
      <c r="F41" s="8"/>
      <c r="G41" s="8"/>
      <c r="H41" s="8"/>
      <c r="I41" s="8"/>
      <c r="J41" s="8"/>
      <c r="L41" s="196"/>
      <c r="M41" s="196"/>
      <c r="N41" s="197"/>
      <c r="O41" s="197"/>
      <c r="P41" s="197"/>
      <c r="Q41" s="197"/>
      <c r="R41" s="197"/>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7"/>
      <c r="C44" s="17" t="s">
        <v>175</v>
      </c>
      <c r="D44" s="5"/>
      <c r="E44" s="5"/>
      <c r="F44" s="5"/>
      <c r="G44" s="5"/>
      <c r="H44" s="5"/>
      <c r="I44" s="5"/>
      <c r="J44" s="5"/>
      <c r="N44"/>
      <c r="O44"/>
      <c r="P44"/>
      <c r="Q44"/>
      <c r="R44"/>
    </row>
    <row r="45" spans="1:18" ht="15" x14ac:dyDescent="0.25">
      <c r="B45" s="16"/>
      <c r="C45" s="251" t="s">
        <v>126</v>
      </c>
      <c r="D45" s="251"/>
      <c r="E45" s="251"/>
      <c r="F45" s="251"/>
      <c r="G45" s="251"/>
      <c r="H45" s="251"/>
      <c r="I45" s="251"/>
      <c r="J45" s="251"/>
      <c r="N45"/>
      <c r="O45"/>
      <c r="P45"/>
      <c r="Q45"/>
      <c r="R45"/>
    </row>
    <row r="46" spans="1:18" ht="15" x14ac:dyDescent="0.25">
      <c r="B46" s="16"/>
      <c r="C46" s="251"/>
      <c r="D46" s="251"/>
      <c r="E46" s="251"/>
      <c r="F46" s="251"/>
      <c r="G46" s="251"/>
      <c r="H46" s="251"/>
      <c r="I46" s="251"/>
      <c r="J46" s="251"/>
      <c r="N46"/>
      <c r="O46"/>
      <c r="P46"/>
      <c r="Q46"/>
      <c r="R46"/>
    </row>
    <row r="47" spans="1:18" ht="15" x14ac:dyDescent="0.25">
      <c r="B47" s="16"/>
      <c r="C47" s="126"/>
      <c r="D47" s="126"/>
      <c r="E47" s="126"/>
      <c r="F47" s="126"/>
      <c r="G47" s="126"/>
      <c r="H47" s="126"/>
      <c r="I47" s="126"/>
      <c r="J47" s="126"/>
      <c r="N47"/>
      <c r="O47"/>
      <c r="P47"/>
      <c r="Q47"/>
      <c r="R47"/>
    </row>
    <row r="48" spans="1:18" ht="15" x14ac:dyDescent="0.25">
      <c r="B48" s="16"/>
      <c r="C48" s="127" t="s">
        <v>177</v>
      </c>
      <c r="D48" s="126"/>
      <c r="E48" s="126"/>
      <c r="F48" s="126"/>
      <c r="G48" s="126"/>
      <c r="H48" s="126"/>
      <c r="I48" s="126"/>
      <c r="J48" s="126"/>
      <c r="N48"/>
      <c r="O48"/>
      <c r="P48"/>
      <c r="Q48"/>
      <c r="R48"/>
    </row>
    <row r="49" spans="2:18" ht="15" x14ac:dyDescent="0.25">
      <c r="C49" s="17" t="s">
        <v>178</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N12" sqref="N12"/>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154</v>
      </c>
    </row>
    <row r="2" spans="1:19" x14ac:dyDescent="0.2">
      <c r="A2" s="12"/>
    </row>
    <row r="3" spans="1:19" ht="15" thickBot="1" x14ac:dyDescent="0.25"/>
    <row r="4" spans="1:19" ht="15.75" customHeight="1" x14ac:dyDescent="0.25">
      <c r="B4" s="41"/>
      <c r="C4" s="250">
        <v>44958</v>
      </c>
      <c r="D4" s="250"/>
      <c r="E4" s="250"/>
      <c r="F4" s="250"/>
      <c r="G4" s="250"/>
      <c r="H4" s="250"/>
      <c r="I4" s="250"/>
      <c r="J4" s="250"/>
    </row>
    <row r="5" spans="1:19" s="5" customFormat="1" ht="15" x14ac:dyDescent="0.25">
      <c r="A5" s="1"/>
      <c r="B5" s="57"/>
      <c r="C5" s="57"/>
      <c r="D5" s="58" t="s">
        <v>4</v>
      </c>
      <c r="E5" s="59"/>
      <c r="F5" s="59"/>
      <c r="G5" s="66"/>
      <c r="H5" s="58" t="s">
        <v>125</v>
      </c>
      <c r="I5" s="59"/>
      <c r="J5" s="59"/>
      <c r="M5" s="1"/>
      <c r="N5" s="1"/>
      <c r="O5" s="1"/>
      <c r="P5" s="1"/>
      <c r="Q5" s="1"/>
      <c r="R5"/>
      <c r="S5"/>
    </row>
    <row r="6" spans="1:19" s="5" customFormat="1" ht="15" x14ac:dyDescent="0.25">
      <c r="A6" s="1"/>
      <c r="B6" s="60"/>
      <c r="C6" s="60"/>
      <c r="D6" s="60">
        <v>2022</v>
      </c>
      <c r="E6" s="60">
        <v>2023</v>
      </c>
      <c r="F6" s="61" t="s">
        <v>182</v>
      </c>
      <c r="G6" s="60"/>
      <c r="H6" s="62">
        <v>2022</v>
      </c>
      <c r="I6" s="60">
        <v>2023</v>
      </c>
      <c r="J6" s="61" t="s">
        <v>182</v>
      </c>
      <c r="M6"/>
      <c r="N6"/>
      <c r="O6"/>
      <c r="P6"/>
      <c r="Q6"/>
      <c r="R6"/>
      <c r="S6"/>
    </row>
    <row r="7" spans="1:19" s="5" customFormat="1" ht="15" x14ac:dyDescent="0.25">
      <c r="A7" s="1"/>
      <c r="B7" s="49"/>
      <c r="C7" s="49"/>
      <c r="D7" s="50"/>
      <c r="E7" s="50"/>
      <c r="F7" s="50"/>
      <c r="G7" s="50"/>
      <c r="H7" s="63"/>
      <c r="I7" s="50"/>
      <c r="J7" s="50"/>
      <c r="M7"/>
      <c r="N7"/>
      <c r="O7"/>
      <c r="P7"/>
      <c r="Q7"/>
      <c r="R7"/>
      <c r="S7"/>
    </row>
    <row r="8" spans="1:19" s="5" customFormat="1" ht="15" x14ac:dyDescent="0.25">
      <c r="A8" s="1"/>
      <c r="B8" s="56" t="s">
        <v>11</v>
      </c>
      <c r="C8" s="49"/>
      <c r="D8" s="140">
        <f>SUM(D9,D14,D19)</f>
        <v>51229.360747799408</v>
      </c>
      <c r="E8" s="140">
        <f>SUM(E9,E14,E19)</f>
        <v>53210.26962699111</v>
      </c>
      <c r="F8" s="150">
        <f>IF(OR(E8&lt;1,D8&lt;1),"",IFERROR((E8-D8)/D8,""))</f>
        <v>3.8667452614598419E-2</v>
      </c>
      <c r="G8" s="112"/>
      <c r="H8" s="140">
        <f>SUM(H9,H14,H19)</f>
        <v>36673.874199999998</v>
      </c>
      <c r="I8" s="140">
        <f>SUM(I9,I14,I19)</f>
        <v>34175.090900000003</v>
      </c>
      <c r="J8" s="150">
        <f>IF(OR(I8&lt;1,H8&lt;1),"",IFERROR((I8-H8)/H8,""))</f>
        <v>-6.8135242171932731E-2</v>
      </c>
      <c r="K8" s="24"/>
      <c r="M8"/>
      <c r="N8"/>
      <c r="O8"/>
      <c r="P8"/>
      <c r="Q8"/>
      <c r="R8"/>
      <c r="S8"/>
    </row>
    <row r="9" spans="1:19" s="5" customFormat="1" ht="21.75" customHeight="1" x14ac:dyDescent="0.25">
      <c r="A9" s="1"/>
      <c r="B9" s="51" t="s">
        <v>33</v>
      </c>
      <c r="C9" s="54"/>
      <c r="D9" s="140">
        <f>SUM(D10:D13)</f>
        <v>21204.902075290622</v>
      </c>
      <c r="E9" s="140">
        <f>SUM(E10:E13)</f>
        <v>19377.878372498013</v>
      </c>
      <c r="F9" s="150">
        <f t="shared" ref="F9:F23" si="0">IF(OR(E9&lt;1,D9&lt;1),"",IFERROR((E9-D9)/D9,""))</f>
        <v>-8.6160440463508653E-2</v>
      </c>
      <c r="G9" s="112"/>
      <c r="H9" s="140">
        <f>SUM(H10:H13)</f>
        <v>10069.391</v>
      </c>
      <c r="I9" s="140">
        <f>SUM(I10:I13)</f>
        <v>9142.2129000000004</v>
      </c>
      <c r="J9" s="150">
        <f t="shared" ref="J9:J23" si="1">IF(OR(I9&lt;1,H9&lt;1),"",IFERROR((I9-H9)/H9,""))</f>
        <v>-9.2078865544102842E-2</v>
      </c>
      <c r="K9" s="24"/>
      <c r="M9"/>
      <c r="N9"/>
      <c r="O9"/>
      <c r="P9"/>
      <c r="Q9"/>
      <c r="R9"/>
      <c r="S9"/>
    </row>
    <row r="10" spans="1:19" s="5" customFormat="1" ht="15" x14ac:dyDescent="0.25">
      <c r="A10" s="1"/>
      <c r="B10" s="54"/>
      <c r="C10" s="54" t="s">
        <v>5</v>
      </c>
      <c r="D10" s="141">
        <v>9083.6682253466624</v>
      </c>
      <c r="E10" s="141">
        <v>7648.8062636064014</v>
      </c>
      <c r="F10" s="151">
        <f t="shared" si="0"/>
        <v>-0.1579606306774268</v>
      </c>
      <c r="G10" s="55"/>
      <c r="H10" s="141">
        <v>3036.1516999999999</v>
      </c>
      <c r="I10" s="141">
        <v>2602.9587000000001</v>
      </c>
      <c r="J10" s="151">
        <f t="shared" si="1"/>
        <v>-0.14267831215416535</v>
      </c>
      <c r="K10" s="24"/>
      <c r="M10"/>
      <c r="N10"/>
      <c r="O10"/>
      <c r="P10"/>
      <c r="Q10"/>
      <c r="R10"/>
      <c r="S10"/>
    </row>
    <row r="11" spans="1:19" s="5" customFormat="1" ht="15" x14ac:dyDescent="0.25">
      <c r="A11" s="1"/>
      <c r="B11" s="54"/>
      <c r="C11" s="54" t="s">
        <v>26</v>
      </c>
      <c r="D11" s="141">
        <v>248.05811</v>
      </c>
      <c r="E11" s="141">
        <v>185.53316000000001</v>
      </c>
      <c r="F11" s="151">
        <f t="shared" si="0"/>
        <v>-0.25205767309925886</v>
      </c>
      <c r="G11" s="55"/>
      <c r="H11" s="141">
        <v>1169.6267</v>
      </c>
      <c r="I11" s="141">
        <v>190.18819999999999</v>
      </c>
      <c r="J11" s="151">
        <f t="shared" si="1"/>
        <v>-0.83739410189592967</v>
      </c>
      <c r="K11" s="24"/>
      <c r="M11"/>
      <c r="N11"/>
      <c r="O11"/>
      <c r="P11"/>
      <c r="Q11"/>
      <c r="R11"/>
      <c r="S11"/>
    </row>
    <row r="12" spans="1:19" s="5" customFormat="1" ht="15" x14ac:dyDescent="0.25">
      <c r="A12" s="1"/>
      <c r="B12" s="1"/>
      <c r="C12" s="1" t="s">
        <v>27</v>
      </c>
      <c r="D12" s="141">
        <v>11716.163939943959</v>
      </c>
      <c r="E12" s="141">
        <v>11314.203712660181</v>
      </c>
      <c r="F12" s="151">
        <f t="shared" si="0"/>
        <v>-3.4308177091426133E-2</v>
      </c>
      <c r="G12" s="55"/>
      <c r="H12" s="141">
        <v>5805.9175999999998</v>
      </c>
      <c r="I12" s="141">
        <v>6282.9034999999994</v>
      </c>
      <c r="J12" s="151">
        <f t="shared" si="1"/>
        <v>8.2155127382448498E-2</v>
      </c>
      <c r="K12" s="24"/>
      <c r="M12"/>
      <c r="N12"/>
      <c r="O12"/>
      <c r="P12"/>
      <c r="Q12"/>
      <c r="R12"/>
      <c r="S12"/>
    </row>
    <row r="13" spans="1:19" s="5" customFormat="1" ht="15" x14ac:dyDescent="0.25">
      <c r="A13" s="1"/>
      <c r="B13" s="1"/>
      <c r="C13" s="1" t="s">
        <v>28</v>
      </c>
      <c r="D13" s="141">
        <v>157.01179999999999</v>
      </c>
      <c r="E13" s="141">
        <v>229.33523623142821</v>
      </c>
      <c r="F13" s="151">
        <f t="shared" si="0"/>
        <v>0.46062420933603859</v>
      </c>
      <c r="G13" s="55"/>
      <c r="H13" s="141">
        <v>57.695</v>
      </c>
      <c r="I13" s="141">
        <v>66.162500000000009</v>
      </c>
      <c r="J13" s="151">
        <f t="shared" si="1"/>
        <v>0.14676315105295101</v>
      </c>
      <c r="K13" s="24"/>
      <c r="M13"/>
      <c r="N13"/>
      <c r="O13"/>
      <c r="P13"/>
      <c r="Q13"/>
      <c r="R13"/>
      <c r="S13"/>
    </row>
    <row r="14" spans="1:19" s="5" customFormat="1" ht="24.75" customHeight="1" x14ac:dyDescent="0.25">
      <c r="A14" s="1"/>
      <c r="B14" s="51" t="s">
        <v>29</v>
      </c>
      <c r="C14" s="54"/>
      <c r="D14" s="140">
        <f>SUM(D15:D18)</f>
        <v>17683.58653535974</v>
      </c>
      <c r="E14" s="140">
        <f>SUM(E15:E18)</f>
        <v>11474.598670392876</v>
      </c>
      <c r="F14" s="150">
        <f t="shared" si="0"/>
        <v>-0.35111586965412805</v>
      </c>
      <c r="G14" s="112"/>
      <c r="H14" s="140">
        <f>SUM(H15:H18)</f>
        <v>21871.720699999998</v>
      </c>
      <c r="I14" s="140">
        <f>SUM(I15:I18)</f>
        <v>16639.1937</v>
      </c>
      <c r="J14" s="150">
        <f t="shared" si="1"/>
        <v>-0.23923709852421435</v>
      </c>
      <c r="K14" s="24"/>
      <c r="M14" s="132"/>
      <c r="N14" s="189"/>
      <c r="O14"/>
      <c r="P14"/>
      <c r="Q14"/>
      <c r="R14"/>
      <c r="S14"/>
    </row>
    <row r="15" spans="1:19" s="5" customFormat="1" ht="15" x14ac:dyDescent="0.25">
      <c r="A15" s="1"/>
      <c r="B15" s="51"/>
      <c r="C15" s="54" t="s">
        <v>5</v>
      </c>
      <c r="D15" s="141">
        <v>3312.8642199999999</v>
      </c>
      <c r="E15" s="141">
        <v>1959.16706116962</v>
      </c>
      <c r="F15" s="151">
        <f t="shared" si="0"/>
        <v>-0.40861836433199183</v>
      </c>
      <c r="G15" s="55"/>
      <c r="H15" s="141">
        <v>5170.3960000000006</v>
      </c>
      <c r="I15" s="141">
        <v>5469.1014999999998</v>
      </c>
      <c r="J15" s="151">
        <f t="shared" si="1"/>
        <v>5.7772267346640198E-2</v>
      </c>
      <c r="K15" s="24"/>
      <c r="M15"/>
      <c r="N15"/>
      <c r="O15"/>
      <c r="P15"/>
      <c r="Q15"/>
      <c r="R15"/>
      <c r="S15"/>
    </row>
    <row r="16" spans="1:19" s="5" customFormat="1" ht="15" x14ac:dyDescent="0.25">
      <c r="A16" s="1"/>
      <c r="B16" s="51"/>
      <c r="C16" s="54" t="s">
        <v>26</v>
      </c>
      <c r="D16" s="141">
        <v>1563.1661200000001</v>
      </c>
      <c r="E16" s="141">
        <v>0</v>
      </c>
      <c r="F16" s="151" t="str">
        <f t="shared" si="0"/>
        <v/>
      </c>
      <c r="G16" s="55"/>
      <c r="H16" s="141">
        <v>2171.1538</v>
      </c>
      <c r="I16" s="141">
        <v>0</v>
      </c>
      <c r="J16" s="151" t="str">
        <f t="shared" si="1"/>
        <v/>
      </c>
      <c r="K16" s="24"/>
      <c r="M16"/>
      <c r="N16"/>
      <c r="O16"/>
      <c r="P16"/>
      <c r="Q16"/>
      <c r="R16"/>
      <c r="S16"/>
    </row>
    <row r="17" spans="1:19" s="5" customFormat="1" ht="15" x14ac:dyDescent="0.25">
      <c r="A17" s="1"/>
      <c r="B17" s="54"/>
      <c r="C17" s="1" t="s">
        <v>27</v>
      </c>
      <c r="D17" s="141">
        <v>12807.541845359739</v>
      </c>
      <c r="E17" s="141">
        <v>9515.4316092232548</v>
      </c>
      <c r="F17" s="151">
        <f t="shared" si="0"/>
        <v>-0.25704465977046476</v>
      </c>
      <c r="G17" s="55"/>
      <c r="H17" s="141">
        <v>14530.166800000001</v>
      </c>
      <c r="I17" s="141">
        <v>11170.092199999999</v>
      </c>
      <c r="J17" s="151">
        <f t="shared" si="1"/>
        <v>-0.23124817810074977</v>
      </c>
      <c r="K17" s="24"/>
      <c r="M17"/>
      <c r="N17"/>
      <c r="O17"/>
      <c r="P17"/>
      <c r="Q17"/>
      <c r="R17"/>
      <c r="S17"/>
    </row>
    <row r="18" spans="1:19" s="5" customFormat="1" ht="15" x14ac:dyDescent="0.25">
      <c r="A18" s="1"/>
      <c r="B18" s="67"/>
      <c r="C18" s="11" t="s">
        <v>28</v>
      </c>
      <c r="D18" s="141">
        <v>1.435E-2</v>
      </c>
      <c r="E18" s="141">
        <v>0</v>
      </c>
      <c r="F18" s="152" t="str">
        <f t="shared" si="0"/>
        <v/>
      </c>
      <c r="G18" s="113"/>
      <c r="H18" s="141">
        <v>4.1000000000000003E-3</v>
      </c>
      <c r="I18" s="141">
        <v>0</v>
      </c>
      <c r="J18" s="152" t="str">
        <f t="shared" si="1"/>
        <v/>
      </c>
      <c r="K18" s="24"/>
      <c r="M18"/>
      <c r="N18"/>
      <c r="O18"/>
      <c r="P18"/>
      <c r="Q18"/>
      <c r="R18"/>
      <c r="S18"/>
    </row>
    <row r="19" spans="1:19" s="5" customFormat="1" ht="24" customHeight="1" x14ac:dyDescent="0.25">
      <c r="A19" s="1"/>
      <c r="B19" s="51" t="s">
        <v>30</v>
      </c>
      <c r="C19" s="54"/>
      <c r="D19" s="140">
        <f>SUM(D20:D23)</f>
        <v>12340.872137149043</v>
      </c>
      <c r="E19" s="140">
        <f>SUM(E20:E23)</f>
        <v>22357.792584100222</v>
      </c>
      <c r="F19" s="150">
        <f t="shared" si="0"/>
        <v>0.81168659197090287</v>
      </c>
      <c r="G19" s="112"/>
      <c r="H19" s="140">
        <f>SUM(H20:H23)</f>
        <v>4732.7624999999998</v>
      </c>
      <c r="I19" s="140">
        <f>SUM(I20:I23)</f>
        <v>8393.6843000000008</v>
      </c>
      <c r="J19" s="150">
        <f t="shared" si="1"/>
        <v>0.77352746942192874</v>
      </c>
      <c r="K19" s="24"/>
      <c r="M19" s="189"/>
      <c r="N19"/>
      <c r="O19"/>
      <c r="P19"/>
      <c r="Q19"/>
      <c r="R19"/>
      <c r="S19"/>
    </row>
    <row r="20" spans="1:19" s="5" customFormat="1" ht="15" x14ac:dyDescent="0.25">
      <c r="A20" s="1"/>
      <c r="B20" s="54"/>
      <c r="C20" s="54" t="s">
        <v>5</v>
      </c>
      <c r="D20" s="141">
        <v>4774.4792299999999</v>
      </c>
      <c r="E20" s="141">
        <v>9039.5002378550944</v>
      </c>
      <c r="F20" s="151">
        <f t="shared" si="0"/>
        <v>0.89329554123017818</v>
      </c>
      <c r="G20" s="55"/>
      <c r="H20" s="141">
        <v>2002.1333999999999</v>
      </c>
      <c r="I20" s="141">
        <v>3739.5637999999999</v>
      </c>
      <c r="J20" s="151">
        <f t="shared" si="1"/>
        <v>0.86778952890951222</v>
      </c>
      <c r="K20" s="24"/>
      <c r="M20"/>
      <c r="N20"/>
      <c r="O20"/>
      <c r="P20"/>
      <c r="Q20"/>
      <c r="R20"/>
      <c r="S20"/>
    </row>
    <row r="21" spans="1:19" s="5" customFormat="1" ht="15" x14ac:dyDescent="0.25">
      <c r="A21" s="1"/>
      <c r="B21" s="54"/>
      <c r="C21" s="54" t="s">
        <v>26</v>
      </c>
      <c r="D21" s="141">
        <v>819.78967999999998</v>
      </c>
      <c r="E21" s="141">
        <v>2096.9295200000001</v>
      </c>
      <c r="F21" s="151">
        <f t="shared" si="0"/>
        <v>1.5578871888214063</v>
      </c>
      <c r="G21" s="55"/>
      <c r="H21" s="141">
        <v>246.36160000000001</v>
      </c>
      <c r="I21" s="141">
        <v>590.44040000000007</v>
      </c>
      <c r="J21" s="151">
        <f t="shared" si="1"/>
        <v>1.3966413596924199</v>
      </c>
      <c r="K21" s="24"/>
      <c r="M21"/>
      <c r="N21"/>
      <c r="O21"/>
      <c r="P21"/>
      <c r="Q21"/>
      <c r="R21"/>
      <c r="S21"/>
    </row>
    <row r="22" spans="1:19" s="5" customFormat="1" ht="15" x14ac:dyDescent="0.25">
      <c r="A22" s="1"/>
      <c r="B22" s="1"/>
      <c r="C22" s="1" t="s">
        <v>27</v>
      </c>
      <c r="D22" s="141">
        <v>6561.8209671490422</v>
      </c>
      <c r="E22" s="141">
        <v>10376.326375362311</v>
      </c>
      <c r="F22" s="151">
        <f t="shared" si="0"/>
        <v>0.58131811692365964</v>
      </c>
      <c r="G22" s="55"/>
      <c r="H22" s="141">
        <v>2371.4254000000001</v>
      </c>
      <c r="I22" s="141">
        <v>3516.9398999999999</v>
      </c>
      <c r="J22" s="151">
        <f t="shared" si="1"/>
        <v>0.4830489291377244</v>
      </c>
      <c r="K22" s="24"/>
      <c r="M22"/>
      <c r="N22"/>
      <c r="O22"/>
      <c r="P22"/>
      <c r="Q22"/>
      <c r="R22"/>
      <c r="S22"/>
    </row>
    <row r="23" spans="1:19" s="5" customFormat="1" ht="15" x14ac:dyDescent="0.25">
      <c r="A23" s="1"/>
      <c r="B23" s="1"/>
      <c r="C23" s="1" t="s">
        <v>28</v>
      </c>
      <c r="D23" s="141">
        <v>184.78226000000001</v>
      </c>
      <c r="E23" s="141">
        <v>845.03645088281576</v>
      </c>
      <c r="F23" s="151">
        <f t="shared" si="0"/>
        <v>3.5731470698692376</v>
      </c>
      <c r="G23" s="55"/>
      <c r="H23" s="141">
        <v>112.8421</v>
      </c>
      <c r="I23" s="141">
        <v>546.74019999999996</v>
      </c>
      <c r="J23" s="151">
        <f t="shared" si="1"/>
        <v>3.8451792371818669</v>
      </c>
      <c r="K23" s="24"/>
      <c r="M23"/>
      <c r="N23"/>
      <c r="O23"/>
      <c r="P23"/>
      <c r="Q23"/>
    </row>
    <row r="24" spans="1:19" s="5" customFormat="1" ht="15.75" thickBot="1" x14ac:dyDescent="0.3">
      <c r="A24" s="1"/>
      <c r="B24" s="68"/>
      <c r="C24" s="69"/>
      <c r="D24" s="69"/>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7"/>
      <c r="C27" s="17" t="s">
        <v>175</v>
      </c>
      <c r="K27" s="19"/>
      <c r="L27" s="19"/>
      <c r="M27" s="19"/>
    </row>
    <row r="28" spans="1:19" s="5" customFormat="1" x14ac:dyDescent="0.2">
      <c r="A28" s="1"/>
      <c r="B28" s="16"/>
      <c r="C28" s="251" t="s">
        <v>126</v>
      </c>
      <c r="D28" s="251"/>
      <c r="E28" s="251"/>
      <c r="F28" s="251"/>
      <c r="G28" s="251"/>
      <c r="H28" s="251"/>
      <c r="I28" s="251"/>
      <c r="J28" s="251"/>
      <c r="K28" s="19"/>
      <c r="L28" s="19"/>
      <c r="M28" s="19"/>
    </row>
    <row r="29" spans="1:19" s="5" customFormat="1" x14ac:dyDescent="0.2">
      <c r="A29" s="1"/>
      <c r="B29" s="16"/>
      <c r="C29" s="251"/>
      <c r="D29" s="251"/>
      <c r="E29" s="251"/>
      <c r="F29" s="251"/>
      <c r="G29" s="251"/>
      <c r="H29" s="251"/>
      <c r="I29" s="251"/>
      <c r="J29" s="251"/>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4"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P35" sqref="P35"/>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153</v>
      </c>
    </row>
    <row r="2" spans="1:14" x14ac:dyDescent="0.2">
      <c r="A2" s="12"/>
    </row>
    <row r="3" spans="1:14" ht="15" thickBot="1" x14ac:dyDescent="0.25"/>
    <row r="4" spans="1:14" ht="15" x14ac:dyDescent="0.25">
      <c r="B4" s="89"/>
      <c r="C4" s="258">
        <v>44958</v>
      </c>
      <c r="D4" s="258"/>
      <c r="E4" s="258"/>
      <c r="F4" s="258"/>
      <c r="G4" s="258"/>
      <c r="H4" s="258"/>
      <c r="I4" s="258"/>
      <c r="J4" s="258"/>
      <c r="K4" s="258"/>
      <c r="L4" s="258"/>
      <c r="M4" s="258"/>
      <c r="N4" s="258"/>
    </row>
    <row r="5" spans="1:14" s="5" customFormat="1" x14ac:dyDescent="0.2">
      <c r="A5" s="1"/>
      <c r="B5" s="57"/>
      <c r="C5" s="57"/>
      <c r="D5" s="58" t="s">
        <v>4</v>
      </c>
      <c r="E5" s="59"/>
      <c r="F5" s="59"/>
      <c r="G5" s="65"/>
      <c r="H5" s="58" t="s">
        <v>125</v>
      </c>
      <c r="I5" s="59"/>
      <c r="J5" s="59"/>
      <c r="K5" s="194"/>
      <c r="L5" s="58" t="s">
        <v>138</v>
      </c>
      <c r="M5" s="59"/>
      <c r="N5" s="59"/>
    </row>
    <row r="6" spans="1:14" s="5" customFormat="1" x14ac:dyDescent="0.2">
      <c r="A6" s="1"/>
      <c r="B6" s="60"/>
      <c r="C6" s="60"/>
      <c r="D6" s="60">
        <v>2022</v>
      </c>
      <c r="E6" s="60">
        <v>2023</v>
      </c>
      <c r="F6" s="61" t="s">
        <v>182</v>
      </c>
      <c r="G6" s="60"/>
      <c r="H6" s="62">
        <v>2022</v>
      </c>
      <c r="I6" s="60">
        <v>2023</v>
      </c>
      <c r="J6" s="61" t="s">
        <v>182</v>
      </c>
      <c r="K6" s="62"/>
      <c r="L6" s="62">
        <v>2022</v>
      </c>
      <c r="M6" s="60">
        <v>2023</v>
      </c>
      <c r="N6" s="61" t="s">
        <v>182</v>
      </c>
    </row>
    <row r="7" spans="1:14" s="5" customFormat="1" x14ac:dyDescent="0.2">
      <c r="A7" s="1"/>
      <c r="B7" s="49"/>
      <c r="C7" s="49"/>
      <c r="D7" s="50"/>
      <c r="E7" s="50"/>
      <c r="F7" s="50"/>
      <c r="G7" s="50"/>
      <c r="H7" s="63"/>
      <c r="I7" s="50"/>
      <c r="J7" s="50"/>
      <c r="K7" s="63"/>
      <c r="L7" s="63"/>
      <c r="M7" s="50"/>
      <c r="N7" s="50"/>
    </row>
    <row r="8" spans="1:14" s="5" customFormat="1" ht="15" x14ac:dyDescent="0.25">
      <c r="A8" s="1"/>
      <c r="B8" s="56" t="s">
        <v>11</v>
      </c>
      <c r="C8" s="49"/>
      <c r="D8" s="153">
        <f>SUM(D14,D20,D26,D32)</f>
        <v>51229.360747799394</v>
      </c>
      <c r="E8" s="153">
        <f>SUM(E14,E20,E26,E32)</f>
        <v>53210.269626991103</v>
      </c>
      <c r="F8" s="142">
        <f>(E8-D8)/D8</f>
        <v>3.8667452614598578E-2</v>
      </c>
      <c r="G8" s="71"/>
      <c r="H8" s="153">
        <f>SUM(H14,H20,H26,H32)</f>
        <v>36673.874199999998</v>
      </c>
      <c r="I8" s="153">
        <f>SUM(I14,I20,I26,I32)</f>
        <v>34175.090899999996</v>
      </c>
      <c r="J8" s="142">
        <f t="shared" ref="J8:J36" si="0">(I8-H8)/H8</f>
        <v>-6.8135242171932925E-2</v>
      </c>
      <c r="K8" s="144"/>
      <c r="L8" s="153">
        <f>SUM(L14,L20,L26,L32)</f>
        <v>6693</v>
      </c>
      <c r="M8" s="153">
        <f>SUM(M14,M20,M26,M32)</f>
        <v>9274</v>
      </c>
      <c r="N8" s="173">
        <f t="shared" ref="N8:N36" si="1">(M8-L8)/L8</f>
        <v>0.38562677424174513</v>
      </c>
    </row>
    <row r="9" spans="1:14" s="5" customFormat="1" x14ac:dyDescent="0.2">
      <c r="A9" s="1"/>
      <c r="B9" s="49"/>
      <c r="C9" s="1" t="s">
        <v>34</v>
      </c>
      <c r="D9" s="154">
        <f t="shared" ref="D9:E9" si="2">SUM(D15,D21,D27,D33)</f>
        <v>3170.3116399999999</v>
      </c>
      <c r="E9" s="154">
        <f t="shared" si="2"/>
        <v>4866.8183043915724</v>
      </c>
      <c r="F9" s="157">
        <f t="shared" ref="F9:F36" si="3">(E9-D9)/D9</f>
        <v>0.53512299642301808</v>
      </c>
      <c r="G9" s="50"/>
      <c r="H9" s="154">
        <f t="shared" ref="H9:I9" si="4">SUM(H15,H21,H27,H33)</f>
        <v>1179.5116</v>
      </c>
      <c r="I9" s="154">
        <f t="shared" si="4"/>
        <v>1908.1352999999999</v>
      </c>
      <c r="J9" s="143">
        <f t="shared" si="0"/>
        <v>0.61773339066779831</v>
      </c>
      <c r="K9" s="146"/>
      <c r="L9" s="154">
        <f t="shared" ref="L9:M9" si="5">SUM(L15,L21,L27,L33)</f>
        <v>3363</v>
      </c>
      <c r="M9" s="154">
        <f t="shared" si="5"/>
        <v>4813</v>
      </c>
      <c r="N9" s="174">
        <f t="shared" si="1"/>
        <v>0.43116265239369611</v>
      </c>
    </row>
    <row r="10" spans="1:14" s="5" customFormat="1" x14ac:dyDescent="0.2">
      <c r="A10" s="1"/>
      <c r="B10" s="49"/>
      <c r="C10" s="1" t="s">
        <v>35</v>
      </c>
      <c r="D10" s="154">
        <f t="shared" ref="D10:E10" si="6">SUM(D16,D22,D28,D34)</f>
        <v>1633.66716</v>
      </c>
      <c r="E10" s="154">
        <f t="shared" si="6"/>
        <v>2606.1455899999996</v>
      </c>
      <c r="F10" s="157">
        <f t="shared" si="3"/>
        <v>0.59527329300051524</v>
      </c>
      <c r="G10" s="50"/>
      <c r="H10" s="154">
        <f t="shared" ref="H10:I10" si="7">SUM(H16,H22,H28,H34)</f>
        <v>1092.4556</v>
      </c>
      <c r="I10" s="154">
        <f t="shared" si="7"/>
        <v>1534.4298000000001</v>
      </c>
      <c r="J10" s="143">
        <f t="shared" si="0"/>
        <v>0.40456948547840305</v>
      </c>
      <c r="K10" s="146"/>
      <c r="L10" s="154">
        <f t="shared" ref="L10:M10" si="8">SUM(L16,L22,L28,L34)</f>
        <v>963</v>
      </c>
      <c r="M10" s="154">
        <f t="shared" si="8"/>
        <v>1355</v>
      </c>
      <c r="N10" s="174">
        <f t="shared" si="1"/>
        <v>0.40706126687435101</v>
      </c>
    </row>
    <row r="11" spans="1:14" s="5" customFormat="1" x14ac:dyDescent="0.2">
      <c r="A11" s="1"/>
      <c r="B11" s="1"/>
      <c r="C11" s="1" t="s">
        <v>36</v>
      </c>
      <c r="D11" s="154">
        <f>SUM(D17,D23,D29,D35)</f>
        <v>1817.4402400000001</v>
      </c>
      <c r="E11" s="154">
        <f t="shared" ref="E11" si="9">SUM(E17,E23,E29,E35)</f>
        <v>3384.3376804131426</v>
      </c>
      <c r="F11" s="157">
        <f t="shared" si="3"/>
        <v>0.86214523367939866</v>
      </c>
      <c r="G11" s="1"/>
      <c r="H11" s="154">
        <f t="shared" ref="H11:I11" si="10">SUM(H17,H23,H29,H35)</f>
        <v>1198.9835</v>
      </c>
      <c r="I11" s="154">
        <f t="shared" si="10"/>
        <v>1940.1824999999999</v>
      </c>
      <c r="J11" s="143">
        <f t="shared" si="0"/>
        <v>0.61818949134829615</v>
      </c>
      <c r="K11" s="146"/>
      <c r="L11" s="154">
        <f t="shared" ref="L11:M11" si="11">SUM(L17,L23,L29,L35)</f>
        <v>712</v>
      </c>
      <c r="M11" s="154">
        <f t="shared" si="11"/>
        <v>1154</v>
      </c>
      <c r="N11" s="174">
        <f t="shared" si="1"/>
        <v>0.6207865168539326</v>
      </c>
    </row>
    <row r="12" spans="1:14" s="5" customFormat="1" x14ac:dyDescent="0.2">
      <c r="A12" s="1"/>
      <c r="B12" s="1"/>
      <c r="C12" s="1" t="s">
        <v>37</v>
      </c>
      <c r="D12" s="154">
        <f t="shared" ref="D12:E12" si="12">SUM(D18,D24,D30,D36)</f>
        <v>9376.6619890466154</v>
      </c>
      <c r="E12" s="154">
        <f t="shared" si="12"/>
        <v>11559.197941688688</v>
      </c>
      <c r="F12" s="157">
        <f t="shared" si="3"/>
        <v>0.23276257107183884</v>
      </c>
      <c r="G12" s="1"/>
      <c r="H12" s="154">
        <f t="shared" ref="H12:I12" si="13">SUM(H18,H24,H30,H36)</f>
        <v>3764.4368999999997</v>
      </c>
      <c r="I12" s="154">
        <f t="shared" si="13"/>
        <v>5064.1951000000008</v>
      </c>
      <c r="J12" s="143">
        <f t="shared" si="0"/>
        <v>0.34527294108715201</v>
      </c>
      <c r="K12" s="146"/>
      <c r="L12" s="154">
        <f t="shared" ref="L12:M12" si="14">SUM(L18,L24,L30,L36)</f>
        <v>1187</v>
      </c>
      <c r="M12" s="154">
        <f t="shared" si="14"/>
        <v>1491</v>
      </c>
      <c r="N12" s="174">
        <f t="shared" si="1"/>
        <v>0.25610783487784328</v>
      </c>
    </row>
    <row r="13" spans="1:14" s="5" customFormat="1" x14ac:dyDescent="0.2">
      <c r="A13" s="1"/>
      <c r="B13" s="1"/>
      <c r="C13" s="1" t="s">
        <v>38</v>
      </c>
      <c r="D13" s="154">
        <f t="shared" ref="D13:E13" si="15">SUM(D19,D25,D31,D37)</f>
        <v>35231.279718752776</v>
      </c>
      <c r="E13" s="154">
        <f t="shared" si="15"/>
        <v>30793.770110497702</v>
      </c>
      <c r="F13" s="157">
        <f t="shared" si="3"/>
        <v>-0.12595368785009226</v>
      </c>
      <c r="G13" s="1"/>
      <c r="H13" s="154">
        <f t="shared" ref="H13:I13" si="16">SUM(H19,H25,H31,H37)</f>
        <v>29438.4866</v>
      </c>
      <c r="I13" s="154">
        <f t="shared" si="16"/>
        <v>23728.148199999996</v>
      </c>
      <c r="J13" s="143">
        <f t="shared" si="0"/>
        <v>-0.19397527045429042</v>
      </c>
      <c r="K13" s="146"/>
      <c r="L13" s="154">
        <f t="shared" ref="L13:M13" si="17">SUM(L19,L25,L31,L37)</f>
        <v>468</v>
      </c>
      <c r="M13" s="154">
        <f t="shared" si="17"/>
        <v>461</v>
      </c>
      <c r="N13" s="174">
        <f t="shared" si="1"/>
        <v>-1.4957264957264958E-2</v>
      </c>
    </row>
    <row r="14" spans="1:14" s="5" customFormat="1" ht="23.25" customHeight="1" x14ac:dyDescent="0.25">
      <c r="A14" s="1"/>
      <c r="B14" s="56" t="s">
        <v>8</v>
      </c>
      <c r="C14" s="1"/>
      <c r="D14" s="155">
        <f>SUM(D15:D19)</f>
        <v>17171.011675346661</v>
      </c>
      <c r="E14" s="155">
        <f>SUM(E15:E19)</f>
        <v>18647.473562631116</v>
      </c>
      <c r="F14" s="142">
        <f t="shared" si="3"/>
        <v>8.5985724964842344E-2</v>
      </c>
      <c r="G14" s="3"/>
      <c r="H14" s="155">
        <f>SUM(H15:H19)</f>
        <v>10208.681100000002</v>
      </c>
      <c r="I14" s="155">
        <f>SUM(I15:I19)</f>
        <v>11811.624</v>
      </c>
      <c r="J14" s="142">
        <f t="shared" si="0"/>
        <v>0.15701762884923479</v>
      </c>
      <c r="K14" s="158"/>
      <c r="L14" s="155">
        <f>SUM(L15:L19)</f>
        <v>3660</v>
      </c>
      <c r="M14" s="155">
        <f>SUM(M15:M19)</f>
        <v>5700</v>
      </c>
      <c r="N14" s="173">
        <f t="shared" si="1"/>
        <v>0.55737704918032782</v>
      </c>
    </row>
    <row r="15" spans="1:14" x14ac:dyDescent="0.2">
      <c r="C15" s="1" t="s">
        <v>34</v>
      </c>
      <c r="D15" s="156">
        <v>1748.34727</v>
      </c>
      <c r="E15" s="156">
        <v>2919.43525</v>
      </c>
      <c r="F15" s="143">
        <f t="shared" si="3"/>
        <v>0.66982572632724158</v>
      </c>
      <c r="H15" s="156">
        <v>757.89930000000004</v>
      </c>
      <c r="I15" s="156">
        <v>1257.0254</v>
      </c>
      <c r="J15" s="143">
        <f t="shared" si="0"/>
        <v>0.6585651946109462</v>
      </c>
      <c r="K15" s="159"/>
      <c r="L15" s="156">
        <v>2160</v>
      </c>
      <c r="M15" s="156">
        <v>3615</v>
      </c>
      <c r="N15" s="174">
        <f t="shared" si="1"/>
        <v>0.67361111111111116</v>
      </c>
    </row>
    <row r="16" spans="1:14" x14ac:dyDescent="0.2">
      <c r="C16" s="1" t="s">
        <v>35</v>
      </c>
      <c r="D16" s="156">
        <v>969.37874999999997</v>
      </c>
      <c r="E16" s="156">
        <v>1587.5900099999999</v>
      </c>
      <c r="F16" s="143">
        <f t="shared" si="3"/>
        <v>0.63773964510775583</v>
      </c>
      <c r="H16" s="156">
        <v>910.02300000000002</v>
      </c>
      <c r="I16" s="156">
        <v>1172.7315000000001</v>
      </c>
      <c r="J16" s="143">
        <f t="shared" si="0"/>
        <v>0.28868336294796954</v>
      </c>
      <c r="K16" s="159"/>
      <c r="L16" s="156">
        <v>600</v>
      </c>
      <c r="M16" s="156">
        <v>885</v>
      </c>
      <c r="N16" s="174">
        <f t="shared" si="1"/>
        <v>0.47499999999999998</v>
      </c>
    </row>
    <row r="17" spans="2:14" x14ac:dyDescent="0.2">
      <c r="C17" s="1" t="s">
        <v>36</v>
      </c>
      <c r="D17" s="156">
        <v>1489.6394</v>
      </c>
      <c r="E17" s="156">
        <v>2263.9046388400898</v>
      </c>
      <c r="F17" s="143">
        <f t="shared" si="3"/>
        <v>0.51976689045690505</v>
      </c>
      <c r="H17" s="156">
        <v>1044.8026</v>
      </c>
      <c r="I17" s="156">
        <v>1480.4983</v>
      </c>
      <c r="J17" s="143">
        <f t="shared" si="0"/>
        <v>0.4170124576642516</v>
      </c>
      <c r="K17" s="159"/>
      <c r="L17" s="156">
        <v>473</v>
      </c>
      <c r="M17" s="156">
        <v>656</v>
      </c>
      <c r="N17" s="174">
        <f t="shared" si="1"/>
        <v>0.386892177589852</v>
      </c>
    </row>
    <row r="18" spans="2:14" x14ac:dyDescent="0.2">
      <c r="C18" s="1" t="s">
        <v>37</v>
      </c>
      <c r="D18" s="156">
        <v>3089.4647599999998</v>
      </c>
      <c r="E18" s="156">
        <v>3464.1956190150049</v>
      </c>
      <c r="F18" s="143">
        <f t="shared" si="3"/>
        <v>0.12129313267033513</v>
      </c>
      <c r="H18" s="156">
        <v>914.44600000000003</v>
      </c>
      <c r="I18" s="156">
        <v>1243.2180000000001</v>
      </c>
      <c r="J18" s="143">
        <f t="shared" si="0"/>
        <v>0.35953134466113912</v>
      </c>
      <c r="K18" s="159"/>
      <c r="L18" s="156">
        <v>267</v>
      </c>
      <c r="M18" s="156">
        <v>380</v>
      </c>
      <c r="N18" s="174">
        <f t="shared" si="1"/>
        <v>0.42322097378277151</v>
      </c>
    </row>
    <row r="19" spans="2:14" x14ac:dyDescent="0.2">
      <c r="C19" s="1" t="s">
        <v>38</v>
      </c>
      <c r="D19" s="156">
        <v>9874.1814953466619</v>
      </c>
      <c r="E19" s="156">
        <v>8412.3480447760212</v>
      </c>
      <c r="F19" s="143">
        <f t="shared" si="3"/>
        <v>-0.14804603817132073</v>
      </c>
      <c r="H19" s="156">
        <v>6581.5102000000006</v>
      </c>
      <c r="I19" s="156">
        <v>6658.1507999999994</v>
      </c>
      <c r="J19" s="143">
        <f t="shared" si="0"/>
        <v>1.1644834949887157E-2</v>
      </c>
      <c r="K19" s="159"/>
      <c r="L19" s="156">
        <v>160</v>
      </c>
      <c r="M19" s="156">
        <v>164</v>
      </c>
      <c r="N19" s="174">
        <f t="shared" si="1"/>
        <v>2.5000000000000001E-2</v>
      </c>
    </row>
    <row r="20" spans="2:14" ht="24" customHeight="1" x14ac:dyDescent="0.25">
      <c r="B20" s="56" t="s">
        <v>13</v>
      </c>
      <c r="D20" s="155">
        <f>SUM(D21:D25)</f>
        <v>2631.0139099999997</v>
      </c>
      <c r="E20" s="155">
        <f>SUM(E21:E25)</f>
        <v>2282.4626800000001</v>
      </c>
      <c r="F20" s="142">
        <f t="shared" si="3"/>
        <v>-0.13247791228895464</v>
      </c>
      <c r="G20" s="3"/>
      <c r="H20" s="155">
        <f>SUM(H21:H25)</f>
        <v>3587.1421</v>
      </c>
      <c r="I20" s="155">
        <f>SUM(I21:I25)</f>
        <v>780.62860000000012</v>
      </c>
      <c r="J20" s="142">
        <f t="shared" si="0"/>
        <v>-0.78238146740827463</v>
      </c>
      <c r="K20" s="158"/>
      <c r="L20" s="155">
        <f>SUM(L21:L25)</f>
        <v>324</v>
      </c>
      <c r="M20" s="155">
        <f>SUM(M21:M25)</f>
        <v>504</v>
      </c>
      <c r="N20" s="173">
        <f t="shared" si="1"/>
        <v>0.55555555555555558</v>
      </c>
    </row>
    <row r="21" spans="2:14" x14ac:dyDescent="0.2">
      <c r="C21" s="1" t="s">
        <v>34</v>
      </c>
      <c r="D21" s="156">
        <v>73.376530000000002</v>
      </c>
      <c r="E21" s="156">
        <v>75.569000000000003</v>
      </c>
      <c r="F21" s="143">
        <f t="shared" si="3"/>
        <v>2.9879717669941602E-2</v>
      </c>
      <c r="H21" s="156">
        <v>23.9374</v>
      </c>
      <c r="I21" s="156">
        <v>20.512</v>
      </c>
      <c r="J21" s="143">
        <f t="shared" si="0"/>
        <v>-0.14309824793001746</v>
      </c>
      <c r="K21" s="159"/>
      <c r="L21" s="156">
        <v>70</v>
      </c>
      <c r="M21" s="156">
        <v>63</v>
      </c>
      <c r="N21" s="174">
        <f t="shared" si="1"/>
        <v>-0.1</v>
      </c>
    </row>
    <row r="22" spans="2:14" x14ac:dyDescent="0.2">
      <c r="C22" s="1" t="s">
        <v>35</v>
      </c>
      <c r="D22" s="156">
        <v>24.864070000000002</v>
      </c>
      <c r="E22" s="156">
        <v>40.543320000000001</v>
      </c>
      <c r="F22" s="143">
        <f t="shared" si="3"/>
        <v>0.63059869120381329</v>
      </c>
      <c r="H22" s="156">
        <v>11.438700000000001</v>
      </c>
      <c r="I22" s="156">
        <v>15.767300000000001</v>
      </c>
      <c r="J22" s="143">
        <f t="shared" si="0"/>
        <v>0.37841712782046905</v>
      </c>
      <c r="K22" s="159"/>
      <c r="L22" s="156">
        <v>26</v>
      </c>
      <c r="M22" s="156">
        <v>26</v>
      </c>
      <c r="N22" s="174">
        <f t="shared" si="1"/>
        <v>0</v>
      </c>
    </row>
    <row r="23" spans="2:14" x14ac:dyDescent="0.2">
      <c r="C23" s="1" t="s">
        <v>36</v>
      </c>
      <c r="D23" s="156">
        <v>106.43940000000001</v>
      </c>
      <c r="E23" s="156">
        <v>281.47122999999999</v>
      </c>
      <c r="F23" s="143">
        <f t="shared" si="3"/>
        <v>1.6444270636625158</v>
      </c>
      <c r="H23" s="156">
        <v>54.804000000000002</v>
      </c>
      <c r="I23" s="156">
        <v>100.4468</v>
      </c>
      <c r="J23" s="143">
        <f t="shared" si="0"/>
        <v>0.83283701919567898</v>
      </c>
      <c r="K23" s="159"/>
      <c r="L23" s="156">
        <v>48</v>
      </c>
      <c r="M23" s="156">
        <v>100</v>
      </c>
      <c r="N23" s="174">
        <f t="shared" si="1"/>
        <v>1.0833333333333333</v>
      </c>
    </row>
    <row r="24" spans="2:14" x14ac:dyDescent="0.2">
      <c r="C24" s="1" t="s">
        <v>37</v>
      </c>
      <c r="D24" s="156">
        <v>559.66467999999998</v>
      </c>
      <c r="E24" s="156">
        <v>1456.7737199999999</v>
      </c>
      <c r="F24" s="143">
        <f t="shared" si="3"/>
        <v>1.6029402462917617</v>
      </c>
      <c r="H24" s="156">
        <v>215.45840000000001</v>
      </c>
      <c r="I24" s="156">
        <v>535.3257000000001</v>
      </c>
      <c r="J24" s="143">
        <f t="shared" si="0"/>
        <v>1.4845896005911123</v>
      </c>
      <c r="K24" s="159"/>
      <c r="L24" s="156">
        <v>170</v>
      </c>
      <c r="M24" s="156">
        <v>308</v>
      </c>
      <c r="N24" s="174">
        <f t="shared" si="1"/>
        <v>0.81176470588235294</v>
      </c>
    </row>
    <row r="25" spans="2:14" x14ac:dyDescent="0.2">
      <c r="C25" s="1" t="s">
        <v>38</v>
      </c>
      <c r="D25" s="156">
        <v>1866.66923</v>
      </c>
      <c r="E25" s="156">
        <v>428.10541000000001</v>
      </c>
      <c r="F25" s="143">
        <f t="shared" si="3"/>
        <v>-0.77065813100695935</v>
      </c>
      <c r="H25" s="156">
        <v>3281.5036</v>
      </c>
      <c r="I25" s="156">
        <v>108.57680000000001</v>
      </c>
      <c r="J25" s="143">
        <f t="shared" si="0"/>
        <v>-0.96691248487431192</v>
      </c>
      <c r="K25" s="159"/>
      <c r="L25" s="156">
        <v>10</v>
      </c>
      <c r="M25" s="156">
        <v>7</v>
      </c>
      <c r="N25" s="174">
        <f t="shared" si="1"/>
        <v>-0.3</v>
      </c>
    </row>
    <row r="26" spans="2:14" ht="21" customHeight="1" x14ac:dyDescent="0.25">
      <c r="B26" s="56" t="s">
        <v>14</v>
      </c>
      <c r="D26" s="155">
        <f>SUM(D27:D31)</f>
        <v>31085.526752452737</v>
      </c>
      <c r="E26" s="155">
        <f>SUM(E27:E31)</f>
        <v>31205.961697245744</v>
      </c>
      <c r="F26" s="142">
        <f t="shared" si="3"/>
        <v>3.8743092807170944E-3</v>
      </c>
      <c r="G26" s="3"/>
      <c r="H26" s="155">
        <f>SUM(H27:H31)</f>
        <v>22707.5098</v>
      </c>
      <c r="I26" s="155">
        <f>SUM(I27:I31)</f>
        <v>20969.935599999997</v>
      </c>
      <c r="J26" s="142">
        <f t="shared" si="0"/>
        <v>-7.6519804034170344E-2</v>
      </c>
      <c r="K26" s="158"/>
      <c r="L26" s="155">
        <f>SUM(L27:L31)</f>
        <v>2582</v>
      </c>
      <c r="M26" s="155">
        <f>SUM(M27:M31)</f>
        <v>2732</v>
      </c>
      <c r="N26" s="173">
        <f t="shared" si="1"/>
        <v>5.8094500387296667E-2</v>
      </c>
    </row>
    <row r="27" spans="2:14" x14ac:dyDescent="0.2">
      <c r="C27" s="1" t="s">
        <v>34</v>
      </c>
      <c r="D27" s="156">
        <v>1249.1913500000001</v>
      </c>
      <c r="E27" s="156">
        <v>1527.3382243915721</v>
      </c>
      <c r="F27" s="143">
        <f t="shared" si="3"/>
        <v>0.22266154371912042</v>
      </c>
      <c r="H27" s="156">
        <v>334.3537</v>
      </c>
      <c r="I27" s="156">
        <v>386.23790000000002</v>
      </c>
      <c r="J27" s="143">
        <f t="shared" si="0"/>
        <v>0.15517758589182659</v>
      </c>
      <c r="K27" s="159"/>
      <c r="L27" s="156">
        <v>1045</v>
      </c>
      <c r="M27" s="156">
        <v>915</v>
      </c>
      <c r="N27" s="174">
        <f t="shared" si="1"/>
        <v>-0.12440191387559808</v>
      </c>
    </row>
    <row r="28" spans="2:14" x14ac:dyDescent="0.2">
      <c r="C28" s="1" t="s">
        <v>35</v>
      </c>
      <c r="D28" s="156">
        <v>600.48298</v>
      </c>
      <c r="E28" s="156">
        <v>764.60503000000006</v>
      </c>
      <c r="F28" s="143">
        <f t="shared" si="3"/>
        <v>0.27331673913555393</v>
      </c>
      <c r="H28" s="156">
        <v>140.66679999999999</v>
      </c>
      <c r="I28" s="156">
        <v>195.8329</v>
      </c>
      <c r="J28" s="143">
        <f t="shared" si="0"/>
        <v>0.39217569462019469</v>
      </c>
      <c r="K28" s="159"/>
      <c r="L28" s="156">
        <v>312</v>
      </c>
      <c r="M28" s="156">
        <v>364</v>
      </c>
      <c r="N28" s="174">
        <f t="shared" si="1"/>
        <v>0.16666666666666666</v>
      </c>
    </row>
    <row r="29" spans="2:14" x14ac:dyDescent="0.2">
      <c r="C29" s="1" t="s">
        <v>36</v>
      </c>
      <c r="D29" s="156">
        <v>205.06318999999999</v>
      </c>
      <c r="E29" s="156">
        <v>617.14574000000005</v>
      </c>
      <c r="F29" s="143">
        <f t="shared" si="3"/>
        <v>2.0095393522357674</v>
      </c>
      <c r="H29" s="156">
        <v>89.781899999999993</v>
      </c>
      <c r="I29" s="156">
        <v>237.84979999999999</v>
      </c>
      <c r="J29" s="143">
        <f t="shared" si="0"/>
        <v>1.6491954391698107</v>
      </c>
      <c r="K29" s="159"/>
      <c r="L29" s="156">
        <v>185</v>
      </c>
      <c r="M29" s="156">
        <v>372</v>
      </c>
      <c r="N29" s="174">
        <f t="shared" si="1"/>
        <v>1.0108108108108107</v>
      </c>
    </row>
    <row r="30" spans="2:14" x14ac:dyDescent="0.2">
      <c r="C30" s="1" t="s">
        <v>37</v>
      </c>
      <c r="D30" s="156">
        <v>5678.7229790466163</v>
      </c>
      <c r="E30" s="156">
        <v>6598.0956033639213</v>
      </c>
      <c r="F30" s="143">
        <f t="shared" si="3"/>
        <v>0.16189777661449789</v>
      </c>
      <c r="H30" s="156">
        <v>2621.5774999999999</v>
      </c>
      <c r="I30" s="156">
        <v>3268.1378</v>
      </c>
      <c r="J30" s="143">
        <f t="shared" si="0"/>
        <v>0.24663024457602345</v>
      </c>
      <c r="K30" s="159"/>
      <c r="L30" s="156">
        <v>747</v>
      </c>
      <c r="M30" s="156">
        <v>797</v>
      </c>
      <c r="N30" s="174">
        <f t="shared" si="1"/>
        <v>6.6934404283801874E-2</v>
      </c>
    </row>
    <row r="31" spans="2:14" x14ac:dyDescent="0.2">
      <c r="C31" s="1" t="s">
        <v>38</v>
      </c>
      <c r="D31" s="156">
        <v>23352.066253406119</v>
      </c>
      <c r="E31" s="156">
        <v>21698.777099490249</v>
      </c>
      <c r="F31" s="143">
        <f t="shared" si="3"/>
        <v>-7.0798409698530296E-2</v>
      </c>
      <c r="H31" s="156">
        <v>19521.1299</v>
      </c>
      <c r="I31" s="156">
        <v>16881.877199999999</v>
      </c>
      <c r="J31" s="143">
        <f t="shared" si="0"/>
        <v>-0.1351997918931937</v>
      </c>
      <c r="K31" s="159"/>
      <c r="L31" s="156">
        <v>293</v>
      </c>
      <c r="M31" s="156">
        <v>284</v>
      </c>
      <c r="N31" s="174">
        <f t="shared" si="1"/>
        <v>-3.0716723549488054E-2</v>
      </c>
    </row>
    <row r="32" spans="2:14" ht="23.25" customHeight="1" x14ac:dyDescent="0.25">
      <c r="B32" s="56" t="s">
        <v>15</v>
      </c>
      <c r="D32" s="155">
        <f>SUM(D33:D37)</f>
        <v>341.80840999999998</v>
      </c>
      <c r="E32" s="155">
        <f>SUM(E33:E37)</f>
        <v>1074.371687114244</v>
      </c>
      <c r="F32" s="142">
        <f t="shared" si="3"/>
        <v>2.1431985161343574</v>
      </c>
      <c r="G32" s="3"/>
      <c r="H32" s="155">
        <f>SUM(H33:H37)</f>
        <v>170.5412</v>
      </c>
      <c r="I32" s="155">
        <f>SUM(I33:I37)</f>
        <v>612.90269999999998</v>
      </c>
      <c r="J32" s="142">
        <f t="shared" si="0"/>
        <v>2.5938688129320067</v>
      </c>
      <c r="K32" s="158"/>
      <c r="L32" s="155">
        <f>SUM(L33:L37)</f>
        <v>127</v>
      </c>
      <c r="M32" s="155">
        <f>SUM(M33:M37)</f>
        <v>338</v>
      </c>
      <c r="N32" s="173">
        <f t="shared" si="1"/>
        <v>1.6614173228346456</v>
      </c>
    </row>
    <row r="33" spans="2:14" x14ac:dyDescent="0.2">
      <c r="C33" s="1" t="s">
        <v>34</v>
      </c>
      <c r="D33" s="156">
        <v>99.39649</v>
      </c>
      <c r="E33" s="156">
        <v>344.47582999999997</v>
      </c>
      <c r="F33" s="143">
        <f t="shared" si="3"/>
        <v>2.4656739890915662</v>
      </c>
      <c r="H33" s="156">
        <v>63.321199999999997</v>
      </c>
      <c r="I33" s="156">
        <v>244.36</v>
      </c>
      <c r="J33" s="143">
        <f t="shared" si="0"/>
        <v>2.8590551031881901</v>
      </c>
      <c r="K33" s="159"/>
      <c r="L33" s="156">
        <v>88</v>
      </c>
      <c r="M33" s="156">
        <v>220</v>
      </c>
      <c r="N33" s="174">
        <f t="shared" si="1"/>
        <v>1.5</v>
      </c>
    </row>
    <row r="34" spans="2:14" x14ac:dyDescent="0.2">
      <c r="C34" s="1" t="s">
        <v>35</v>
      </c>
      <c r="D34" s="156">
        <v>38.941360000000003</v>
      </c>
      <c r="E34" s="156">
        <v>213.40723</v>
      </c>
      <c r="F34" s="143">
        <f t="shared" si="3"/>
        <v>4.4802202593848799</v>
      </c>
      <c r="H34" s="156">
        <v>30.327100000000002</v>
      </c>
      <c r="I34" s="156">
        <v>150.09809999999999</v>
      </c>
      <c r="J34" s="143">
        <f t="shared" si="0"/>
        <v>3.9493060661916233</v>
      </c>
      <c r="K34" s="159"/>
      <c r="L34" s="156">
        <v>25</v>
      </c>
      <c r="M34" s="156">
        <v>80</v>
      </c>
      <c r="N34" s="174">
        <f t="shared" si="1"/>
        <v>2.2000000000000002</v>
      </c>
    </row>
    <row r="35" spans="2:14" x14ac:dyDescent="0.2">
      <c r="C35" s="1" t="s">
        <v>36</v>
      </c>
      <c r="D35" s="156">
        <v>16.298249999999999</v>
      </c>
      <c r="E35" s="156">
        <v>221.81607157305299</v>
      </c>
      <c r="F35" s="143">
        <f t="shared" si="3"/>
        <v>12.609809125093369</v>
      </c>
      <c r="H35" s="156">
        <v>9.5950000000000006</v>
      </c>
      <c r="I35" s="156">
        <v>121.38760000000001</v>
      </c>
      <c r="J35" s="143">
        <f t="shared" si="0"/>
        <v>11.651130797290255</v>
      </c>
      <c r="K35" s="159"/>
      <c r="L35" s="156">
        <v>6</v>
      </c>
      <c r="M35" s="156">
        <v>26</v>
      </c>
      <c r="N35" s="174">
        <f t="shared" si="1"/>
        <v>3.3333333333333335</v>
      </c>
    </row>
    <row r="36" spans="2:14" x14ac:dyDescent="0.2">
      <c r="C36" s="1" t="s">
        <v>37</v>
      </c>
      <c r="D36" s="156">
        <v>48.809570000000001</v>
      </c>
      <c r="E36" s="156">
        <v>40.132999309762823</v>
      </c>
      <c r="F36" s="143">
        <f t="shared" si="3"/>
        <v>-0.17776371908699826</v>
      </c>
      <c r="H36" s="156">
        <v>12.955</v>
      </c>
      <c r="I36" s="156">
        <v>17.5136</v>
      </c>
      <c r="J36" s="143">
        <f t="shared" si="0"/>
        <v>0.35187958317252027</v>
      </c>
      <c r="K36" s="159"/>
      <c r="L36" s="156">
        <v>3</v>
      </c>
      <c r="M36" s="156">
        <v>6</v>
      </c>
      <c r="N36" s="174">
        <f t="shared" si="1"/>
        <v>1</v>
      </c>
    </row>
    <row r="37" spans="2:14" x14ac:dyDescent="0.2">
      <c r="C37" s="1" t="s">
        <v>38</v>
      </c>
      <c r="D37" s="156">
        <v>138.36274</v>
      </c>
      <c r="E37" s="141">
        <v>254.53955623142821</v>
      </c>
      <c r="F37" s="143">
        <f>IFERROR((E37-D37)/D37,"")</f>
        <v>0.83965391427943825</v>
      </c>
      <c r="H37" s="156">
        <v>54.3429</v>
      </c>
      <c r="I37" s="156">
        <v>79.543400000000005</v>
      </c>
      <c r="J37" s="143">
        <f>IFERROR((I37-H37)/H37,"")</f>
        <v>0.46373123259892285</v>
      </c>
      <c r="K37" s="159"/>
      <c r="L37" s="156">
        <v>5</v>
      </c>
      <c r="M37" s="156">
        <v>6</v>
      </c>
      <c r="N37" s="174">
        <f>IFERROR((M37-L37)/L37,"")</f>
        <v>0.2</v>
      </c>
    </row>
    <row r="38" spans="2:14" ht="15" thickBot="1" x14ac:dyDescent="0.25">
      <c r="B38" s="8"/>
      <c r="C38" s="8"/>
      <c r="D38" s="8"/>
      <c r="E38" s="199"/>
      <c r="F38" s="8"/>
      <c r="G38" s="8"/>
      <c r="H38" s="72"/>
      <c r="I38" s="160"/>
      <c r="J38" s="8"/>
      <c r="K38" s="72"/>
      <c r="L38" s="72"/>
      <c r="M38" s="160"/>
      <c r="N38" s="8"/>
    </row>
    <row r="39" spans="2:14" x14ac:dyDescent="0.2">
      <c r="E39" s="188"/>
    </row>
    <row r="40" spans="2:14" s="17" customFormat="1" ht="12.75" customHeight="1" x14ac:dyDescent="0.2">
      <c r="B40" s="5"/>
      <c r="C40" s="6" t="s">
        <v>128</v>
      </c>
      <c r="D40" s="5"/>
      <c r="E40" s="5"/>
      <c r="F40" s="5"/>
      <c r="G40" s="5"/>
      <c r="H40" s="5"/>
      <c r="I40" s="5"/>
      <c r="J40" s="5"/>
    </row>
    <row r="41" spans="2:14" x14ac:dyDescent="0.2">
      <c r="B41" s="47"/>
      <c r="C41" s="17" t="s">
        <v>175</v>
      </c>
      <c r="D41" s="5"/>
      <c r="E41" s="5"/>
      <c r="F41" s="5"/>
      <c r="G41" s="5"/>
      <c r="H41" s="5"/>
      <c r="I41" s="5"/>
      <c r="J41" s="5"/>
    </row>
    <row r="42" spans="2:14" x14ac:dyDescent="0.2">
      <c r="B42" s="16"/>
      <c r="C42" s="251" t="s">
        <v>126</v>
      </c>
      <c r="D42" s="251"/>
      <c r="E42" s="251"/>
      <c r="F42" s="251"/>
      <c r="G42" s="251"/>
      <c r="H42" s="251"/>
      <c r="I42" s="251"/>
      <c r="J42" s="251"/>
    </row>
    <row r="43" spans="2:14" x14ac:dyDescent="0.2">
      <c r="B43" s="16"/>
      <c r="C43" s="251"/>
      <c r="D43" s="251"/>
      <c r="E43" s="251"/>
      <c r="F43" s="251"/>
      <c r="G43" s="251"/>
      <c r="H43" s="251"/>
      <c r="I43" s="251"/>
      <c r="J43" s="251"/>
    </row>
    <row r="45" spans="2:14" x14ac:dyDescent="0.2">
      <c r="B45" s="18"/>
    </row>
  </sheetData>
  <mergeCells count="2">
    <mergeCell ref="C42:J43"/>
    <mergeCell ref="C4:N4"/>
  </mergeCells>
  <phoneticPr fontId="44"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O12" sqref="O12"/>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179</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0"/>
      <c r="C4" s="259" t="s">
        <v>119</v>
      </c>
      <c r="D4" s="259"/>
      <c r="E4" s="261" t="s">
        <v>120</v>
      </c>
      <c r="F4" s="261"/>
      <c r="G4" s="260" t="s">
        <v>121</v>
      </c>
      <c r="H4" s="260"/>
      <c r="I4" s="261" t="s">
        <v>123</v>
      </c>
      <c r="J4" s="261"/>
      <c r="K4" s="260" t="s">
        <v>122</v>
      </c>
      <c r="L4" s="260"/>
    </row>
    <row r="5" spans="1:15" x14ac:dyDescent="0.25">
      <c r="B5" s="91"/>
      <c r="C5" s="92"/>
      <c r="D5" s="92"/>
      <c r="E5" s="92"/>
      <c r="F5" s="92"/>
      <c r="G5" s="92"/>
      <c r="H5" s="92"/>
      <c r="I5" s="92"/>
      <c r="J5" s="92"/>
      <c r="K5" s="92"/>
      <c r="L5" s="92"/>
    </row>
    <row r="6" spans="1:15" x14ac:dyDescent="0.25">
      <c r="B6" s="91"/>
      <c r="C6" s="257" t="s">
        <v>125</v>
      </c>
      <c r="D6" s="93" t="s">
        <v>56</v>
      </c>
      <c r="E6" s="257" t="s">
        <v>125</v>
      </c>
      <c r="F6" s="93" t="s">
        <v>56</v>
      </c>
      <c r="G6" s="257" t="s">
        <v>125</v>
      </c>
      <c r="H6" s="93" t="s">
        <v>56</v>
      </c>
      <c r="I6" s="257" t="s">
        <v>125</v>
      </c>
      <c r="J6" s="93" t="s">
        <v>56</v>
      </c>
      <c r="K6" s="257" t="s">
        <v>125</v>
      </c>
      <c r="L6" s="92" t="s">
        <v>56</v>
      </c>
    </row>
    <row r="7" spans="1:15" x14ac:dyDescent="0.25">
      <c r="B7" s="94"/>
      <c r="C7" s="262"/>
      <c r="D7" s="95" t="s">
        <v>118</v>
      </c>
      <c r="E7" s="262"/>
      <c r="F7" s="95" t="s">
        <v>118</v>
      </c>
      <c r="G7" s="262"/>
      <c r="H7" s="95" t="s">
        <v>118</v>
      </c>
      <c r="I7" s="262"/>
      <c r="J7" s="95" t="s">
        <v>118</v>
      </c>
      <c r="K7" s="262"/>
      <c r="L7" s="95" t="s">
        <v>118</v>
      </c>
    </row>
    <row r="8" spans="1:15" x14ac:dyDescent="0.25">
      <c r="B8" s="96"/>
      <c r="C8" s="97"/>
      <c r="D8" s="97"/>
      <c r="E8" s="97"/>
      <c r="F8" s="97"/>
      <c r="G8" s="97"/>
      <c r="H8" s="97"/>
      <c r="I8" s="97"/>
      <c r="J8" s="97"/>
      <c r="K8" s="97"/>
      <c r="L8" s="49"/>
    </row>
    <row r="9" spans="1:15" x14ac:dyDescent="0.25">
      <c r="B9" s="98">
        <v>2023</v>
      </c>
      <c r="C9" s="165"/>
      <c r="D9" s="165"/>
      <c r="E9" s="165"/>
      <c r="F9" s="165"/>
      <c r="G9" s="165"/>
      <c r="H9" s="165"/>
      <c r="I9" s="165"/>
      <c r="J9" s="165"/>
      <c r="K9" s="165"/>
      <c r="L9" s="163"/>
    </row>
    <row r="10" spans="1:15" x14ac:dyDescent="0.25">
      <c r="B10" s="99" t="s">
        <v>44</v>
      </c>
      <c r="C10" s="135">
        <v>63120.240700000002</v>
      </c>
      <c r="D10" s="161">
        <v>94794.843944109758</v>
      </c>
      <c r="E10" s="135">
        <v>42185.644099999998</v>
      </c>
      <c r="F10" s="161">
        <v>57760.733516952721</v>
      </c>
      <c r="G10" s="146">
        <v>105305.8848</v>
      </c>
      <c r="H10" s="161">
        <v>152555.57746106249</v>
      </c>
      <c r="I10" s="161">
        <v>1451.4169999999999</v>
      </c>
      <c r="J10" s="161">
        <v>1836.216913435353</v>
      </c>
      <c r="K10" s="161">
        <v>64571.657700000003</v>
      </c>
      <c r="L10" s="161">
        <v>96631.060857545119</v>
      </c>
    </row>
    <row r="11" spans="1:15" x14ac:dyDescent="0.25">
      <c r="B11" s="99" t="s">
        <v>45</v>
      </c>
      <c r="C11" s="185">
        <v>22241.4774</v>
      </c>
      <c r="D11" s="185">
        <v>43029.677242189493</v>
      </c>
      <c r="E11" s="185">
        <v>11933.613499999999</v>
      </c>
      <c r="F11" s="185">
        <v>10180.59238480161</v>
      </c>
      <c r="G11" s="185">
        <v>34175.090900000003</v>
      </c>
      <c r="H11" s="185">
        <v>53210.269626991103</v>
      </c>
      <c r="I11" s="185">
        <v>16544.917099999999</v>
      </c>
      <c r="J11" s="185">
        <v>27547.384780452769</v>
      </c>
      <c r="K11" s="185">
        <v>38786.394500000002</v>
      </c>
      <c r="L11" s="185">
        <v>70577.062022642262</v>
      </c>
    </row>
    <row r="12" spans="1:15" x14ac:dyDescent="0.25">
      <c r="B12" s="99" t="s">
        <v>46</v>
      </c>
      <c r="C12" s="185"/>
      <c r="D12" s="185"/>
      <c r="E12" s="185"/>
      <c r="F12" s="185"/>
      <c r="G12" s="185"/>
      <c r="H12" s="185"/>
      <c r="I12" s="185"/>
      <c r="J12" s="185"/>
      <c r="K12" s="185"/>
      <c r="L12" s="185"/>
    </row>
    <row r="13" spans="1:15" x14ac:dyDescent="0.25">
      <c r="B13" s="99" t="s">
        <v>47</v>
      </c>
      <c r="C13" s="185"/>
      <c r="D13" s="185"/>
      <c r="E13" s="185"/>
      <c r="F13" s="185"/>
      <c r="G13" s="185"/>
      <c r="H13" s="185"/>
      <c r="I13" s="185"/>
      <c r="J13" s="185"/>
      <c r="K13" s="185"/>
      <c r="L13" s="185"/>
      <c r="N13" s="133"/>
      <c r="O13" s="133"/>
    </row>
    <row r="14" spans="1:15" x14ac:dyDescent="0.25">
      <c r="B14" s="99" t="s">
        <v>40</v>
      </c>
      <c r="C14" s="185"/>
      <c r="D14" s="185"/>
      <c r="E14" s="185"/>
      <c r="F14" s="185"/>
      <c r="G14" s="185"/>
      <c r="H14" s="185"/>
      <c r="I14" s="185"/>
      <c r="J14" s="185"/>
      <c r="K14" s="185"/>
      <c r="L14" s="185"/>
    </row>
    <row r="15" spans="1:15" x14ac:dyDescent="0.25">
      <c r="B15" s="99" t="s">
        <v>48</v>
      </c>
      <c r="C15" s="185"/>
      <c r="D15" s="185"/>
      <c r="E15" s="185"/>
      <c r="F15" s="185"/>
      <c r="G15" s="185"/>
      <c r="H15" s="185"/>
      <c r="I15" s="185"/>
      <c r="J15" s="185"/>
      <c r="K15" s="185"/>
      <c r="L15" s="185"/>
      <c r="N15" s="133"/>
    </row>
    <row r="16" spans="1:15" x14ac:dyDescent="0.25">
      <c r="B16" s="99" t="s">
        <v>49</v>
      </c>
      <c r="C16" s="185"/>
      <c r="D16" s="185"/>
      <c r="E16" s="185"/>
      <c r="F16" s="185"/>
      <c r="G16" s="185"/>
      <c r="H16" s="185"/>
      <c r="I16" s="185"/>
      <c r="J16" s="185"/>
      <c r="K16" s="185"/>
      <c r="L16" s="185"/>
    </row>
    <row r="17" spans="2:15" x14ac:dyDescent="0.25">
      <c r="B17" s="99" t="s">
        <v>50</v>
      </c>
      <c r="C17" s="185"/>
      <c r="D17" s="185"/>
      <c r="E17" s="185"/>
      <c r="F17" s="185"/>
      <c r="G17" s="185"/>
      <c r="H17" s="185"/>
      <c r="I17" s="185"/>
      <c r="J17" s="185"/>
      <c r="K17" s="185"/>
      <c r="L17" s="185"/>
    </row>
    <row r="18" spans="2:15" x14ac:dyDescent="0.25">
      <c r="B18" s="99" t="s">
        <v>51</v>
      </c>
      <c r="C18" s="185"/>
      <c r="D18" s="185"/>
      <c r="E18" s="185"/>
      <c r="F18" s="185"/>
      <c r="G18" s="185"/>
      <c r="H18" s="185"/>
      <c r="I18" s="185"/>
      <c r="J18" s="185"/>
      <c r="K18" s="185"/>
      <c r="L18" s="185"/>
    </row>
    <row r="19" spans="2:15" x14ac:dyDescent="0.25">
      <c r="B19" s="99" t="s">
        <v>52</v>
      </c>
      <c r="C19" s="185"/>
      <c r="D19" s="185"/>
      <c r="E19" s="185"/>
      <c r="F19" s="185"/>
      <c r="G19" s="185"/>
      <c r="H19" s="185"/>
      <c r="I19" s="185"/>
      <c r="J19" s="185"/>
      <c r="K19" s="185"/>
      <c r="L19" s="185"/>
      <c r="N19" s="133"/>
      <c r="O19" s="133"/>
    </row>
    <row r="20" spans="2:15" x14ac:dyDescent="0.25">
      <c r="B20" s="99" t="s">
        <v>53</v>
      </c>
      <c r="C20" s="185"/>
      <c r="D20" s="185"/>
      <c r="E20" s="185"/>
      <c r="F20" s="185"/>
      <c r="G20" s="185"/>
      <c r="H20" s="185"/>
      <c r="I20" s="185"/>
      <c r="J20" s="185"/>
      <c r="K20" s="185"/>
      <c r="L20" s="185"/>
    </row>
    <row r="21" spans="2:15" x14ac:dyDescent="0.25">
      <c r="B21" s="99" t="s">
        <v>54</v>
      </c>
      <c r="C21" s="185"/>
      <c r="D21" s="185"/>
      <c r="E21" s="185"/>
      <c r="F21" s="185"/>
      <c r="G21" s="185"/>
      <c r="H21" s="185"/>
      <c r="I21" s="185"/>
      <c r="J21" s="185"/>
      <c r="K21" s="185"/>
      <c r="L21" s="185"/>
      <c r="N21" s="133"/>
      <c r="O21" s="133"/>
    </row>
    <row r="22" spans="2:15" x14ac:dyDescent="0.25">
      <c r="B22" s="100" t="s">
        <v>55</v>
      </c>
      <c r="C22" s="137">
        <f>SUM(C10:C21)</f>
        <v>85361.718099999998</v>
      </c>
      <c r="D22" s="137">
        <f t="shared" ref="D22:L22" si="0">SUM(D10:D21)</f>
        <v>137824.52118629924</v>
      </c>
      <c r="E22" s="137">
        <f t="shared" si="0"/>
        <v>54119.257599999997</v>
      </c>
      <c r="F22" s="137">
        <f t="shared" si="0"/>
        <v>67941.325901754331</v>
      </c>
      <c r="G22" s="137">
        <f t="shared" si="0"/>
        <v>139480.97570000001</v>
      </c>
      <c r="H22" s="137">
        <f t="shared" si="0"/>
        <v>205765.84708805359</v>
      </c>
      <c r="I22" s="137">
        <f t="shared" si="0"/>
        <v>17996.3341</v>
      </c>
      <c r="J22" s="137">
        <f t="shared" si="0"/>
        <v>29383.601693888122</v>
      </c>
      <c r="K22" s="137">
        <f t="shared" si="0"/>
        <v>103358.05220000001</v>
      </c>
      <c r="L22" s="137">
        <f t="shared" si="0"/>
        <v>167208.12288018738</v>
      </c>
      <c r="M22" s="137"/>
      <c r="N22" s="133"/>
    </row>
    <row r="23" spans="2:15" x14ac:dyDescent="0.25">
      <c r="B23" s="99"/>
      <c r="C23" s="161"/>
      <c r="D23" s="161"/>
      <c r="E23" s="161"/>
      <c r="F23" s="161"/>
      <c r="G23" s="161"/>
      <c r="H23" s="161"/>
      <c r="I23" s="161"/>
      <c r="J23" s="161"/>
      <c r="K23" s="161"/>
      <c r="L23" s="162"/>
    </row>
    <row r="24" spans="2:15" x14ac:dyDescent="0.25">
      <c r="B24" s="98">
        <v>2022</v>
      </c>
      <c r="C24" s="161"/>
      <c r="D24" s="161"/>
      <c r="E24" s="161"/>
      <c r="F24" s="161"/>
      <c r="G24" s="161"/>
      <c r="H24" s="161"/>
      <c r="I24" s="161"/>
      <c r="J24" s="161"/>
      <c r="K24" s="161"/>
      <c r="L24" s="163"/>
    </row>
    <row r="25" spans="2:15" x14ac:dyDescent="0.25">
      <c r="B25" s="99" t="s">
        <v>44</v>
      </c>
      <c r="C25" s="164">
        <v>50251.611299999997</v>
      </c>
      <c r="D25" s="164">
        <v>78863.351301708419</v>
      </c>
      <c r="E25" s="164">
        <v>46478.44</v>
      </c>
      <c r="F25" s="164">
        <v>56634.589551640573</v>
      </c>
      <c r="G25" s="164">
        <v>96730.051300000006</v>
      </c>
      <c r="H25" s="164">
        <v>135497.94085334899</v>
      </c>
      <c r="I25" s="164">
        <v>786.45310000000006</v>
      </c>
      <c r="J25" s="164">
        <v>1142.913721827756</v>
      </c>
      <c r="K25" s="164">
        <v>51038.064400000003</v>
      </c>
      <c r="L25" s="163">
        <v>80006.26502353618</v>
      </c>
      <c r="N25" s="133"/>
      <c r="O25" s="133"/>
    </row>
    <row r="26" spans="2:15" x14ac:dyDescent="0.25">
      <c r="B26" s="99" t="s">
        <v>45</v>
      </c>
      <c r="C26" s="164">
        <v>22040.2045</v>
      </c>
      <c r="D26" s="164">
        <v>38729.62329653879</v>
      </c>
      <c r="E26" s="164">
        <v>14633.6697</v>
      </c>
      <c r="F26" s="164">
        <v>12499.7374512606</v>
      </c>
      <c r="G26" s="164">
        <v>36673.874199999998</v>
      </c>
      <c r="H26" s="164">
        <v>51229.360747799386</v>
      </c>
      <c r="I26" s="164">
        <v>1761.4512</v>
      </c>
      <c r="J26" s="164">
        <v>1543.357661116604</v>
      </c>
      <c r="K26" s="164">
        <v>23801.655699999999</v>
      </c>
      <c r="L26" s="163">
        <v>40272.980957655403</v>
      </c>
    </row>
    <row r="27" spans="2:15" x14ac:dyDescent="0.25">
      <c r="B27" s="99" t="s">
        <v>46</v>
      </c>
      <c r="C27" s="164">
        <v>33272.635600000001</v>
      </c>
      <c r="D27" s="164">
        <v>52254.374316427398</v>
      </c>
      <c r="E27" s="164">
        <v>30145.1188</v>
      </c>
      <c r="F27" s="164">
        <v>13375.356351597729</v>
      </c>
      <c r="G27" s="164">
        <v>63417.754399999998</v>
      </c>
      <c r="H27" s="164">
        <v>65629.73066802512</v>
      </c>
      <c r="I27" s="164">
        <v>2693.6653000000001</v>
      </c>
      <c r="J27" s="164">
        <v>3632.7295175812028</v>
      </c>
      <c r="K27" s="164">
        <v>35966.300900000002</v>
      </c>
      <c r="L27" s="162">
        <v>55887.103834008602</v>
      </c>
    </row>
    <row r="28" spans="2:15" x14ac:dyDescent="0.25">
      <c r="B28" s="99" t="s">
        <v>47</v>
      </c>
      <c r="C28" s="164">
        <v>23474.352200000001</v>
      </c>
      <c r="D28" s="164">
        <v>49258.718993993811</v>
      </c>
      <c r="E28" s="164">
        <v>9340.1653999999999</v>
      </c>
      <c r="F28" s="164">
        <v>7342.9958533800964</v>
      </c>
      <c r="G28" s="164">
        <v>32814.517599999999</v>
      </c>
      <c r="H28" s="164">
        <v>56601.714847373907</v>
      </c>
      <c r="I28" s="164">
        <v>1703.1076</v>
      </c>
      <c r="J28" s="164">
        <v>1854.1778656334261</v>
      </c>
      <c r="K28" s="164">
        <v>25177.459800000001</v>
      </c>
      <c r="L28" s="162">
        <v>51112.896859627232</v>
      </c>
    </row>
    <row r="29" spans="2:15" x14ac:dyDescent="0.25">
      <c r="B29" s="99" t="s">
        <v>40</v>
      </c>
      <c r="C29" s="164">
        <v>19451.994500000001</v>
      </c>
      <c r="D29" s="164">
        <v>48025.701343998873</v>
      </c>
      <c r="E29" s="164">
        <v>5256.3049000000001</v>
      </c>
      <c r="F29" s="164">
        <v>10841.381835344941</v>
      </c>
      <c r="G29" s="164">
        <v>24708.2994</v>
      </c>
      <c r="H29" s="164">
        <v>58867.083179343812</v>
      </c>
      <c r="I29" s="164">
        <v>1874.7577000000001</v>
      </c>
      <c r="J29" s="164">
        <v>1096.615866950933</v>
      </c>
      <c r="K29" s="164">
        <v>21326.752199999999</v>
      </c>
      <c r="L29" s="162">
        <v>49122.317210949797</v>
      </c>
    </row>
    <row r="30" spans="2:15" x14ac:dyDescent="0.25">
      <c r="B30" s="99" t="s">
        <v>48</v>
      </c>
      <c r="C30" s="164">
        <v>24813.040199999999</v>
      </c>
      <c r="D30" s="164">
        <v>61659.645644345073</v>
      </c>
      <c r="E30" s="164">
        <v>1740.9780000000001</v>
      </c>
      <c r="F30" s="164">
        <v>5534.8401387434114</v>
      </c>
      <c r="G30" s="164">
        <v>26554.018199999999</v>
      </c>
      <c r="H30" s="164">
        <v>67194.485783088472</v>
      </c>
      <c r="I30" s="164">
        <v>1440.4519</v>
      </c>
      <c r="J30" s="164">
        <v>848.03561012029593</v>
      </c>
      <c r="K30" s="164">
        <v>26253.492099999999</v>
      </c>
      <c r="L30" s="162">
        <v>62507.681254465359</v>
      </c>
    </row>
    <row r="31" spans="2:15" x14ac:dyDescent="0.25">
      <c r="B31" s="99" t="s">
        <v>49</v>
      </c>
      <c r="C31" s="164">
        <v>28055.188399999999</v>
      </c>
      <c r="D31" s="164">
        <v>64194.746964250742</v>
      </c>
      <c r="E31" s="164">
        <v>6808.1933000000008</v>
      </c>
      <c r="F31" s="164">
        <v>6294.3272606732453</v>
      </c>
      <c r="G31" s="164">
        <v>34863.381699999998</v>
      </c>
      <c r="H31" s="164">
        <v>70489.07422492397</v>
      </c>
      <c r="I31" s="164">
        <v>809.7867</v>
      </c>
      <c r="J31" s="164">
        <v>957.73838115956357</v>
      </c>
      <c r="K31" s="164">
        <v>28864.9751</v>
      </c>
      <c r="L31" s="162">
        <v>65152.485345410292</v>
      </c>
    </row>
    <row r="32" spans="2:15" x14ac:dyDescent="0.25">
      <c r="B32" s="99" t="s">
        <v>50</v>
      </c>
      <c r="C32" s="164">
        <v>40654.979099999997</v>
      </c>
      <c r="D32" s="164">
        <v>74982.066950405453</v>
      </c>
      <c r="E32" s="164">
        <v>18868.522300000001</v>
      </c>
      <c r="F32" s="164">
        <v>16055.98512431577</v>
      </c>
      <c r="G32" s="164">
        <v>59523.501400000001</v>
      </c>
      <c r="H32" s="164">
        <v>91038.052074721214</v>
      </c>
      <c r="I32" s="164">
        <v>1300.8549</v>
      </c>
      <c r="J32" s="164">
        <v>1570.0334235894099</v>
      </c>
      <c r="K32" s="164">
        <v>41955.834000000003</v>
      </c>
      <c r="L32" s="162">
        <v>76552.100373994865</v>
      </c>
    </row>
    <row r="33" spans="1:15" x14ac:dyDescent="0.25">
      <c r="B33" s="99" t="s">
        <v>51</v>
      </c>
      <c r="C33" s="164">
        <v>47092.729500000001</v>
      </c>
      <c r="D33" s="164">
        <v>76743.738790774354</v>
      </c>
      <c r="E33" s="164">
        <v>18616.387699999999</v>
      </c>
      <c r="F33" s="164">
        <v>17572.502406910698</v>
      </c>
      <c r="G33" s="164">
        <v>65709.117199999993</v>
      </c>
      <c r="H33" s="164">
        <v>94316.241197685042</v>
      </c>
      <c r="I33" s="164">
        <v>1516.2454</v>
      </c>
      <c r="J33" s="164">
        <v>1964.815317842573</v>
      </c>
      <c r="K33" s="164">
        <v>48608.974900000001</v>
      </c>
      <c r="L33" s="162">
        <v>78708.554108616925</v>
      </c>
    </row>
    <row r="34" spans="1:15" x14ac:dyDescent="0.25">
      <c r="B34" s="99" t="s">
        <v>52</v>
      </c>
      <c r="C34" s="164">
        <v>46311.219799999999</v>
      </c>
      <c r="D34" s="164">
        <v>82576.025594938998</v>
      </c>
      <c r="E34" s="164">
        <v>29905.752499999999</v>
      </c>
      <c r="F34" s="164">
        <v>32414.849199302578</v>
      </c>
      <c r="G34" s="164">
        <v>76216.972299999994</v>
      </c>
      <c r="H34" s="164">
        <v>114990.87479424159</v>
      </c>
      <c r="I34" s="164">
        <v>1134.3320000000001</v>
      </c>
      <c r="J34" s="164">
        <v>1230.8737468799959</v>
      </c>
      <c r="K34" s="164">
        <v>47445.551800000001</v>
      </c>
      <c r="L34" s="162">
        <v>83806.899341818993</v>
      </c>
    </row>
    <row r="35" spans="1:15" x14ac:dyDescent="0.25">
      <c r="B35" s="99" t="s">
        <v>53</v>
      </c>
      <c r="C35" s="164">
        <v>41190.957900000001</v>
      </c>
      <c r="D35" s="164">
        <v>73289.751165585301</v>
      </c>
      <c r="E35" s="164">
        <v>34273.451399999998</v>
      </c>
      <c r="F35" s="164">
        <v>44255.288156897033</v>
      </c>
      <c r="G35" s="164">
        <v>75464.409299999999</v>
      </c>
      <c r="H35" s="164">
        <v>117545.03932248231</v>
      </c>
      <c r="I35" s="164">
        <v>1081.7585999999999</v>
      </c>
      <c r="J35" s="164">
        <v>1371.6634733545609</v>
      </c>
      <c r="K35" s="164">
        <v>42272.716500000002</v>
      </c>
      <c r="L35" s="162">
        <v>74661.414638939852</v>
      </c>
    </row>
    <row r="36" spans="1:15" x14ac:dyDescent="0.25">
      <c r="B36" s="99" t="s">
        <v>54</v>
      </c>
      <c r="C36" s="164">
        <v>18702.686300000001</v>
      </c>
      <c r="D36" s="164">
        <v>49724.56237901999</v>
      </c>
      <c r="E36" s="164">
        <v>7793.9369999999999</v>
      </c>
      <c r="F36" s="164">
        <v>11044.62750464768</v>
      </c>
      <c r="G36" s="164">
        <v>26496.623299999999</v>
      </c>
      <c r="H36" s="164">
        <v>60769.189883667663</v>
      </c>
      <c r="I36" s="164">
        <v>939.77760000000001</v>
      </c>
      <c r="J36" s="164">
        <v>1434.2315535594989</v>
      </c>
      <c r="K36" s="164">
        <v>19642.463899999999</v>
      </c>
      <c r="L36" s="162">
        <v>51158.793932579487</v>
      </c>
      <c r="N36" s="133"/>
      <c r="O36" s="133"/>
    </row>
    <row r="37" spans="1:15" x14ac:dyDescent="0.25">
      <c r="B37" s="100" t="s">
        <v>55</v>
      </c>
      <c r="C37" s="165">
        <f>SUM(C25:C36)</f>
        <v>395311.5993</v>
      </c>
      <c r="D37" s="165">
        <f t="shared" ref="D37:L37" si="1">SUM(D25:D36)</f>
        <v>750302.30674198736</v>
      </c>
      <c r="E37" s="165">
        <f t="shared" si="1"/>
        <v>223860.921</v>
      </c>
      <c r="F37" s="165">
        <f t="shared" si="1"/>
        <v>233866.48083471437</v>
      </c>
      <c r="G37" s="165">
        <f t="shared" si="1"/>
        <v>619172.52029999986</v>
      </c>
      <c r="H37" s="165">
        <f t="shared" si="1"/>
        <v>984168.78757670149</v>
      </c>
      <c r="I37" s="165">
        <f t="shared" si="1"/>
        <v>17042.642</v>
      </c>
      <c r="J37" s="165">
        <f t="shared" si="1"/>
        <v>18647.18613961582</v>
      </c>
      <c r="K37" s="165">
        <f t="shared" si="1"/>
        <v>412354.24129999999</v>
      </c>
      <c r="L37" s="165">
        <f t="shared" si="1"/>
        <v>768949.49288160296</v>
      </c>
      <c r="N37" s="133"/>
    </row>
    <row r="38" spans="1:15" ht="15.75" thickBot="1" x14ac:dyDescent="0.3">
      <c r="A38" s="27"/>
      <c r="B38" s="101"/>
      <c r="C38" s="101"/>
      <c r="D38" s="101"/>
      <c r="E38" s="101"/>
      <c r="F38" s="101"/>
      <c r="G38" s="102"/>
      <c r="H38" s="102"/>
      <c r="I38" s="101"/>
      <c r="J38" s="101"/>
      <c r="K38" s="101"/>
      <c r="L38" s="130"/>
    </row>
    <row r="39" spans="1:15" x14ac:dyDescent="0.25">
      <c r="A39" s="5"/>
      <c r="B39" s="6" t="s">
        <v>128</v>
      </c>
      <c r="C39" s="5"/>
      <c r="D39" s="5"/>
      <c r="E39" s="5"/>
      <c r="F39" s="5"/>
      <c r="G39" s="10" t="s">
        <v>41</v>
      </c>
      <c r="H39" s="5"/>
      <c r="I39" s="5"/>
      <c r="J39" s="5"/>
      <c r="K39" s="5"/>
      <c r="L39" s="5"/>
    </row>
    <row r="40" spans="1:15" x14ac:dyDescent="0.25">
      <c r="A40" s="47"/>
      <c r="B40" s="17" t="s">
        <v>175</v>
      </c>
      <c r="C40" s="5"/>
      <c r="D40" s="5"/>
      <c r="E40" s="5"/>
      <c r="F40" s="5"/>
      <c r="G40" s="5"/>
      <c r="H40" s="5"/>
      <c r="I40" s="5"/>
      <c r="J40" s="5"/>
      <c r="K40" s="5"/>
      <c r="L40" s="5"/>
    </row>
    <row r="41" spans="1:15" x14ac:dyDescent="0.25">
      <c r="A41" s="16"/>
      <c r="B41" s="251" t="s">
        <v>126</v>
      </c>
      <c r="C41" s="251"/>
      <c r="D41" s="251"/>
      <c r="E41" s="251"/>
      <c r="F41" s="251"/>
      <c r="G41" s="251"/>
      <c r="H41" s="251"/>
      <c r="I41" s="251"/>
      <c r="J41" s="251"/>
      <c r="K41" s="251"/>
      <c r="L41" s="251"/>
    </row>
    <row r="42" spans="1:15" x14ac:dyDescent="0.25">
      <c r="A42" s="16"/>
      <c r="B42" s="251"/>
      <c r="C42" s="251"/>
      <c r="D42" s="251"/>
      <c r="E42" s="251"/>
      <c r="F42" s="251"/>
      <c r="G42" s="251"/>
      <c r="H42" s="251"/>
      <c r="I42" s="251"/>
      <c r="J42" s="251"/>
      <c r="K42" s="251"/>
      <c r="L42" s="251"/>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4"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139</v>
      </c>
    </row>
    <row r="2" spans="5:18" ht="15" x14ac:dyDescent="0.25">
      <c r="E2" s="168"/>
    </row>
    <row r="3" spans="5:18" ht="15" x14ac:dyDescent="0.25">
      <c r="E3" s="169" t="s">
        <v>32</v>
      </c>
      <c r="F3" s="1" t="s">
        <v>140</v>
      </c>
    </row>
    <row r="4" spans="5:18" ht="15" x14ac:dyDescent="0.25">
      <c r="E4" s="169"/>
    </row>
    <row r="5" spans="5:18" ht="15" x14ac:dyDescent="0.25">
      <c r="E5" s="169" t="s">
        <v>6</v>
      </c>
      <c r="F5" s="1" t="s">
        <v>141</v>
      </c>
    </row>
    <row r="6" spans="5:18" ht="15" x14ac:dyDescent="0.25">
      <c r="E6" s="169"/>
    </row>
    <row r="7" spans="5:18" ht="15" x14ac:dyDescent="0.25">
      <c r="E7" s="169" t="s">
        <v>7</v>
      </c>
      <c r="F7" s="1" t="s">
        <v>142</v>
      </c>
    </row>
    <row r="8" spans="5:18" ht="15" x14ac:dyDescent="0.25">
      <c r="E8" s="170"/>
    </row>
    <row r="9" spans="5:18" ht="15" x14ac:dyDescent="0.25">
      <c r="E9" s="168" t="s">
        <v>143</v>
      </c>
      <c r="F9" s="171" t="s">
        <v>144</v>
      </c>
    </row>
    <row r="10" spans="5:18" ht="15" x14ac:dyDescent="0.25">
      <c r="E10" s="168"/>
    </row>
    <row r="11" spans="5:18" ht="15" x14ac:dyDescent="0.25">
      <c r="E11" s="168" t="s">
        <v>56</v>
      </c>
      <c r="F11" s="1" t="s">
        <v>148</v>
      </c>
    </row>
    <row r="12" spans="5:18" ht="15" x14ac:dyDescent="0.25">
      <c r="E12" s="168"/>
      <c r="F12" s="15"/>
      <c r="G12" s="15"/>
      <c r="H12" s="15"/>
      <c r="I12" s="15"/>
      <c r="J12" s="15"/>
      <c r="K12" s="15"/>
      <c r="L12" s="15"/>
      <c r="M12" s="15"/>
      <c r="N12" s="15"/>
      <c r="O12" s="15"/>
      <c r="P12" s="15"/>
      <c r="Q12" s="15"/>
      <c r="R12" s="15"/>
    </row>
    <row r="13" spans="5:18" ht="15" x14ac:dyDescent="0.25">
      <c r="E13" s="168" t="s">
        <v>145</v>
      </c>
      <c r="F13" s="1" t="s">
        <v>146</v>
      </c>
    </row>
    <row r="14" spans="5:18" x14ac:dyDescent="0.2">
      <c r="E14" s="172"/>
    </row>
    <row r="15" spans="5:18" ht="15" x14ac:dyDescent="0.25">
      <c r="E15" s="3" t="s">
        <v>57</v>
      </c>
      <c r="F15" s="184" t="s">
        <v>149</v>
      </c>
    </row>
    <row r="16" spans="5:18" x14ac:dyDescent="0.2">
      <c r="E16" s="25"/>
    </row>
    <row r="17" spans="5:18" x14ac:dyDescent="0.2">
      <c r="E17" s="25"/>
      <c r="F17" s="43"/>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63"/>
      <c r="F22" s="263"/>
      <c r="G22" s="263"/>
      <c r="H22" s="263"/>
      <c r="I22" s="263"/>
      <c r="J22" s="263"/>
      <c r="K22" s="263"/>
      <c r="L22" s="263"/>
      <c r="M22" s="263"/>
      <c r="N22" s="263"/>
      <c r="O22" s="263"/>
      <c r="P22" s="263"/>
      <c r="Q22" s="263"/>
      <c r="R22" s="263"/>
    </row>
    <row r="23" spans="5:18" x14ac:dyDescent="0.2">
      <c r="E23" s="263"/>
      <c r="F23" s="263"/>
      <c r="G23" s="263"/>
      <c r="H23" s="263"/>
      <c r="I23" s="263"/>
      <c r="J23" s="263"/>
      <c r="K23" s="263"/>
      <c r="L23" s="263"/>
      <c r="M23" s="263"/>
      <c r="N23" s="263"/>
      <c r="O23" s="263"/>
      <c r="P23" s="263"/>
      <c r="Q23" s="263"/>
      <c r="R23" s="263"/>
    </row>
    <row r="24" spans="5:18" x14ac:dyDescent="0.2">
      <c r="E24" s="263"/>
      <c r="F24" s="263"/>
      <c r="G24" s="263"/>
      <c r="H24" s="263"/>
      <c r="I24" s="263"/>
      <c r="J24" s="263"/>
      <c r="K24" s="263"/>
      <c r="L24" s="263"/>
      <c r="M24" s="263"/>
      <c r="N24" s="263"/>
      <c r="O24" s="263"/>
      <c r="P24" s="263"/>
      <c r="Q24" s="263"/>
      <c r="R24" s="263"/>
    </row>
    <row r="25" spans="5:18" x14ac:dyDescent="0.2">
      <c r="E25" s="263"/>
      <c r="F25" s="263"/>
      <c r="G25" s="263"/>
      <c r="H25" s="263"/>
      <c r="I25" s="263"/>
      <c r="J25" s="263"/>
      <c r="K25" s="263"/>
      <c r="L25" s="263"/>
      <c r="M25" s="263"/>
      <c r="N25" s="263"/>
      <c r="O25" s="263"/>
      <c r="P25" s="263"/>
      <c r="Q25" s="263"/>
      <c r="R25" s="263"/>
    </row>
    <row r="26" spans="5:18" x14ac:dyDescent="0.2">
      <c r="E26" s="263"/>
      <c r="F26" s="263"/>
      <c r="G26" s="263"/>
      <c r="H26" s="263"/>
      <c r="I26" s="263"/>
      <c r="J26" s="263"/>
      <c r="K26" s="263"/>
      <c r="L26" s="263"/>
      <c r="M26" s="263"/>
      <c r="N26" s="263"/>
      <c r="O26" s="263"/>
      <c r="P26" s="263"/>
      <c r="Q26" s="263"/>
      <c r="R26" s="263"/>
    </row>
    <row r="27" spans="5:18" x14ac:dyDescent="0.2">
      <c r="E27" s="263"/>
      <c r="F27" s="263"/>
      <c r="G27" s="263"/>
      <c r="H27" s="263"/>
      <c r="I27" s="263"/>
      <c r="J27" s="263"/>
      <c r="K27" s="263"/>
      <c r="L27" s="263"/>
      <c r="M27" s="263"/>
      <c r="N27" s="263"/>
      <c r="O27" s="263"/>
      <c r="P27" s="263"/>
      <c r="Q27" s="263"/>
      <c r="R27" s="263"/>
    </row>
    <row r="28" spans="5:18" x14ac:dyDescent="0.2">
      <c r="E28" s="263"/>
      <c r="F28" s="263"/>
      <c r="G28" s="263"/>
      <c r="H28" s="263"/>
      <c r="I28" s="263"/>
      <c r="J28" s="263"/>
      <c r="K28" s="263"/>
      <c r="L28" s="263"/>
      <c r="M28" s="263"/>
      <c r="N28" s="263"/>
      <c r="O28" s="263"/>
      <c r="P28" s="263"/>
      <c r="Q28" s="263"/>
      <c r="R28" s="263"/>
    </row>
    <row r="29" spans="5:18" x14ac:dyDescent="0.2">
      <c r="E29" s="263"/>
      <c r="F29" s="263"/>
      <c r="G29" s="263"/>
      <c r="H29" s="263"/>
      <c r="I29" s="263"/>
      <c r="J29" s="263"/>
      <c r="K29" s="263"/>
      <c r="L29" s="263"/>
      <c r="M29" s="263"/>
      <c r="N29" s="263"/>
      <c r="O29" s="263"/>
      <c r="P29" s="263"/>
      <c r="Q29" s="263"/>
      <c r="R29" s="263"/>
    </row>
    <row r="30" spans="5:18" x14ac:dyDescent="0.2">
      <c r="E30" s="263"/>
      <c r="F30" s="263"/>
      <c r="G30" s="263"/>
      <c r="H30" s="263"/>
      <c r="I30" s="263"/>
      <c r="J30" s="263"/>
      <c r="K30" s="263"/>
      <c r="L30" s="263"/>
      <c r="M30" s="263"/>
      <c r="N30" s="263"/>
      <c r="O30" s="263"/>
      <c r="P30" s="263"/>
      <c r="Q30" s="263"/>
      <c r="R30" s="263"/>
    </row>
    <row r="31" spans="5:18" x14ac:dyDescent="0.2">
      <c r="E31" s="263"/>
      <c r="F31" s="263"/>
      <c r="G31" s="263"/>
      <c r="H31" s="263"/>
      <c r="I31" s="263"/>
      <c r="J31" s="263"/>
      <c r="K31" s="263"/>
      <c r="L31" s="263"/>
      <c r="M31" s="263"/>
      <c r="N31" s="263"/>
      <c r="O31" s="263"/>
      <c r="P31" s="263"/>
      <c r="Q31" s="263"/>
      <c r="R31" s="263"/>
    </row>
    <row r="32" spans="5:18" x14ac:dyDescent="0.2">
      <c r="E32" s="263"/>
      <c r="F32" s="263"/>
      <c r="G32" s="263"/>
      <c r="H32" s="263"/>
      <c r="I32" s="263"/>
      <c r="J32" s="263"/>
      <c r="K32" s="263"/>
      <c r="L32" s="263"/>
      <c r="M32" s="263"/>
      <c r="N32" s="263"/>
      <c r="O32" s="263"/>
      <c r="P32" s="263"/>
      <c r="Q32" s="263"/>
      <c r="R32" s="263"/>
    </row>
    <row r="33" spans="5:18" x14ac:dyDescent="0.2">
      <c r="E33" s="263"/>
      <c r="F33" s="263"/>
      <c r="G33" s="263"/>
      <c r="H33" s="263"/>
      <c r="I33" s="263"/>
      <c r="J33" s="263"/>
      <c r="K33" s="263"/>
      <c r="L33" s="263"/>
      <c r="M33" s="263"/>
      <c r="N33" s="263"/>
      <c r="O33" s="263"/>
      <c r="P33" s="263"/>
      <c r="Q33" s="263"/>
      <c r="R33" s="263"/>
    </row>
    <row r="34" spans="5:18" x14ac:dyDescent="0.2">
      <c r="E34" s="263"/>
      <c r="F34" s="263"/>
      <c r="G34" s="263"/>
      <c r="H34" s="263"/>
      <c r="I34" s="263"/>
      <c r="J34" s="263"/>
      <c r="K34" s="263"/>
      <c r="L34" s="263"/>
      <c r="M34" s="263"/>
      <c r="N34" s="263"/>
      <c r="O34" s="263"/>
      <c r="P34" s="263"/>
      <c r="Q34" s="263"/>
      <c r="R34" s="263"/>
    </row>
    <row r="35" spans="5:18" x14ac:dyDescent="0.2">
      <c r="E35" s="263"/>
      <c r="F35" s="263"/>
      <c r="G35" s="263"/>
      <c r="H35" s="263"/>
      <c r="I35" s="263"/>
      <c r="J35" s="263"/>
      <c r="K35" s="263"/>
      <c r="L35" s="263"/>
      <c r="M35" s="263"/>
      <c r="N35" s="263"/>
      <c r="O35" s="263"/>
      <c r="P35" s="263"/>
      <c r="Q35" s="263"/>
      <c r="R35" s="263"/>
    </row>
    <row r="36" spans="5:18" x14ac:dyDescent="0.2">
      <c r="E36" s="263"/>
      <c r="F36" s="263"/>
      <c r="G36" s="263"/>
      <c r="H36" s="263"/>
      <c r="I36" s="263"/>
      <c r="J36" s="263"/>
      <c r="K36" s="263"/>
      <c r="L36" s="263"/>
      <c r="M36" s="263"/>
      <c r="N36" s="263"/>
      <c r="O36" s="263"/>
      <c r="P36" s="263"/>
      <c r="Q36" s="263"/>
      <c r="R36" s="263"/>
    </row>
    <row r="37" spans="5:18" x14ac:dyDescent="0.2">
      <c r="E37" s="263"/>
      <c r="F37" s="263"/>
      <c r="G37" s="263"/>
      <c r="H37" s="263"/>
      <c r="I37" s="263"/>
      <c r="J37" s="263"/>
      <c r="K37" s="263"/>
      <c r="L37" s="263"/>
      <c r="M37" s="263"/>
      <c r="N37" s="263"/>
      <c r="O37" s="263"/>
      <c r="P37" s="263"/>
      <c r="Q37" s="263"/>
      <c r="R37" s="263"/>
    </row>
    <row r="38" spans="5:18" x14ac:dyDescent="0.2">
      <c r="E38" s="263"/>
      <c r="F38" s="263"/>
      <c r="G38" s="263"/>
      <c r="H38" s="263"/>
      <c r="I38" s="263"/>
      <c r="J38" s="263"/>
      <c r="K38" s="263"/>
      <c r="L38" s="263"/>
      <c r="M38" s="263"/>
      <c r="N38" s="263"/>
      <c r="O38" s="263"/>
      <c r="P38" s="263"/>
      <c r="Q38" s="263"/>
      <c r="R38" s="263"/>
    </row>
    <row r="39" spans="5:18" x14ac:dyDescent="0.2">
      <c r="E39" s="263"/>
      <c r="F39" s="263"/>
      <c r="G39" s="263"/>
      <c r="H39" s="263"/>
      <c r="I39" s="263"/>
      <c r="J39" s="263"/>
      <c r="K39" s="263"/>
      <c r="L39" s="263"/>
      <c r="M39" s="263"/>
      <c r="N39" s="263"/>
      <c r="O39" s="263"/>
      <c r="P39" s="263"/>
      <c r="Q39" s="263"/>
      <c r="R39" s="263"/>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zoomScale="70" zoomScaleNormal="70" workbookViewId="0">
      <selection activeCell="AB32" sqref="AB32"/>
    </sheetView>
  </sheetViews>
  <sheetFormatPr defaultRowHeight="15" x14ac:dyDescent="0.25"/>
  <cols>
    <col min="3" max="3" width="9.140625" customWidth="1"/>
    <col min="4" max="4" width="18.7109375" customWidth="1"/>
    <col min="5" max="5" width="26.7109375" style="229" customWidth="1"/>
    <col min="12" max="12" width="9.140625" customWidth="1"/>
  </cols>
  <sheetData>
    <row r="2" spans="4:18" ht="20.25" x14ac:dyDescent="0.3">
      <c r="D2" s="2"/>
      <c r="E2" s="2" t="s">
        <v>185</v>
      </c>
    </row>
    <row r="4" spans="4:18" ht="15" customHeight="1" x14ac:dyDescent="0.25">
      <c r="D4" s="228"/>
      <c r="G4" s="230"/>
      <c r="H4" s="230"/>
      <c r="I4" s="231"/>
      <c r="J4" s="231"/>
      <c r="K4" s="231"/>
      <c r="L4" s="231"/>
      <c r="M4" s="231"/>
      <c r="N4" s="231"/>
      <c r="O4" s="231"/>
      <c r="P4" s="231"/>
      <c r="Q4" s="231"/>
      <c r="R4" s="231"/>
    </row>
    <row r="5" spans="4:18" x14ac:dyDescent="0.25">
      <c r="D5" s="229"/>
      <c r="E5" s="232"/>
      <c r="F5" s="232"/>
      <c r="G5" s="232"/>
      <c r="H5" s="231"/>
      <c r="I5" s="231"/>
      <c r="J5" s="231"/>
      <c r="K5" s="231"/>
      <c r="L5" s="231"/>
      <c r="M5" s="231"/>
      <c r="N5" s="231"/>
      <c r="O5" s="231"/>
      <c r="P5" s="231"/>
      <c r="Q5" s="231"/>
      <c r="R5" s="231"/>
    </row>
    <row r="6" spans="4:18" x14ac:dyDescent="0.25">
      <c r="H6" s="231"/>
      <c r="I6" s="231"/>
      <c r="J6" s="231"/>
      <c r="K6" s="231"/>
      <c r="L6" s="231"/>
      <c r="M6" s="231"/>
      <c r="N6" s="231"/>
      <c r="O6" s="231"/>
      <c r="P6" s="231"/>
      <c r="Q6" s="231"/>
      <c r="R6" s="231"/>
    </row>
    <row r="7" spans="4:18" x14ac:dyDescent="0.25">
      <c r="E7" s="231"/>
      <c r="F7" s="231"/>
      <c r="G7" s="231"/>
      <c r="H7" s="231"/>
      <c r="I7" s="231"/>
      <c r="J7" s="231"/>
      <c r="K7" s="231"/>
      <c r="L7" s="231"/>
      <c r="M7" s="231"/>
      <c r="N7" s="231"/>
      <c r="O7" s="231"/>
      <c r="P7" s="231"/>
      <c r="Q7" s="231"/>
      <c r="R7" s="231"/>
    </row>
    <row r="8" spans="4:18" x14ac:dyDescent="0.25">
      <c r="E8" s="231"/>
      <c r="F8" s="231"/>
      <c r="G8" s="231"/>
      <c r="H8" s="231"/>
      <c r="I8" s="231"/>
      <c r="J8" s="231"/>
      <c r="K8" s="231"/>
      <c r="L8" s="231"/>
      <c r="M8" s="231"/>
      <c r="N8" s="231"/>
      <c r="O8" s="231"/>
      <c r="P8" s="231"/>
      <c r="Q8" s="231"/>
      <c r="R8" s="231"/>
    </row>
    <row r="9" spans="4:18" x14ac:dyDescent="0.25">
      <c r="E9" s="231"/>
      <c r="F9" s="231"/>
      <c r="G9" s="231"/>
      <c r="H9" s="231"/>
      <c r="I9" s="231"/>
      <c r="J9" s="231"/>
      <c r="K9" s="231"/>
      <c r="L9" s="231"/>
      <c r="M9" s="231"/>
      <c r="N9" s="231"/>
      <c r="O9" s="231"/>
      <c r="P9" s="231"/>
      <c r="Q9" s="231"/>
      <c r="R9" s="231"/>
    </row>
    <row r="10" spans="4:18" x14ac:dyDescent="0.25">
      <c r="E10" s="231"/>
      <c r="F10" s="231"/>
      <c r="G10" s="231"/>
      <c r="H10" s="231"/>
      <c r="I10" s="231"/>
      <c r="J10" s="231"/>
      <c r="K10" s="231"/>
      <c r="L10" s="231"/>
      <c r="M10" s="231"/>
      <c r="N10" s="231"/>
      <c r="O10" s="231"/>
      <c r="P10" s="231"/>
      <c r="Q10" s="231"/>
      <c r="R10" s="231"/>
    </row>
    <row r="11" spans="4:18" x14ac:dyDescent="0.25">
      <c r="E11" s="231"/>
      <c r="F11" s="231"/>
      <c r="G11" s="231"/>
      <c r="H11" s="231"/>
      <c r="I11" s="231"/>
      <c r="J11" s="231"/>
      <c r="K11" s="231"/>
      <c r="L11" s="231"/>
      <c r="M11" s="231"/>
      <c r="N11" s="231"/>
      <c r="O11" s="231"/>
      <c r="P11" s="231"/>
      <c r="Q11" s="231"/>
      <c r="R11" s="231"/>
    </row>
    <row r="12" spans="4:18" x14ac:dyDescent="0.25">
      <c r="E12" s="231"/>
      <c r="F12" s="231"/>
      <c r="G12" s="231"/>
      <c r="H12" s="231"/>
      <c r="I12" s="231"/>
      <c r="J12" s="231"/>
      <c r="K12" s="231"/>
      <c r="L12" s="231"/>
      <c r="M12" s="231"/>
      <c r="N12" s="231"/>
      <c r="O12" s="231"/>
      <c r="P12" s="231"/>
      <c r="Q12" s="231"/>
      <c r="R12" s="231"/>
    </row>
    <row r="13" spans="4:18" x14ac:dyDescent="0.25">
      <c r="E13" s="231"/>
      <c r="F13" s="231"/>
      <c r="G13" s="231"/>
      <c r="H13" s="231"/>
      <c r="I13" s="231"/>
      <c r="J13" s="231"/>
      <c r="K13" s="231"/>
      <c r="L13" s="231"/>
      <c r="M13" s="231"/>
      <c r="N13" s="231"/>
      <c r="O13" s="231"/>
      <c r="P13" s="231"/>
      <c r="Q13" s="231"/>
      <c r="R13" s="231"/>
    </row>
    <row r="14" spans="4:18" x14ac:dyDescent="0.25">
      <c r="E14" s="231"/>
      <c r="F14" s="231"/>
      <c r="G14" s="231"/>
      <c r="H14" s="231"/>
      <c r="I14" s="231"/>
      <c r="J14" s="231"/>
      <c r="K14" s="231"/>
      <c r="L14" s="231"/>
      <c r="M14" s="231"/>
      <c r="N14" s="231"/>
      <c r="O14" s="231"/>
      <c r="P14" s="231"/>
      <c r="Q14" s="231"/>
      <c r="R14" s="231"/>
    </row>
    <row r="15" spans="4:18" x14ac:dyDescent="0.25">
      <c r="E15" s="231"/>
      <c r="F15" s="231"/>
      <c r="G15" s="231"/>
      <c r="H15" s="231"/>
      <c r="I15" s="231"/>
      <c r="J15" s="231"/>
      <c r="K15" s="231"/>
      <c r="L15" s="231"/>
      <c r="M15" s="231"/>
      <c r="N15" s="231"/>
      <c r="O15" s="231"/>
      <c r="P15" s="231"/>
      <c r="Q15" s="231"/>
      <c r="R15" s="231"/>
    </row>
    <row r="16" spans="4:18" x14ac:dyDescent="0.25">
      <c r="E16" s="231"/>
      <c r="F16" s="231"/>
      <c r="G16" s="231"/>
      <c r="H16" s="231"/>
      <c r="I16" s="231"/>
      <c r="J16" s="231"/>
      <c r="K16" s="231"/>
      <c r="L16" s="231"/>
      <c r="M16" s="231"/>
      <c r="N16" s="231"/>
      <c r="O16" s="231"/>
      <c r="P16" s="231"/>
      <c r="Q16" s="231"/>
      <c r="R16" s="231"/>
    </row>
    <row r="17" spans="5:18" x14ac:dyDescent="0.25">
      <c r="E17" s="231"/>
      <c r="F17" s="231"/>
      <c r="G17" s="231"/>
      <c r="H17" s="231"/>
      <c r="I17" s="231"/>
      <c r="J17" s="231"/>
      <c r="K17" s="231"/>
      <c r="L17" s="231"/>
      <c r="M17" s="231"/>
      <c r="N17" s="231"/>
      <c r="O17" s="231"/>
      <c r="P17" s="231"/>
      <c r="Q17" s="231"/>
      <c r="R17" s="231"/>
    </row>
    <row r="18" spans="5:18" x14ac:dyDescent="0.25">
      <c r="E18" s="231"/>
      <c r="F18" s="231"/>
      <c r="G18" s="231"/>
      <c r="H18" s="231"/>
      <c r="I18" s="231"/>
      <c r="J18" s="231"/>
      <c r="K18" s="231"/>
      <c r="L18" s="231"/>
      <c r="M18" s="231"/>
      <c r="N18" s="231"/>
      <c r="O18" s="231"/>
      <c r="P18" s="231"/>
      <c r="Q18" s="231"/>
      <c r="R18" s="231"/>
    </row>
    <row r="19" spans="5:18" x14ac:dyDescent="0.25">
      <c r="E19" s="231"/>
      <c r="F19" s="231"/>
      <c r="G19" s="231"/>
      <c r="H19" s="231"/>
      <c r="I19" s="231"/>
      <c r="J19" s="231"/>
      <c r="K19" s="231"/>
      <c r="L19" s="231"/>
      <c r="M19" s="231"/>
      <c r="N19" s="231"/>
      <c r="O19" s="231"/>
      <c r="P19" s="231"/>
      <c r="Q19" s="231"/>
      <c r="R19" s="231"/>
    </row>
    <row r="20" spans="5:18" x14ac:dyDescent="0.25">
      <c r="E20" s="231"/>
      <c r="F20" s="231"/>
      <c r="G20" s="231"/>
      <c r="H20" s="231"/>
      <c r="I20" s="231"/>
      <c r="J20" s="231"/>
      <c r="K20" s="231"/>
      <c r="L20" s="231"/>
      <c r="M20" s="231"/>
      <c r="N20" s="231"/>
      <c r="O20" s="231"/>
      <c r="P20" s="231"/>
      <c r="Q20" s="231"/>
      <c r="R20" s="231"/>
    </row>
    <row r="21" spans="5:18" x14ac:dyDescent="0.25">
      <c r="E21" s="231"/>
      <c r="F21" s="231"/>
      <c r="G21" s="231"/>
      <c r="H21" s="231"/>
      <c r="I21" s="231"/>
      <c r="J21" s="231"/>
      <c r="K21" s="231"/>
      <c r="L21" s="231"/>
      <c r="M21" s="231"/>
      <c r="N21" s="231"/>
      <c r="O21" s="231"/>
      <c r="P21" s="231"/>
      <c r="Q21" s="231"/>
      <c r="R21" s="231"/>
    </row>
    <row r="22" spans="5:18" x14ac:dyDescent="0.25">
      <c r="F22" s="231"/>
      <c r="G22" s="231"/>
      <c r="H22" s="231"/>
      <c r="I22" s="231"/>
      <c r="J22" s="231"/>
      <c r="K22" s="231"/>
      <c r="L22" s="231"/>
      <c r="N22" s="231"/>
      <c r="O22" s="231"/>
      <c r="P22" s="231"/>
      <c r="Q22" s="231"/>
      <c r="R22" s="231"/>
    </row>
    <row r="23" spans="5:18" x14ac:dyDescent="0.25">
      <c r="E23" s="231"/>
      <c r="F23" s="231"/>
      <c r="G23" s="231"/>
      <c r="H23" s="231"/>
      <c r="I23" s="231"/>
      <c r="J23" s="231"/>
      <c r="K23" s="231"/>
      <c r="L23" s="231"/>
      <c r="M23" s="231"/>
      <c r="N23" s="231"/>
      <c r="O23" s="231"/>
      <c r="P23" s="231"/>
      <c r="Q23" s="231"/>
      <c r="R23" s="231"/>
    </row>
    <row r="24" spans="5:18" ht="15" customHeight="1" x14ac:dyDescent="0.25">
      <c r="E24" s="231"/>
      <c r="F24" s="231"/>
      <c r="G24" s="231"/>
      <c r="H24" s="231"/>
      <c r="I24" s="231"/>
      <c r="J24" s="231"/>
      <c r="K24" s="231"/>
      <c r="L24" s="231"/>
      <c r="M24" s="231"/>
      <c r="N24" s="231"/>
      <c r="O24" s="231"/>
      <c r="P24" s="231"/>
      <c r="Q24" s="231"/>
      <c r="R24" s="231"/>
    </row>
    <row r="25" spans="5:18" x14ac:dyDescent="0.25">
      <c r="E25" s="231"/>
      <c r="F25" s="231"/>
      <c r="G25" s="231"/>
      <c r="H25" s="231"/>
      <c r="I25" s="231"/>
      <c r="J25" s="231"/>
      <c r="K25" s="231"/>
      <c r="L25" s="231"/>
      <c r="M25" s="231"/>
      <c r="N25" s="231"/>
      <c r="O25" s="231"/>
      <c r="P25" s="231"/>
      <c r="Q25" s="231"/>
      <c r="R25" s="231"/>
    </row>
    <row r="26" spans="5:18" x14ac:dyDescent="0.25">
      <c r="E26" s="233"/>
      <c r="F26" s="231"/>
      <c r="G26" s="231"/>
      <c r="H26" s="231"/>
      <c r="I26" s="231"/>
      <c r="J26" s="231"/>
      <c r="K26" s="231"/>
      <c r="L26" s="231"/>
      <c r="M26" s="231"/>
      <c r="N26" s="231"/>
      <c r="O26" s="231"/>
      <c r="P26" s="231"/>
      <c r="Q26" s="231"/>
      <c r="R26" s="231"/>
    </row>
    <row r="27" spans="5:18" x14ac:dyDescent="0.25">
      <c r="E27" s="231"/>
      <c r="F27" s="231"/>
      <c r="G27" s="231"/>
      <c r="H27" s="231"/>
      <c r="I27" s="231"/>
      <c r="J27" s="231"/>
      <c r="K27" s="231"/>
      <c r="L27" s="231"/>
      <c r="M27" s="231"/>
      <c r="N27" s="231"/>
      <c r="O27" s="231"/>
      <c r="P27" s="231"/>
      <c r="Q27" s="231"/>
      <c r="R27" s="231"/>
    </row>
    <row r="28" spans="5:18" x14ac:dyDescent="0.25">
      <c r="E28" s="231"/>
      <c r="F28" s="231"/>
      <c r="G28" s="231"/>
      <c r="H28" s="231"/>
      <c r="I28" s="231"/>
      <c r="J28" s="231"/>
      <c r="K28" s="231"/>
      <c r="L28" s="231"/>
      <c r="M28" s="231"/>
      <c r="N28" s="231"/>
      <c r="O28" s="231"/>
      <c r="P28" s="231"/>
      <c r="Q28" s="231"/>
      <c r="R28" s="231"/>
    </row>
    <row r="29" spans="5:18" x14ac:dyDescent="0.25">
      <c r="E29" s="231"/>
      <c r="F29" s="231"/>
      <c r="G29" s="231"/>
      <c r="H29" s="231"/>
      <c r="I29" s="231"/>
      <c r="J29" s="231"/>
      <c r="K29" s="231"/>
      <c r="L29" s="231"/>
      <c r="M29" s="231"/>
      <c r="N29" s="231"/>
      <c r="O29" s="231"/>
      <c r="P29" s="231"/>
      <c r="Q29" s="231"/>
      <c r="R29" s="231"/>
    </row>
    <row r="30" spans="5:18" x14ac:dyDescent="0.25">
      <c r="E30" s="231"/>
      <c r="F30" s="231"/>
      <c r="G30" s="231"/>
      <c r="H30" s="231"/>
      <c r="I30" s="231"/>
      <c r="J30" s="231"/>
      <c r="K30" s="231"/>
      <c r="L30" s="231"/>
      <c r="M30" s="231"/>
      <c r="N30" s="231"/>
      <c r="O30" s="231"/>
      <c r="P30" s="231"/>
      <c r="Q30" s="231"/>
      <c r="R30" s="231"/>
    </row>
    <row r="31" spans="5:18" x14ac:dyDescent="0.25">
      <c r="E31" s="231"/>
      <c r="F31" s="231"/>
      <c r="G31" s="231"/>
      <c r="H31" s="231"/>
      <c r="I31" s="231"/>
      <c r="J31" s="231"/>
      <c r="K31" s="231"/>
      <c r="L31" s="231"/>
      <c r="M31" s="231"/>
      <c r="N31" s="231"/>
      <c r="O31" s="231"/>
      <c r="P31" s="231"/>
      <c r="Q31" s="231"/>
      <c r="R31" s="231"/>
    </row>
    <row r="32" spans="5:18" x14ac:dyDescent="0.25">
      <c r="E32" s="231"/>
      <c r="F32" s="231"/>
      <c r="G32" s="231"/>
      <c r="H32" s="231"/>
      <c r="I32" s="231"/>
      <c r="J32" s="231"/>
      <c r="K32" s="231"/>
      <c r="L32" s="231"/>
      <c r="M32" s="231"/>
      <c r="N32" s="231"/>
      <c r="O32" s="231"/>
      <c r="P32" s="231"/>
      <c r="Q32" s="231"/>
      <c r="R32" s="231"/>
    </row>
    <row r="33" spans="5:22" x14ac:dyDescent="0.25">
      <c r="E33" s="231"/>
      <c r="F33" s="231"/>
      <c r="G33" s="231"/>
      <c r="H33" s="231"/>
      <c r="I33" s="231"/>
      <c r="J33" s="231"/>
      <c r="K33" s="231"/>
      <c r="L33" s="231"/>
      <c r="M33" s="231"/>
      <c r="N33" s="231"/>
      <c r="O33" s="231"/>
      <c r="P33" s="231"/>
      <c r="Q33" s="231"/>
      <c r="R33" s="231"/>
    </row>
    <row r="34" spans="5:22" x14ac:dyDescent="0.25">
      <c r="E34" s="231"/>
      <c r="F34" s="231"/>
      <c r="G34" s="231"/>
      <c r="H34" s="231"/>
      <c r="I34" s="231"/>
      <c r="J34" s="231"/>
      <c r="K34" s="231"/>
      <c r="L34" s="231"/>
      <c r="M34" s="231"/>
      <c r="N34" s="231"/>
      <c r="O34" s="231"/>
      <c r="P34" s="231"/>
      <c r="Q34" s="231"/>
      <c r="R34" s="231"/>
    </row>
    <row r="35" spans="5:22" x14ac:dyDescent="0.25">
      <c r="E35" s="231"/>
      <c r="F35" s="231"/>
      <c r="G35" s="231"/>
      <c r="H35" s="231"/>
      <c r="I35" s="231"/>
      <c r="J35" s="231"/>
      <c r="K35" s="231"/>
      <c r="L35" s="231"/>
      <c r="M35" s="231"/>
      <c r="N35" s="231"/>
      <c r="O35" s="231"/>
      <c r="P35" s="231"/>
      <c r="Q35" s="231"/>
      <c r="R35" s="231"/>
    </row>
    <row r="36" spans="5:22" x14ac:dyDescent="0.25">
      <c r="E36" s="231"/>
      <c r="F36" s="231"/>
      <c r="G36" s="231"/>
      <c r="H36" s="231"/>
      <c r="I36" s="231"/>
      <c r="J36" s="231"/>
      <c r="K36" s="231"/>
      <c r="L36" s="231"/>
      <c r="M36" s="231"/>
      <c r="N36" s="231"/>
      <c r="O36" s="231"/>
      <c r="P36" s="231"/>
      <c r="Q36" s="231"/>
      <c r="R36" s="231"/>
    </row>
    <row r="37" spans="5:22" x14ac:dyDescent="0.25">
      <c r="E37" s="231"/>
      <c r="F37" s="231"/>
      <c r="G37" s="231"/>
      <c r="H37" s="231"/>
      <c r="I37" s="231"/>
      <c r="J37" s="231"/>
      <c r="K37" s="231"/>
      <c r="L37" s="231"/>
      <c r="M37" s="231"/>
      <c r="N37" s="231"/>
      <c r="O37" s="231"/>
      <c r="P37" s="231"/>
      <c r="Q37" s="231"/>
      <c r="R37" s="231"/>
    </row>
    <row r="38" spans="5:22" x14ac:dyDescent="0.25">
      <c r="E38" s="231"/>
      <c r="F38" s="231"/>
      <c r="G38" s="231"/>
      <c r="H38" s="231"/>
      <c r="I38" s="231"/>
      <c r="J38" s="231"/>
      <c r="K38" s="231"/>
      <c r="L38" s="231"/>
      <c r="M38" s="231"/>
      <c r="N38" s="231"/>
      <c r="O38" s="231"/>
      <c r="P38" s="231"/>
      <c r="Q38" s="231"/>
      <c r="R38" s="231"/>
    </row>
    <row r="39" spans="5:22" x14ac:dyDescent="0.25">
      <c r="E39" s="231"/>
      <c r="F39" s="231"/>
      <c r="G39" s="231"/>
      <c r="H39" s="231"/>
      <c r="I39" s="231"/>
      <c r="J39" s="231"/>
      <c r="K39" s="231"/>
      <c r="L39" s="231"/>
      <c r="M39" s="231"/>
      <c r="N39" s="231"/>
      <c r="O39" s="231"/>
      <c r="P39" s="231"/>
      <c r="Q39" s="231"/>
    </row>
    <row r="40" spans="5:22" x14ac:dyDescent="0.25">
      <c r="E40" s="231"/>
      <c r="F40" s="231"/>
      <c r="G40" s="231"/>
      <c r="H40" s="231"/>
      <c r="I40" s="231"/>
      <c r="J40" s="231"/>
      <c r="K40" s="231"/>
      <c r="L40" s="231"/>
      <c r="M40" s="231"/>
      <c r="N40" s="231"/>
      <c r="O40" s="231"/>
      <c r="P40" s="231"/>
      <c r="Q40" s="231"/>
    </row>
    <row r="44" spans="5:22" ht="15" customHeight="1" x14ac:dyDescent="0.25">
      <c r="E44" s="234"/>
      <c r="F44" s="231"/>
      <c r="G44" s="231"/>
      <c r="H44" s="231"/>
      <c r="I44" s="231"/>
      <c r="J44" s="231"/>
      <c r="K44" s="231"/>
      <c r="L44" s="231"/>
      <c r="M44" s="231"/>
      <c r="N44" s="234"/>
      <c r="O44" s="231"/>
      <c r="P44" s="231"/>
      <c r="Q44" s="231"/>
    </row>
    <row r="45" spans="5:22" x14ac:dyDescent="0.25">
      <c r="E45" s="235"/>
      <c r="F45" s="231"/>
      <c r="G45" s="231"/>
      <c r="H45" s="231"/>
      <c r="I45" s="231"/>
      <c r="J45" s="231"/>
      <c r="K45" s="231"/>
      <c r="L45" s="231"/>
      <c r="M45" s="231"/>
      <c r="N45" s="235"/>
      <c r="O45" s="231"/>
      <c r="P45" s="231"/>
      <c r="Q45" s="231"/>
    </row>
    <row r="46" spans="5:22" ht="15" customHeight="1" x14ac:dyDescent="0.25">
      <c r="E46" s="231"/>
      <c r="F46" s="231"/>
      <c r="G46" s="231"/>
      <c r="H46" s="231"/>
      <c r="I46" s="231"/>
      <c r="J46" s="231"/>
      <c r="K46" s="231"/>
      <c r="L46" s="231"/>
      <c r="M46" s="231"/>
      <c r="N46" s="231"/>
      <c r="O46" s="231"/>
      <c r="P46" s="231"/>
      <c r="Q46" s="231"/>
    </row>
    <row r="47" spans="5:22" x14ac:dyDescent="0.25">
      <c r="E47" s="231"/>
      <c r="F47" s="231"/>
      <c r="G47" s="231"/>
      <c r="H47" s="231"/>
      <c r="I47" s="231"/>
      <c r="J47" s="231"/>
      <c r="K47" s="231"/>
      <c r="L47" s="231"/>
      <c r="M47" s="231"/>
      <c r="N47" s="231"/>
      <c r="O47" s="231"/>
      <c r="P47" s="231"/>
      <c r="Q47" s="231"/>
      <c r="R47" s="231"/>
      <c r="S47" s="231"/>
      <c r="T47" s="231"/>
      <c r="U47" s="231"/>
      <c r="V47" s="231"/>
    </row>
    <row r="48" spans="5:22" x14ac:dyDescent="0.25">
      <c r="E48" s="231"/>
      <c r="F48" s="231"/>
      <c r="G48" s="231"/>
      <c r="H48" s="231"/>
      <c r="I48" s="231"/>
      <c r="J48" s="231"/>
      <c r="K48" s="231"/>
      <c r="L48" s="231"/>
      <c r="M48" s="231"/>
      <c r="N48" s="231"/>
      <c r="O48" s="231"/>
      <c r="P48" s="231"/>
      <c r="Q48" s="231"/>
      <c r="R48" s="231"/>
      <c r="S48" s="231"/>
      <c r="T48" s="231"/>
      <c r="U48" s="231"/>
      <c r="V48" s="231"/>
    </row>
    <row r="49" spans="5:22" ht="71.25" customHeight="1" x14ac:dyDescent="0.25">
      <c r="E49" s="231"/>
      <c r="F49" s="231"/>
      <c r="G49" s="231"/>
      <c r="H49" s="231"/>
      <c r="I49" s="231"/>
      <c r="J49" s="231"/>
      <c r="K49" s="231"/>
      <c r="L49" s="231"/>
      <c r="M49" s="231"/>
      <c r="N49" s="231"/>
      <c r="O49" s="231"/>
      <c r="P49" s="231"/>
      <c r="Q49" s="231"/>
      <c r="R49" s="231"/>
      <c r="S49" s="231"/>
      <c r="T49" s="231"/>
      <c r="U49" s="236"/>
      <c r="V49" s="236"/>
    </row>
    <row r="50" spans="5:22" x14ac:dyDescent="0.25">
      <c r="E50" s="231"/>
      <c r="F50" s="231"/>
      <c r="G50" s="231"/>
      <c r="H50" s="231"/>
      <c r="I50" s="231"/>
      <c r="J50" s="231"/>
      <c r="K50" s="231"/>
      <c r="L50" s="231"/>
      <c r="M50" s="231"/>
      <c r="N50" s="231"/>
      <c r="O50" s="231"/>
      <c r="P50" s="231"/>
      <c r="Q50" s="231"/>
      <c r="R50" s="231"/>
      <c r="S50" s="231"/>
      <c r="T50" s="231"/>
      <c r="U50" s="236"/>
      <c r="V50" s="236"/>
    </row>
    <row r="51" spans="5:22" x14ac:dyDescent="0.25">
      <c r="E51" s="231"/>
      <c r="F51" s="231"/>
      <c r="G51" s="231"/>
      <c r="H51" s="231"/>
      <c r="I51" s="231"/>
      <c r="J51" s="231"/>
      <c r="K51" s="231"/>
      <c r="L51" s="231"/>
      <c r="M51" s="231"/>
      <c r="N51" s="231"/>
      <c r="O51" s="231"/>
      <c r="P51" s="231"/>
      <c r="Q51" s="231"/>
      <c r="R51" s="231"/>
      <c r="S51" s="231"/>
      <c r="T51" s="231"/>
      <c r="U51" s="236"/>
      <c r="V51" s="236"/>
    </row>
    <row r="52" spans="5:22" x14ac:dyDescent="0.25">
      <c r="E52" s="231"/>
      <c r="F52" s="231"/>
      <c r="G52" s="231"/>
      <c r="H52" s="231"/>
      <c r="I52" s="231"/>
      <c r="J52" s="231"/>
      <c r="K52" s="231"/>
      <c r="L52" s="231"/>
      <c r="M52" s="231"/>
      <c r="N52" s="231"/>
      <c r="O52" s="231"/>
      <c r="P52" s="231"/>
      <c r="Q52" s="231"/>
      <c r="R52" s="231"/>
      <c r="S52" s="231"/>
      <c r="T52" s="231"/>
      <c r="U52" s="236"/>
      <c r="V52" s="236"/>
    </row>
    <row r="53" spans="5:22" x14ac:dyDescent="0.25">
      <c r="E53" s="231"/>
      <c r="F53" s="231"/>
      <c r="G53" s="231"/>
      <c r="H53" s="231"/>
      <c r="I53" s="231"/>
      <c r="J53" s="231"/>
      <c r="K53" s="231"/>
      <c r="L53" s="231"/>
      <c r="M53" s="231"/>
      <c r="N53" s="231"/>
      <c r="O53" s="231"/>
      <c r="P53" s="231"/>
      <c r="Q53" s="231"/>
      <c r="R53" s="231"/>
      <c r="S53" s="231"/>
      <c r="T53" s="231"/>
      <c r="U53" s="236"/>
      <c r="V53" s="236"/>
    </row>
    <row r="54" spans="5:22" x14ac:dyDescent="0.25">
      <c r="E54" s="231"/>
      <c r="F54" s="231"/>
      <c r="G54" s="231"/>
      <c r="H54" s="231"/>
      <c r="I54" s="231"/>
      <c r="J54" s="231"/>
      <c r="K54" s="231"/>
      <c r="L54" s="231"/>
      <c r="M54" s="231"/>
      <c r="N54" s="231"/>
      <c r="O54" s="231"/>
      <c r="P54" s="231"/>
      <c r="Q54" s="231"/>
      <c r="R54" s="231"/>
      <c r="S54" s="231"/>
      <c r="T54" s="231"/>
      <c r="U54" s="236"/>
      <c r="V54" s="236"/>
    </row>
    <row r="55" spans="5:22" x14ac:dyDescent="0.25">
      <c r="E55" s="231"/>
      <c r="F55" s="231"/>
      <c r="G55" s="231"/>
      <c r="H55" s="231"/>
      <c r="I55" s="231"/>
      <c r="J55" s="231"/>
      <c r="K55" s="231"/>
      <c r="L55" s="231"/>
      <c r="M55" s="231"/>
      <c r="N55" s="231"/>
      <c r="O55" s="231"/>
      <c r="P55" s="231"/>
      <c r="Q55" s="231"/>
      <c r="R55" s="231"/>
      <c r="S55" s="231"/>
      <c r="T55" s="231"/>
      <c r="U55" s="236"/>
      <c r="V55" s="236"/>
    </row>
    <row r="56" spans="5:22" x14ac:dyDescent="0.25">
      <c r="E56" s="231"/>
      <c r="F56" s="231"/>
      <c r="G56" s="231"/>
      <c r="H56" s="231"/>
      <c r="I56" s="231"/>
      <c r="J56" s="231"/>
      <c r="K56" s="231"/>
      <c r="L56" s="231"/>
      <c r="M56" s="231"/>
      <c r="N56" s="231"/>
      <c r="O56" s="231"/>
      <c r="P56" s="231"/>
      <c r="Q56" s="231"/>
      <c r="R56" s="231"/>
      <c r="S56" s="231"/>
      <c r="T56" s="231"/>
      <c r="U56" s="236"/>
      <c r="V56" s="236"/>
    </row>
    <row r="57" spans="5:22" x14ac:dyDescent="0.25">
      <c r="E57" s="231"/>
      <c r="F57" s="231"/>
      <c r="G57" s="231"/>
      <c r="H57" s="231"/>
      <c r="I57" s="231"/>
      <c r="J57" s="231"/>
      <c r="K57" s="231"/>
      <c r="L57" s="231"/>
      <c r="M57" s="231"/>
      <c r="N57" s="231"/>
      <c r="O57" s="231"/>
      <c r="P57" s="231"/>
      <c r="Q57" s="231"/>
      <c r="R57" s="231"/>
      <c r="S57" s="231"/>
      <c r="T57" s="231"/>
      <c r="U57" s="236"/>
      <c r="V57" s="236"/>
    </row>
    <row r="58" spans="5:22" x14ac:dyDescent="0.25">
      <c r="E58" s="231"/>
      <c r="F58" s="231"/>
      <c r="G58" s="231"/>
      <c r="H58" s="231"/>
      <c r="I58" s="231"/>
      <c r="J58" s="231"/>
      <c r="K58" s="231"/>
      <c r="L58" s="231"/>
      <c r="M58" s="231"/>
      <c r="N58" s="231"/>
      <c r="O58" s="231"/>
      <c r="P58" s="231"/>
      <c r="Q58" s="231"/>
      <c r="R58" s="231"/>
      <c r="S58" s="231"/>
      <c r="T58" s="231"/>
      <c r="U58" s="236"/>
      <c r="V58" s="236"/>
    </row>
    <row r="59" spans="5:22" x14ac:dyDescent="0.25">
      <c r="E59" s="231"/>
      <c r="F59" s="231"/>
      <c r="G59" s="231"/>
      <c r="H59" s="231"/>
      <c r="I59" s="231"/>
      <c r="J59" s="231"/>
      <c r="K59" s="231"/>
      <c r="L59" s="231"/>
      <c r="M59" s="231"/>
      <c r="N59" s="231"/>
      <c r="O59" s="231"/>
      <c r="P59" s="231"/>
      <c r="Q59" s="231"/>
      <c r="R59" s="231"/>
      <c r="S59" s="231"/>
      <c r="T59" s="231"/>
      <c r="U59" s="236"/>
      <c r="V59" s="236"/>
    </row>
    <row r="60" spans="5:22" x14ac:dyDescent="0.25">
      <c r="E60" s="231"/>
      <c r="F60" s="231"/>
      <c r="G60" s="231"/>
      <c r="H60" s="231"/>
      <c r="I60" s="231"/>
      <c r="J60" s="231"/>
      <c r="K60" s="231"/>
      <c r="L60" s="231"/>
      <c r="M60" s="231"/>
      <c r="N60" s="231"/>
      <c r="O60" s="231"/>
      <c r="P60" s="231"/>
      <c r="Q60" s="231"/>
      <c r="R60" s="231"/>
      <c r="S60" s="231"/>
      <c r="T60" s="231"/>
      <c r="U60" s="236"/>
      <c r="V60" s="236"/>
    </row>
    <row r="61" spans="5:22" x14ac:dyDescent="0.25">
      <c r="E61"/>
      <c r="F61" s="236"/>
      <c r="G61" s="236"/>
      <c r="H61" s="236"/>
      <c r="I61" s="236"/>
      <c r="J61" s="236"/>
      <c r="K61" s="236"/>
      <c r="L61" s="236"/>
      <c r="M61" s="236"/>
      <c r="N61" s="236"/>
      <c r="O61" s="236"/>
      <c r="P61" s="236"/>
      <c r="Q61" s="236"/>
      <c r="R61" s="236"/>
      <c r="S61" s="236"/>
      <c r="T61" s="236"/>
      <c r="U61" s="236"/>
      <c r="V61" s="236"/>
    </row>
    <row r="62" spans="5:22" x14ac:dyDescent="0.25">
      <c r="E62" s="236"/>
      <c r="F62" s="236"/>
      <c r="G62" s="236"/>
      <c r="H62" s="236"/>
      <c r="I62" s="236"/>
      <c r="J62" s="236"/>
      <c r="K62" s="236"/>
      <c r="L62" s="236"/>
      <c r="M62" s="236"/>
      <c r="N62" s="236"/>
      <c r="O62" s="236"/>
      <c r="P62" s="236"/>
      <c r="Q62" s="236"/>
      <c r="R62" s="236"/>
      <c r="S62" s="236"/>
      <c r="T62" s="236"/>
      <c r="U62" s="236"/>
      <c r="V62" s="236"/>
    </row>
    <row r="63" spans="5:22" x14ac:dyDescent="0.25">
      <c r="E63" s="236"/>
      <c r="F63" s="236"/>
      <c r="G63" s="236"/>
      <c r="H63" s="236"/>
      <c r="I63" s="236"/>
      <c r="J63" s="236"/>
      <c r="K63" s="236"/>
      <c r="L63" s="236"/>
      <c r="M63" s="236"/>
      <c r="N63" s="236"/>
      <c r="O63" s="236"/>
      <c r="P63" s="236"/>
      <c r="Q63" s="236"/>
      <c r="R63" s="236"/>
      <c r="S63" s="236"/>
      <c r="T63" s="236"/>
      <c r="U63" s="236"/>
      <c r="V63" s="236"/>
    </row>
    <row r="64" spans="5:22" x14ac:dyDescent="0.25">
      <c r="E64" s="236"/>
      <c r="F64" s="236"/>
      <c r="G64" s="236"/>
      <c r="H64" s="236"/>
      <c r="I64" s="236"/>
      <c r="J64" s="236"/>
      <c r="K64" s="236"/>
      <c r="L64" s="236"/>
      <c r="M64" s="236"/>
      <c r="N64" s="236"/>
      <c r="O64" s="236"/>
      <c r="P64" s="236"/>
      <c r="Q64" s="236"/>
      <c r="R64" s="236"/>
      <c r="S64" s="236"/>
      <c r="T64" s="236"/>
      <c r="U64" s="236"/>
      <c r="V64" s="236"/>
    </row>
    <row r="65" spans="5:22" x14ac:dyDescent="0.25">
      <c r="E65" s="236"/>
      <c r="F65" s="236"/>
      <c r="G65" s="236"/>
      <c r="H65" s="236"/>
      <c r="I65" s="236"/>
      <c r="J65" s="236"/>
      <c r="K65" s="236"/>
      <c r="L65" s="236"/>
      <c r="M65" s="236"/>
      <c r="N65" s="236"/>
      <c r="O65" s="236"/>
      <c r="P65" s="236"/>
      <c r="Q65" s="236"/>
      <c r="R65" s="236"/>
      <c r="S65" s="236"/>
      <c r="T65" s="236"/>
      <c r="U65" s="236"/>
      <c r="V65" s="236"/>
    </row>
    <row r="66" spans="5:22" x14ac:dyDescent="0.25">
      <c r="E66" s="236"/>
      <c r="F66" s="236"/>
      <c r="G66" s="236"/>
      <c r="H66" s="236"/>
      <c r="I66" s="236"/>
      <c r="J66" s="236"/>
      <c r="K66" s="236"/>
      <c r="L66" s="236"/>
      <c r="M66" s="236"/>
      <c r="N66" s="236"/>
      <c r="O66" s="236"/>
      <c r="P66" s="236"/>
      <c r="Q66" s="236"/>
      <c r="R66" s="236"/>
      <c r="S66" s="236"/>
      <c r="T66" s="236"/>
      <c r="U66" s="236"/>
      <c r="V66" s="236"/>
    </row>
    <row r="67" spans="5:22" x14ac:dyDescent="0.25">
      <c r="E67" s="236"/>
      <c r="F67" s="236"/>
      <c r="G67" s="236"/>
      <c r="H67" s="236"/>
      <c r="I67" s="236"/>
      <c r="J67" s="236"/>
      <c r="K67" s="236"/>
      <c r="L67" s="236"/>
      <c r="M67" s="236"/>
      <c r="N67" s="236"/>
      <c r="O67" s="236"/>
      <c r="P67" s="236"/>
      <c r="Q67" s="236"/>
      <c r="R67" s="236"/>
      <c r="S67" s="236"/>
      <c r="T67" s="236"/>
      <c r="U67" s="236"/>
      <c r="V67" s="236"/>
    </row>
    <row r="68" spans="5:22" x14ac:dyDescent="0.25">
      <c r="E68" s="236"/>
      <c r="F68" s="236"/>
      <c r="G68" s="236"/>
      <c r="H68" s="236"/>
      <c r="I68" s="236"/>
      <c r="J68" s="236"/>
      <c r="K68" s="236"/>
      <c r="L68" s="236"/>
      <c r="M68" s="236"/>
      <c r="N68" s="236"/>
      <c r="O68" s="236"/>
      <c r="P68" s="236"/>
      <c r="Q68" s="236"/>
      <c r="R68" s="236"/>
      <c r="S68" s="236"/>
      <c r="T68" s="236"/>
      <c r="U68" s="236"/>
      <c r="V68" s="236"/>
    </row>
    <row r="69" spans="5:22" x14ac:dyDescent="0.25">
      <c r="E69" s="236"/>
      <c r="F69" s="236"/>
      <c r="G69" s="236"/>
      <c r="H69" s="236"/>
      <c r="I69" s="236"/>
      <c r="J69" s="236"/>
      <c r="K69" s="236"/>
      <c r="L69" s="236"/>
      <c r="M69" s="236"/>
      <c r="N69" s="236"/>
      <c r="O69" s="236"/>
      <c r="P69" s="236"/>
      <c r="Q69" s="236"/>
      <c r="R69" s="236"/>
      <c r="S69" s="236"/>
      <c r="T69" s="236"/>
      <c r="U69" s="236"/>
      <c r="V69" s="236"/>
    </row>
    <row r="70" spans="5:22" x14ac:dyDescent="0.25">
      <c r="E70" s="236"/>
      <c r="F70" s="236"/>
      <c r="G70" s="236"/>
      <c r="H70" s="236"/>
      <c r="I70" s="236"/>
      <c r="J70" s="236"/>
      <c r="K70" s="236"/>
      <c r="L70" s="236"/>
      <c r="M70" s="236"/>
      <c r="N70" s="236"/>
      <c r="O70" s="236"/>
      <c r="P70" s="236"/>
      <c r="Q70" s="236"/>
      <c r="R70" s="236"/>
      <c r="S70" s="236"/>
      <c r="T70" s="236"/>
      <c r="U70" s="236"/>
      <c r="V70" s="236"/>
    </row>
    <row r="71" spans="5:22" x14ac:dyDescent="0.25">
      <c r="E71" s="236"/>
      <c r="F71" s="236"/>
      <c r="G71" s="236"/>
      <c r="H71" s="236"/>
      <c r="I71" s="236"/>
      <c r="J71" s="236"/>
      <c r="K71" s="236"/>
      <c r="L71" s="236"/>
      <c r="M71" s="236"/>
      <c r="N71" s="236"/>
      <c r="O71" s="236"/>
      <c r="P71" s="236"/>
      <c r="Q71" s="236"/>
      <c r="R71" s="236"/>
      <c r="S71" s="236"/>
      <c r="T71" s="236"/>
      <c r="U71" s="236"/>
      <c r="V71" s="236"/>
    </row>
    <row r="72" spans="5:22" x14ac:dyDescent="0.25">
      <c r="E72" s="236"/>
      <c r="F72" s="236"/>
      <c r="G72" s="236"/>
      <c r="H72" s="236"/>
      <c r="I72" s="236"/>
      <c r="J72" s="236"/>
      <c r="K72" s="236"/>
      <c r="L72" s="236"/>
      <c r="M72" s="236"/>
      <c r="N72" s="236"/>
      <c r="O72" s="236"/>
      <c r="P72" s="236"/>
      <c r="Q72" s="236"/>
      <c r="R72" s="236"/>
      <c r="S72" s="236"/>
      <c r="T72" s="236"/>
      <c r="U72" s="236"/>
      <c r="V72" s="236"/>
    </row>
    <row r="73" spans="5:22" x14ac:dyDescent="0.25">
      <c r="E73" s="236"/>
      <c r="F73" s="236"/>
      <c r="G73" s="236"/>
      <c r="H73" s="236"/>
      <c r="I73" s="236"/>
      <c r="J73" s="236"/>
      <c r="K73" s="236"/>
      <c r="L73" s="236"/>
      <c r="M73" s="236"/>
      <c r="N73" s="236"/>
      <c r="O73" s="236"/>
      <c r="P73" s="236"/>
      <c r="Q73" s="236"/>
      <c r="R73" s="236"/>
      <c r="S73" s="236"/>
      <c r="T73" s="236"/>
      <c r="U73" s="236"/>
      <c r="V73" s="236"/>
    </row>
    <row r="74" spans="5:22" x14ac:dyDescent="0.25">
      <c r="E74" s="236"/>
      <c r="F74" s="236"/>
      <c r="G74" s="236"/>
      <c r="H74" s="236"/>
      <c r="I74" s="236"/>
      <c r="J74" s="236"/>
      <c r="K74" s="236"/>
      <c r="L74" s="236"/>
      <c r="M74" s="236"/>
      <c r="N74" s="236"/>
      <c r="O74" s="236"/>
      <c r="P74" s="236"/>
      <c r="Q74" s="236"/>
      <c r="R74" s="236"/>
      <c r="S74" s="236"/>
      <c r="T74" s="236"/>
      <c r="U74" s="236"/>
      <c r="V74" s="236"/>
    </row>
    <row r="75" spans="5:22" x14ac:dyDescent="0.25">
      <c r="E75" s="236"/>
      <c r="F75" s="236"/>
      <c r="G75" s="236"/>
      <c r="H75" s="236"/>
      <c r="I75" s="236"/>
      <c r="J75" s="236"/>
      <c r="K75" s="236"/>
      <c r="L75" s="236"/>
      <c r="M75" s="236"/>
      <c r="N75" s="236"/>
      <c r="O75" s="236"/>
      <c r="P75" s="236"/>
      <c r="Q75" s="236"/>
      <c r="R75" s="236"/>
      <c r="S75" s="236"/>
      <c r="T75" s="236"/>
      <c r="U75" s="236"/>
      <c r="V75" s="236"/>
    </row>
    <row r="76" spans="5:22" x14ac:dyDescent="0.25">
      <c r="E76" s="236"/>
      <c r="F76" s="236"/>
      <c r="G76" s="236"/>
      <c r="H76" s="236"/>
      <c r="I76" s="236"/>
      <c r="J76" s="236"/>
      <c r="K76" s="236"/>
      <c r="L76" s="236"/>
      <c r="M76" s="236"/>
      <c r="N76" s="236"/>
      <c r="O76" s="236"/>
      <c r="P76" s="236"/>
      <c r="Q76" s="236"/>
      <c r="R76" s="236"/>
      <c r="S76" s="236"/>
      <c r="T76" s="236"/>
      <c r="U76" s="236"/>
      <c r="V76" s="236"/>
    </row>
    <row r="77" spans="5:22" x14ac:dyDescent="0.25">
      <c r="E77" s="236"/>
      <c r="F77" s="236"/>
      <c r="G77" s="236"/>
      <c r="H77" s="236"/>
      <c r="I77" s="236"/>
      <c r="J77" s="236"/>
      <c r="K77" s="236"/>
      <c r="L77" s="236"/>
      <c r="M77" s="236"/>
      <c r="N77" s="236"/>
      <c r="O77" s="236"/>
      <c r="P77" s="236"/>
      <c r="Q77" s="236"/>
      <c r="R77" s="236"/>
      <c r="S77" s="236"/>
      <c r="T77" s="236"/>
      <c r="U77" s="236"/>
      <c r="V77" s="236"/>
    </row>
    <row r="78" spans="5:22" x14ac:dyDescent="0.25">
      <c r="E78" s="236"/>
      <c r="F78" s="236"/>
      <c r="G78" s="236"/>
      <c r="H78" s="236"/>
      <c r="I78" s="236"/>
      <c r="J78" s="236"/>
      <c r="K78" s="236"/>
      <c r="L78" s="236"/>
      <c r="M78" s="236"/>
      <c r="N78" s="236"/>
      <c r="O78" s="236"/>
      <c r="P78" s="236"/>
      <c r="Q78" s="236"/>
      <c r="R78" s="236"/>
      <c r="S78" s="236"/>
      <c r="T78" s="236"/>
      <c r="U78" s="236"/>
      <c r="V78" s="236"/>
    </row>
    <row r="79" spans="5:22" x14ac:dyDescent="0.25">
      <c r="E79" s="236"/>
      <c r="F79" s="236"/>
      <c r="G79" s="236"/>
      <c r="H79" s="236"/>
      <c r="I79" s="236"/>
      <c r="J79" s="236"/>
      <c r="K79" s="236"/>
      <c r="L79" s="236"/>
      <c r="M79" s="236"/>
      <c r="N79" s="236"/>
      <c r="O79" s="236"/>
      <c r="P79" s="236"/>
      <c r="Q79" s="236"/>
      <c r="R79" s="236"/>
      <c r="S79" s="236"/>
      <c r="T79" s="236"/>
      <c r="U79" s="236"/>
      <c r="V79" s="236"/>
    </row>
    <row r="80" spans="5:22" x14ac:dyDescent="0.25">
      <c r="E80" s="236"/>
      <c r="F80" s="236"/>
      <c r="G80" s="236"/>
      <c r="H80" s="236"/>
      <c r="I80" s="236"/>
      <c r="J80" s="236"/>
      <c r="K80" s="236"/>
      <c r="L80" s="236"/>
      <c r="M80" s="236"/>
      <c r="N80" s="236"/>
      <c r="O80" s="236"/>
      <c r="P80" s="236"/>
      <c r="Q80" s="236"/>
      <c r="R80" s="236"/>
      <c r="S80" s="236"/>
      <c r="T80" s="236"/>
      <c r="U80" s="236"/>
      <c r="V80" s="236"/>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P43"/>
  <sheetViews>
    <sheetView showGridLines="0" workbookViewId="0">
      <selection activeCell="Q10" sqref="Q10"/>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202</v>
      </c>
    </row>
    <row r="6" spans="5:16" x14ac:dyDescent="0.25">
      <c r="E6" s="237" t="s">
        <v>186</v>
      </c>
      <c r="F6" s="238"/>
      <c r="G6" s="238"/>
      <c r="H6" s="238"/>
      <c r="I6" s="239"/>
      <c r="J6" s="237" t="s">
        <v>187</v>
      </c>
      <c r="K6" s="238"/>
      <c r="L6" s="238"/>
      <c r="M6" s="238"/>
    </row>
    <row r="7" spans="5:16" x14ac:dyDescent="0.25">
      <c r="E7" s="238" t="s">
        <v>43</v>
      </c>
      <c r="F7" s="238">
        <v>2022</v>
      </c>
      <c r="G7" s="238">
        <v>2023</v>
      </c>
      <c r="H7" s="240" t="s">
        <v>182</v>
      </c>
      <c r="I7" s="239"/>
      <c r="J7" s="238" t="s">
        <v>43</v>
      </c>
      <c r="K7" s="238">
        <v>2022</v>
      </c>
      <c r="L7" s="246">
        <v>2023</v>
      </c>
      <c r="M7" s="240" t="s">
        <v>182</v>
      </c>
    </row>
    <row r="8" spans="5:16" x14ac:dyDescent="0.25">
      <c r="E8" s="238" t="s">
        <v>188</v>
      </c>
      <c r="F8" s="241">
        <v>135497.94085334899</v>
      </c>
      <c r="G8" s="241">
        <v>152555.57746106249</v>
      </c>
      <c r="H8" s="242">
        <f>(G8-F8)/F8</f>
        <v>0.12588853011556228</v>
      </c>
      <c r="I8" s="239"/>
      <c r="J8" s="238" t="s">
        <v>188</v>
      </c>
      <c r="K8" s="241">
        <v>96730.051300000006</v>
      </c>
      <c r="L8" s="146">
        <v>105305.8848</v>
      </c>
      <c r="M8" s="242">
        <f t="shared" ref="M8:M9" si="0">(L8-K8)/K8</f>
        <v>8.865738604234559E-2</v>
      </c>
    </row>
    <row r="9" spans="5:16" x14ac:dyDescent="0.25">
      <c r="E9" s="239" t="s">
        <v>189</v>
      </c>
      <c r="F9" s="243">
        <v>51229.360747799386</v>
      </c>
      <c r="G9" s="243">
        <v>53210.269626991103</v>
      </c>
      <c r="H9" s="244">
        <f>(G9-F9)/F9</f>
        <v>3.8667452614598724E-2</v>
      </c>
      <c r="I9" s="239"/>
      <c r="J9" s="239" t="s">
        <v>189</v>
      </c>
      <c r="K9" s="243">
        <v>36673.874199999998</v>
      </c>
      <c r="L9" s="185">
        <v>34175.090900000003</v>
      </c>
      <c r="M9" s="244">
        <f t="shared" si="0"/>
        <v>-6.8135242171932731E-2</v>
      </c>
    </row>
    <row r="10" spans="5:16" x14ac:dyDescent="0.25">
      <c r="E10" s="239" t="s">
        <v>190</v>
      </c>
      <c r="F10" s="243">
        <v>65629.73066802512</v>
      </c>
      <c r="G10" s="243"/>
      <c r="H10" s="244"/>
      <c r="I10" s="239"/>
      <c r="J10" s="239" t="s">
        <v>190</v>
      </c>
      <c r="K10" s="243">
        <v>63417.754399999998</v>
      </c>
      <c r="L10" s="243"/>
      <c r="M10" s="244"/>
      <c r="P10" s="189"/>
    </row>
    <row r="11" spans="5:16" x14ac:dyDescent="0.25">
      <c r="E11" s="239" t="s">
        <v>191</v>
      </c>
      <c r="F11" s="243">
        <v>56601.714847373907</v>
      </c>
      <c r="G11" s="243"/>
      <c r="H11" s="244"/>
      <c r="I11" s="239"/>
      <c r="J11" s="239" t="s">
        <v>191</v>
      </c>
      <c r="K11" s="243">
        <v>32814.517599999999</v>
      </c>
      <c r="L11" s="243"/>
      <c r="M11" s="244"/>
    </row>
    <row r="12" spans="5:16" x14ac:dyDescent="0.25">
      <c r="E12" s="239" t="s">
        <v>40</v>
      </c>
      <c r="F12" s="243">
        <v>58867.083179343812</v>
      </c>
      <c r="G12" s="243"/>
      <c r="H12" s="244"/>
      <c r="I12" s="239"/>
      <c r="J12" s="239" t="s">
        <v>40</v>
      </c>
      <c r="K12" s="243">
        <v>24708.2994</v>
      </c>
      <c r="L12" s="243"/>
      <c r="M12" s="244"/>
    </row>
    <row r="13" spans="5:16" x14ac:dyDescent="0.25">
      <c r="E13" s="239" t="s">
        <v>192</v>
      </c>
      <c r="F13" s="243">
        <v>67194.485783088472</v>
      </c>
      <c r="G13" s="243"/>
      <c r="H13" s="244"/>
      <c r="I13" s="239"/>
      <c r="J13" s="239" t="s">
        <v>192</v>
      </c>
      <c r="K13" s="243">
        <v>26554.018199999999</v>
      </c>
      <c r="L13" s="243"/>
      <c r="M13" s="244"/>
    </row>
    <row r="14" spans="5:16" x14ac:dyDescent="0.25">
      <c r="E14" s="239" t="s">
        <v>193</v>
      </c>
      <c r="F14" s="243">
        <v>70489.07422492397</v>
      </c>
      <c r="G14" s="243"/>
      <c r="H14" s="244"/>
      <c r="I14" s="239"/>
      <c r="J14" s="239" t="s">
        <v>193</v>
      </c>
      <c r="K14" s="243">
        <v>34863.381699999998</v>
      </c>
      <c r="L14" s="243"/>
      <c r="M14" s="244"/>
    </row>
    <row r="15" spans="5:16" x14ac:dyDescent="0.25">
      <c r="E15" s="239" t="s">
        <v>194</v>
      </c>
      <c r="F15" s="243">
        <v>91038.052074721214</v>
      </c>
      <c r="G15" s="243"/>
      <c r="H15" s="244"/>
      <c r="I15" s="239"/>
      <c r="J15" s="239" t="s">
        <v>194</v>
      </c>
      <c r="K15" s="243">
        <v>59523.501400000001</v>
      </c>
      <c r="L15" s="243"/>
      <c r="M15" s="244"/>
    </row>
    <row r="16" spans="5:16" x14ac:dyDescent="0.25">
      <c r="E16" s="239" t="s">
        <v>195</v>
      </c>
      <c r="F16" s="243">
        <v>94316.241197685042</v>
      </c>
      <c r="G16" s="243"/>
      <c r="H16" s="244"/>
      <c r="I16" s="239"/>
      <c r="J16" s="239" t="s">
        <v>195</v>
      </c>
      <c r="K16" s="243">
        <v>65709.117199999993</v>
      </c>
      <c r="L16" s="243"/>
      <c r="M16" s="244"/>
    </row>
    <row r="17" spans="5:13" x14ac:dyDescent="0.25">
      <c r="E17" s="239" t="s">
        <v>196</v>
      </c>
      <c r="F17" s="243">
        <v>114990.87479424159</v>
      </c>
      <c r="G17" s="243"/>
      <c r="H17" s="244"/>
      <c r="I17" s="239"/>
      <c r="J17" s="239" t="s">
        <v>196</v>
      </c>
      <c r="K17" s="243">
        <v>76216.972299999994</v>
      </c>
      <c r="L17" s="243"/>
      <c r="M17" s="244"/>
    </row>
    <row r="18" spans="5:13" x14ac:dyDescent="0.25">
      <c r="E18" s="239" t="s">
        <v>197</v>
      </c>
      <c r="F18" s="243">
        <v>117545.03932248231</v>
      </c>
      <c r="G18" s="243"/>
      <c r="H18" s="244"/>
      <c r="I18" s="239"/>
      <c r="J18" s="239" t="s">
        <v>197</v>
      </c>
      <c r="K18" s="243">
        <v>75464.409299999999</v>
      </c>
      <c r="L18" s="243"/>
      <c r="M18" s="244"/>
    </row>
    <row r="19" spans="5:13" x14ac:dyDescent="0.25">
      <c r="E19" s="239" t="s">
        <v>198</v>
      </c>
      <c r="F19" s="243">
        <v>60769.189883667663</v>
      </c>
      <c r="G19" s="243"/>
      <c r="H19" s="244"/>
      <c r="I19" s="239"/>
      <c r="J19" s="239" t="s">
        <v>198</v>
      </c>
      <c r="K19" s="243">
        <v>26496.623299999999</v>
      </c>
      <c r="L19" s="243"/>
      <c r="M19" s="244"/>
    </row>
    <row r="20" spans="5:13" x14ac:dyDescent="0.25">
      <c r="E20" s="239"/>
      <c r="F20" s="239"/>
      <c r="G20" s="239"/>
      <c r="H20" s="239"/>
      <c r="I20" s="239"/>
      <c r="J20" s="239"/>
      <c r="K20" s="239"/>
      <c r="L20" s="239"/>
      <c r="M20" s="239"/>
    </row>
    <row r="21" spans="5:13" x14ac:dyDescent="0.25">
      <c r="E21" s="239"/>
      <c r="F21" s="239"/>
      <c r="G21" s="239"/>
      <c r="H21" s="239"/>
      <c r="I21" s="239"/>
      <c r="J21" s="239"/>
      <c r="K21" s="239"/>
      <c r="L21" s="239"/>
      <c r="M21" s="239"/>
    </row>
    <row r="22" spans="5:13" x14ac:dyDescent="0.25">
      <c r="E22" s="239"/>
      <c r="F22" s="239"/>
      <c r="G22" s="239"/>
      <c r="H22" s="239"/>
      <c r="I22" s="239"/>
      <c r="J22" s="239"/>
      <c r="K22" s="239"/>
      <c r="L22" s="239"/>
      <c r="M22" s="239"/>
    </row>
    <row r="23" spans="5:13" x14ac:dyDescent="0.25">
      <c r="E23" s="239"/>
      <c r="F23" s="239"/>
      <c r="G23" s="239"/>
      <c r="H23" s="239"/>
      <c r="I23" s="239"/>
      <c r="J23" s="239"/>
      <c r="K23" s="239"/>
      <c r="L23" s="239"/>
      <c r="M23" s="239"/>
    </row>
    <row r="24" spans="5:13" x14ac:dyDescent="0.25">
      <c r="E24" s="239"/>
      <c r="F24" s="239"/>
      <c r="G24" s="239"/>
      <c r="H24" s="239"/>
      <c r="I24" s="239"/>
      <c r="J24" s="239"/>
      <c r="K24" s="239"/>
      <c r="L24" s="239"/>
      <c r="M24" s="239"/>
    </row>
    <row r="25" spans="5:13" x14ac:dyDescent="0.25">
      <c r="E25" s="237" t="s">
        <v>199</v>
      </c>
      <c r="F25" s="238"/>
      <c r="G25" s="238"/>
      <c r="H25" s="238"/>
      <c r="I25" s="239"/>
      <c r="J25" s="245" t="s">
        <v>200</v>
      </c>
      <c r="K25" s="246"/>
      <c r="L25" s="246"/>
      <c r="M25" s="246"/>
    </row>
    <row r="26" spans="5:13" x14ac:dyDescent="0.25">
      <c r="E26" s="238" t="s">
        <v>43</v>
      </c>
      <c r="F26" s="238">
        <v>2022</v>
      </c>
      <c r="G26" s="238">
        <v>2023</v>
      </c>
      <c r="H26" s="240" t="s">
        <v>182</v>
      </c>
      <c r="I26" s="239"/>
      <c r="J26" s="247" t="s">
        <v>43</v>
      </c>
      <c r="K26" s="246">
        <v>2022</v>
      </c>
      <c r="L26" s="246">
        <v>2023</v>
      </c>
      <c r="M26" s="240" t="s">
        <v>182</v>
      </c>
    </row>
    <row r="27" spans="5:13" x14ac:dyDescent="0.25">
      <c r="E27" s="238" t="s">
        <v>188</v>
      </c>
      <c r="F27" s="241">
        <f>F8</f>
        <v>135497.94085334899</v>
      </c>
      <c r="G27" s="241">
        <f>G8</f>
        <v>152555.57746106249</v>
      </c>
      <c r="H27" s="242">
        <f t="shared" ref="H27:H28" si="1">(G27-F27)/F27</f>
        <v>0.12588853011556228</v>
      </c>
      <c r="I27" s="239"/>
      <c r="J27" s="239" t="s">
        <v>188</v>
      </c>
      <c r="K27" s="243">
        <f>K8</f>
        <v>96730.051300000006</v>
      </c>
      <c r="L27" s="243">
        <f>L8</f>
        <v>105305.8848</v>
      </c>
      <c r="M27" s="242">
        <f>(L27-K27)/K27</f>
        <v>8.865738604234559E-2</v>
      </c>
    </row>
    <row r="28" spans="5:13" x14ac:dyDescent="0.25">
      <c r="E28" s="239" t="s">
        <v>189</v>
      </c>
      <c r="F28" s="243">
        <f>F27+F9</f>
        <v>186727.30160114839</v>
      </c>
      <c r="G28" s="243">
        <f>G27+G9</f>
        <v>205765.84708805359</v>
      </c>
      <c r="H28" s="244">
        <f t="shared" si="1"/>
        <v>0.10195908859418829</v>
      </c>
      <c r="I28" s="239"/>
      <c r="J28" s="239" t="s">
        <v>189</v>
      </c>
      <c r="K28" s="243">
        <f>K27+K9</f>
        <v>133403.92550000001</v>
      </c>
      <c r="L28" s="243">
        <f>L27+L9</f>
        <v>139480.97570000001</v>
      </c>
      <c r="M28" s="244">
        <f>(L28-K28)/K28</f>
        <v>4.5553758461178095E-2</v>
      </c>
    </row>
    <row r="29" spans="5:13" x14ac:dyDescent="0.25">
      <c r="E29" s="239" t="s">
        <v>190</v>
      </c>
      <c r="F29" s="243">
        <f t="shared" ref="F29:F38" si="2">F28+F10</f>
        <v>252357.03226917351</v>
      </c>
      <c r="G29" s="243"/>
      <c r="H29" s="244"/>
      <c r="I29" s="239"/>
      <c r="J29" s="239" t="s">
        <v>190</v>
      </c>
      <c r="K29" s="243">
        <f t="shared" ref="K29:K38" si="3">K28+K10</f>
        <v>196821.67990000002</v>
      </c>
      <c r="L29" s="243"/>
      <c r="M29" s="244"/>
    </row>
    <row r="30" spans="5:13" x14ac:dyDescent="0.25">
      <c r="E30" s="239" t="s">
        <v>191</v>
      </c>
      <c r="F30" s="243">
        <f t="shared" si="2"/>
        <v>308958.74711654743</v>
      </c>
      <c r="G30" s="243"/>
      <c r="H30" s="244"/>
      <c r="I30" s="239"/>
      <c r="J30" s="239" t="s">
        <v>191</v>
      </c>
      <c r="K30" s="243">
        <f t="shared" si="3"/>
        <v>229636.19750000001</v>
      </c>
      <c r="L30" s="243"/>
      <c r="M30" s="244"/>
    </row>
    <row r="31" spans="5:13" x14ac:dyDescent="0.25">
      <c r="E31" s="239" t="s">
        <v>40</v>
      </c>
      <c r="F31" s="243">
        <f t="shared" si="2"/>
        <v>367825.83029589127</v>
      </c>
      <c r="G31" s="243"/>
      <c r="H31" s="244"/>
      <c r="I31" s="239"/>
      <c r="J31" s="239" t="s">
        <v>40</v>
      </c>
      <c r="K31" s="243">
        <f t="shared" si="3"/>
        <v>254344.4969</v>
      </c>
      <c r="L31" s="243"/>
      <c r="M31" s="244"/>
    </row>
    <row r="32" spans="5:13" x14ac:dyDescent="0.25">
      <c r="E32" s="239" t="s">
        <v>192</v>
      </c>
      <c r="F32" s="243">
        <f t="shared" si="2"/>
        <v>435020.31607897975</v>
      </c>
      <c r="G32" s="243"/>
      <c r="H32" s="244"/>
      <c r="I32" s="239"/>
      <c r="J32" s="239" t="s">
        <v>192</v>
      </c>
      <c r="K32" s="243">
        <f t="shared" si="3"/>
        <v>280898.51510000002</v>
      </c>
      <c r="L32" s="243"/>
      <c r="M32" s="244"/>
    </row>
    <row r="33" spans="5:13" x14ac:dyDescent="0.25">
      <c r="E33" s="239" t="s">
        <v>193</v>
      </c>
      <c r="F33" s="243">
        <f t="shared" si="2"/>
        <v>505509.39030390372</v>
      </c>
      <c r="G33" s="243"/>
      <c r="H33" s="244"/>
      <c r="I33" s="239"/>
      <c r="J33" s="239" t="s">
        <v>193</v>
      </c>
      <c r="K33" s="243">
        <f t="shared" si="3"/>
        <v>315761.89679999999</v>
      </c>
      <c r="L33" s="243"/>
      <c r="M33" s="244"/>
    </row>
    <row r="34" spans="5:13" x14ac:dyDescent="0.25">
      <c r="E34" s="239" t="s">
        <v>194</v>
      </c>
      <c r="F34" s="243">
        <f t="shared" si="2"/>
        <v>596547.44237862492</v>
      </c>
      <c r="G34" s="243"/>
      <c r="H34" s="244"/>
      <c r="I34" s="239"/>
      <c r="J34" s="239" t="s">
        <v>194</v>
      </c>
      <c r="K34" s="243">
        <f t="shared" si="3"/>
        <v>375285.3982</v>
      </c>
      <c r="L34" s="243"/>
      <c r="M34" s="244"/>
    </row>
    <row r="35" spans="5:13" x14ac:dyDescent="0.25">
      <c r="E35" s="239" t="s">
        <v>195</v>
      </c>
      <c r="F35" s="243">
        <f t="shared" si="2"/>
        <v>690863.68357630994</v>
      </c>
      <c r="G35" s="243"/>
      <c r="H35" s="244"/>
      <c r="I35" s="239"/>
      <c r="J35" s="239" t="s">
        <v>195</v>
      </c>
      <c r="K35" s="243">
        <f t="shared" si="3"/>
        <v>440994.51539999997</v>
      </c>
      <c r="L35" s="243"/>
      <c r="M35" s="244"/>
    </row>
    <row r="36" spans="5:13" x14ac:dyDescent="0.25">
      <c r="E36" s="239" t="s">
        <v>196</v>
      </c>
      <c r="F36" s="243">
        <f t="shared" si="2"/>
        <v>805854.55837055156</v>
      </c>
      <c r="G36" s="243"/>
      <c r="H36" s="244"/>
      <c r="I36" s="239"/>
      <c r="J36" s="239" t="s">
        <v>196</v>
      </c>
      <c r="K36" s="243">
        <f t="shared" si="3"/>
        <v>517211.48769999994</v>
      </c>
      <c r="L36" s="243"/>
      <c r="M36" s="244"/>
    </row>
    <row r="37" spans="5:13" x14ac:dyDescent="0.25">
      <c r="E37" s="239" t="s">
        <v>197</v>
      </c>
      <c r="F37" s="243">
        <f t="shared" si="2"/>
        <v>923399.59769303387</v>
      </c>
      <c r="G37" s="243"/>
      <c r="H37" s="244"/>
      <c r="I37" s="239"/>
      <c r="J37" s="239" t="s">
        <v>197</v>
      </c>
      <c r="K37" s="243">
        <f t="shared" si="3"/>
        <v>592675.89699999988</v>
      </c>
      <c r="L37" s="243"/>
      <c r="M37" s="244"/>
    </row>
    <row r="38" spans="5:13" x14ac:dyDescent="0.25">
      <c r="E38" s="239" t="s">
        <v>198</v>
      </c>
      <c r="F38" s="243">
        <f t="shared" si="2"/>
        <v>984168.78757670149</v>
      </c>
      <c r="G38" s="243"/>
      <c r="H38" s="244"/>
      <c r="I38" s="239"/>
      <c r="J38" s="239" t="s">
        <v>198</v>
      </c>
      <c r="K38" s="243">
        <f t="shared" si="3"/>
        <v>619172.52029999986</v>
      </c>
      <c r="L38" s="243"/>
      <c r="M38" s="244"/>
    </row>
    <row r="39" spans="5:13" x14ac:dyDescent="0.25">
      <c r="E39" s="239"/>
      <c r="F39" s="239"/>
      <c r="G39" s="239"/>
      <c r="H39" s="239"/>
      <c r="I39" s="239"/>
      <c r="J39" s="239"/>
      <c r="K39" s="239"/>
      <c r="L39" s="239"/>
      <c r="M39" s="239"/>
    </row>
    <row r="40" spans="5:13" x14ac:dyDescent="0.25">
      <c r="E40" s="239"/>
      <c r="F40" s="239"/>
      <c r="G40" s="239"/>
      <c r="H40" s="239"/>
      <c r="I40" s="239"/>
      <c r="J40" s="239"/>
      <c r="K40" s="239"/>
      <c r="L40" s="239"/>
      <c r="M40" s="239"/>
    </row>
    <row r="41" spans="5:13" x14ac:dyDescent="0.25">
      <c r="E41" s="239"/>
      <c r="F41" s="239"/>
      <c r="G41" s="239"/>
      <c r="H41" s="239"/>
      <c r="I41" s="239"/>
      <c r="J41" s="239"/>
      <c r="K41" s="239"/>
      <c r="L41" s="239"/>
      <c r="M41" s="239"/>
    </row>
    <row r="42" spans="5:13" x14ac:dyDescent="0.25">
      <c r="E42" s="239"/>
      <c r="F42" s="239"/>
      <c r="G42" s="239"/>
      <c r="H42" s="239"/>
      <c r="I42" s="239"/>
      <c r="J42" s="239"/>
      <c r="K42" s="239"/>
      <c r="L42" s="239"/>
      <c r="M42" s="239"/>
    </row>
    <row r="43" spans="5:13" x14ac:dyDescent="0.25">
      <c r="E43" t="s">
        <v>201</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abSelected="1" zoomScale="90" zoomScaleNormal="90" workbookViewId="0">
      <selection activeCell="AA52" sqref="AA52"/>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207</v>
      </c>
    </row>
    <row r="4" spans="4:34" ht="15" customHeight="1" x14ac:dyDescent="0.25">
      <c r="F4" s="23"/>
      <c r="G4" s="23"/>
      <c r="H4" s="23"/>
      <c r="I4" s="23"/>
      <c r="J4" s="23"/>
      <c r="K4" s="23"/>
      <c r="L4" s="23"/>
      <c r="M4" s="23"/>
      <c r="N4" s="23"/>
      <c r="O4" s="23"/>
      <c r="P4" s="23"/>
      <c r="Q4" s="23"/>
      <c r="R4" s="23"/>
      <c r="Y4" s="134"/>
      <c r="Z4" s="134"/>
      <c r="AA4" s="134"/>
      <c r="AB4" s="134"/>
      <c r="AC4" s="134"/>
      <c r="AD4" s="134"/>
      <c r="AE4" s="134"/>
      <c r="AF4" s="134"/>
      <c r="AG4" s="134"/>
      <c r="AH4" s="134"/>
    </row>
    <row r="5" spans="4:34" x14ac:dyDescent="0.25">
      <c r="E5" s="23"/>
      <c r="F5" s="23"/>
      <c r="G5" s="23"/>
      <c r="H5" s="23"/>
      <c r="I5" s="23"/>
      <c r="J5" s="23"/>
      <c r="K5" s="23"/>
      <c r="L5" s="23"/>
      <c r="M5" s="23"/>
      <c r="N5" s="23"/>
      <c r="O5" s="23"/>
      <c r="P5" s="23"/>
      <c r="Q5" s="23"/>
      <c r="R5" s="23"/>
      <c r="Y5" s="134"/>
      <c r="Z5" s="134"/>
      <c r="AA5" s="134"/>
      <c r="AB5" s="134"/>
      <c r="AC5" s="134"/>
      <c r="AD5" s="134"/>
      <c r="AE5" s="134"/>
      <c r="AF5" s="134"/>
      <c r="AG5" s="134"/>
      <c r="AH5" s="134"/>
    </row>
    <row r="6" spans="4:34" x14ac:dyDescent="0.25">
      <c r="E6" s="23"/>
      <c r="F6" s="23"/>
      <c r="G6" s="23"/>
      <c r="H6" s="23"/>
      <c r="I6" s="23"/>
      <c r="J6" s="23"/>
      <c r="K6" s="23"/>
      <c r="L6" s="23"/>
      <c r="M6" s="23"/>
      <c r="N6" s="23"/>
      <c r="O6" s="23"/>
      <c r="P6" s="23"/>
      <c r="Q6" s="23"/>
      <c r="R6" s="23"/>
      <c r="Y6" s="134"/>
      <c r="Z6" s="134"/>
      <c r="AA6" s="134"/>
      <c r="AB6" s="134"/>
      <c r="AC6" s="134"/>
      <c r="AD6" s="134"/>
      <c r="AE6" s="134"/>
      <c r="AF6" s="134"/>
      <c r="AG6" s="134"/>
      <c r="AH6" s="134"/>
    </row>
    <row r="7" spans="4:34" x14ac:dyDescent="0.25">
      <c r="E7" s="23"/>
      <c r="F7" s="23"/>
      <c r="G7" s="23"/>
      <c r="H7" s="23"/>
      <c r="I7" s="23"/>
      <c r="J7" s="23"/>
      <c r="K7" s="23"/>
      <c r="L7" s="23"/>
      <c r="M7" s="23"/>
      <c r="N7" s="23"/>
      <c r="O7" s="23"/>
      <c r="P7" s="23"/>
      <c r="Q7" s="23"/>
      <c r="R7" s="23"/>
      <c r="Y7" s="134"/>
      <c r="Z7" s="134"/>
      <c r="AA7" s="134"/>
      <c r="AB7" s="134"/>
      <c r="AC7" s="134"/>
      <c r="AD7" s="134"/>
      <c r="AE7" s="134"/>
      <c r="AF7" s="134"/>
      <c r="AG7" s="134"/>
      <c r="AH7" s="134"/>
    </row>
    <row r="8" spans="4:34" x14ac:dyDescent="0.25">
      <c r="E8" s="23"/>
      <c r="F8" s="23"/>
      <c r="G8" s="23"/>
      <c r="H8" s="23"/>
      <c r="I8" s="23"/>
      <c r="J8" s="23"/>
      <c r="K8" s="23"/>
      <c r="L8" s="23"/>
      <c r="M8" s="23"/>
      <c r="N8" s="23"/>
      <c r="O8" s="23"/>
      <c r="P8" s="23"/>
      <c r="Q8" s="23"/>
      <c r="R8" s="23"/>
      <c r="Y8" s="134"/>
      <c r="Z8" s="134"/>
      <c r="AA8" s="134"/>
      <c r="AB8" s="134"/>
      <c r="AC8" s="134"/>
      <c r="AD8" s="134"/>
      <c r="AE8" s="134"/>
      <c r="AF8" s="134"/>
      <c r="AG8" s="134"/>
      <c r="AH8" s="134"/>
    </row>
    <row r="9" spans="4:34" x14ac:dyDescent="0.25">
      <c r="E9" s="23"/>
      <c r="F9" s="23"/>
      <c r="G9" s="23"/>
      <c r="H9" s="23"/>
      <c r="I9" s="23"/>
      <c r="J9" s="23"/>
      <c r="K9" s="23"/>
      <c r="L9" s="23"/>
      <c r="M9" s="23"/>
      <c r="N9" s="23"/>
      <c r="O9" s="23"/>
      <c r="P9" s="23"/>
      <c r="Q9" s="23"/>
      <c r="R9" s="23"/>
      <c r="Y9" s="134"/>
      <c r="Z9" s="134"/>
      <c r="AA9" s="134"/>
      <c r="AB9" s="134"/>
      <c r="AC9" s="134"/>
      <c r="AD9" s="134"/>
      <c r="AE9" s="134"/>
      <c r="AF9" s="134"/>
      <c r="AG9" s="134"/>
      <c r="AH9" s="134"/>
    </row>
    <row r="10" spans="4:34" x14ac:dyDescent="0.25">
      <c r="E10" s="23"/>
      <c r="F10" s="23"/>
      <c r="G10" s="23"/>
      <c r="H10" s="23"/>
      <c r="I10" s="23"/>
      <c r="J10" s="23"/>
      <c r="K10" s="23"/>
      <c r="L10" s="23"/>
      <c r="M10" s="23"/>
      <c r="N10" s="23"/>
      <c r="O10" s="23"/>
      <c r="P10" s="23"/>
      <c r="Q10" s="23"/>
      <c r="R10" s="23"/>
      <c r="Y10" s="134"/>
      <c r="Z10" s="134"/>
      <c r="AA10" s="134"/>
      <c r="AB10" s="134"/>
      <c r="AC10" s="134"/>
      <c r="AD10" s="134"/>
      <c r="AE10" s="134"/>
      <c r="AF10" s="134"/>
      <c r="AG10" s="134"/>
      <c r="AH10" s="134"/>
    </row>
    <row r="11" spans="4:34" x14ac:dyDescent="0.25">
      <c r="E11" s="23"/>
      <c r="F11" s="23"/>
      <c r="G11" s="23"/>
      <c r="H11" s="23"/>
      <c r="I11" s="23"/>
      <c r="J11" s="23"/>
      <c r="K11" s="23"/>
      <c r="L11" s="23"/>
      <c r="M11" s="23"/>
      <c r="N11" s="23"/>
      <c r="O11" s="23"/>
      <c r="P11" s="23"/>
      <c r="Q11" s="23"/>
      <c r="R11" s="23"/>
      <c r="Y11" s="134"/>
      <c r="Z11" s="134"/>
      <c r="AA11" s="134"/>
      <c r="AB11" s="134"/>
      <c r="AC11" s="134"/>
      <c r="AD11" s="134"/>
      <c r="AE11" s="134"/>
      <c r="AF11" s="134"/>
      <c r="AG11" s="134"/>
      <c r="AH11" s="134"/>
    </row>
    <row r="12" spans="4:34" x14ac:dyDescent="0.25">
      <c r="E12" s="23"/>
      <c r="F12" s="23"/>
      <c r="G12" s="23"/>
      <c r="H12" s="23"/>
      <c r="I12" s="23"/>
      <c r="J12" s="23"/>
      <c r="K12" s="23"/>
      <c r="L12" s="23"/>
      <c r="M12" s="23"/>
      <c r="N12" s="23"/>
      <c r="O12" s="23"/>
      <c r="P12" s="23"/>
      <c r="Q12" s="23"/>
      <c r="R12" s="23"/>
      <c r="Y12" s="134"/>
      <c r="Z12" s="134"/>
      <c r="AA12" s="134"/>
      <c r="AB12" s="134"/>
      <c r="AC12" s="134"/>
      <c r="AD12" s="134"/>
      <c r="AE12" s="134"/>
      <c r="AF12" s="134"/>
      <c r="AG12" s="134"/>
      <c r="AH12" s="134"/>
    </row>
    <row r="13" spans="4:34" x14ac:dyDescent="0.25">
      <c r="E13" s="23"/>
      <c r="F13" s="23"/>
      <c r="G13" s="23"/>
      <c r="H13" s="23"/>
      <c r="I13" s="23"/>
      <c r="J13" s="23"/>
      <c r="K13" s="23"/>
      <c r="L13" s="23"/>
      <c r="M13" s="23"/>
      <c r="N13" s="23"/>
      <c r="O13" s="23"/>
      <c r="P13" s="23"/>
      <c r="Q13" s="23"/>
      <c r="R13" s="23"/>
      <c r="Y13" s="134"/>
      <c r="Z13" s="134"/>
      <c r="AA13" s="134"/>
      <c r="AB13" s="134"/>
      <c r="AC13" s="211"/>
      <c r="AD13" s="134"/>
      <c r="AE13" s="134"/>
      <c r="AF13" s="134"/>
      <c r="AG13" s="134"/>
      <c r="AH13" s="134"/>
    </row>
    <row r="14" spans="4:34" x14ac:dyDescent="0.25">
      <c r="E14" s="23"/>
      <c r="F14" s="23"/>
      <c r="G14" s="23"/>
      <c r="H14" s="23"/>
      <c r="I14" s="23"/>
      <c r="J14" s="23"/>
      <c r="K14" s="23"/>
      <c r="L14" s="23"/>
      <c r="M14" s="23"/>
      <c r="N14" s="23"/>
      <c r="O14" s="23"/>
      <c r="P14" s="23"/>
      <c r="Q14" s="23"/>
      <c r="R14" s="23"/>
      <c r="Y14" s="134"/>
      <c r="Z14" s="134"/>
      <c r="AA14" s="134"/>
      <c r="AB14" s="131"/>
      <c r="AC14" s="125"/>
      <c r="AD14" s="131"/>
      <c r="AE14" s="134"/>
      <c r="AF14" s="134"/>
      <c r="AG14" s="134"/>
      <c r="AH14" s="134"/>
    </row>
    <row r="15" spans="4:34" x14ac:dyDescent="0.25">
      <c r="E15" s="23"/>
      <c r="F15" s="23"/>
      <c r="G15" s="23"/>
      <c r="H15"/>
      <c r="I15" s="23"/>
      <c r="J15" s="23"/>
      <c r="K15" s="23"/>
      <c r="L15" s="23"/>
      <c r="M15" s="23"/>
      <c r="N15" s="23"/>
      <c r="O15" s="23"/>
      <c r="P15" s="23"/>
      <c r="Q15" s="23"/>
      <c r="R15" s="23"/>
      <c r="Y15" s="134"/>
      <c r="Z15" s="134"/>
      <c r="AA15" s="134"/>
      <c r="AB15" s="131"/>
      <c r="AC15" s="125"/>
      <c r="AD15" s="131"/>
      <c r="AE15" s="134"/>
      <c r="AF15" s="134"/>
      <c r="AG15" s="134"/>
      <c r="AH15" s="134"/>
    </row>
    <row r="16" spans="4:34" x14ac:dyDescent="0.25">
      <c r="E16" s="23"/>
      <c r="F16" s="23"/>
      <c r="G16" s="23"/>
      <c r="H16" s="23"/>
      <c r="I16" s="23"/>
      <c r="J16" s="23"/>
      <c r="K16" s="23"/>
      <c r="L16" s="23"/>
      <c r="M16" s="23"/>
      <c r="N16" s="23"/>
      <c r="O16" s="23"/>
      <c r="P16" s="23"/>
      <c r="Q16" s="23"/>
      <c r="R16" s="23"/>
      <c r="Y16" s="134"/>
      <c r="Z16" s="134"/>
      <c r="AA16" s="134"/>
      <c r="AB16" s="131"/>
      <c r="AC16" s="125"/>
      <c r="AD16" s="131"/>
      <c r="AE16" s="134"/>
      <c r="AF16" s="134"/>
      <c r="AG16" s="134"/>
      <c r="AH16" s="134"/>
    </row>
    <row r="17" spans="5:35" x14ac:dyDescent="0.25">
      <c r="E17" s="23"/>
      <c r="F17" s="23"/>
      <c r="G17" s="23"/>
      <c r="H17" s="23"/>
      <c r="I17" s="23"/>
      <c r="J17" s="23"/>
      <c r="K17" s="23"/>
      <c r="L17" s="23"/>
      <c r="M17" s="23"/>
      <c r="N17" s="23"/>
      <c r="O17" s="23"/>
      <c r="P17" s="23"/>
      <c r="Q17" s="23"/>
      <c r="R17" s="23"/>
      <c r="Y17" s="134"/>
      <c r="Z17" s="134"/>
      <c r="AA17" s="134"/>
      <c r="AB17" s="134"/>
      <c r="AC17" s="211"/>
      <c r="AD17" s="134"/>
      <c r="AE17" s="134"/>
      <c r="AF17" s="134"/>
      <c r="AG17" s="134"/>
      <c r="AH17" s="134"/>
    </row>
    <row r="18" spans="5:35" x14ac:dyDescent="0.25">
      <c r="E18" s="23"/>
      <c r="F18" s="23"/>
      <c r="G18" s="23"/>
      <c r="H18" s="23"/>
      <c r="I18" s="23"/>
      <c r="J18" s="23"/>
      <c r="K18" s="23"/>
      <c r="L18" s="23"/>
      <c r="M18" s="23"/>
      <c r="N18" s="23"/>
      <c r="O18" s="23"/>
      <c r="P18" s="23"/>
      <c r="Q18" s="23"/>
      <c r="R18" s="23"/>
      <c r="Y18" s="134"/>
      <c r="Z18" s="134"/>
      <c r="AA18" s="134"/>
      <c r="AB18" s="134"/>
      <c r="AC18" s="134"/>
      <c r="AD18" s="134"/>
      <c r="AE18" s="134"/>
      <c r="AF18" s="134"/>
      <c r="AG18" s="134"/>
      <c r="AH18" s="134"/>
    </row>
    <row r="19" spans="5:35" x14ac:dyDescent="0.25">
      <c r="E19" s="23"/>
      <c r="F19" s="23"/>
      <c r="G19" s="23"/>
      <c r="H19" s="23"/>
      <c r="I19" s="23"/>
      <c r="J19" s="23"/>
      <c r="K19" s="23"/>
      <c r="L19" s="23"/>
      <c r="M19" s="23"/>
      <c r="N19" s="23"/>
      <c r="O19" s="23"/>
      <c r="P19" s="23"/>
      <c r="Q19" s="23"/>
      <c r="R19" s="23"/>
      <c r="Y19" s="134"/>
      <c r="Z19" s="134"/>
      <c r="AA19" s="134"/>
      <c r="AB19" s="134"/>
      <c r="AC19" s="134"/>
      <c r="AD19" s="134"/>
      <c r="AE19" s="134"/>
      <c r="AF19" s="134"/>
      <c r="AG19" s="134"/>
      <c r="AH19" s="134"/>
    </row>
    <row r="20" spans="5:35" x14ac:dyDescent="0.25">
      <c r="E20" s="23"/>
      <c r="F20" s="23"/>
      <c r="G20" s="23"/>
      <c r="H20" s="23"/>
      <c r="I20" s="23"/>
      <c r="J20" s="23"/>
      <c r="K20" s="23"/>
      <c r="L20" s="23"/>
      <c r="M20" s="23"/>
      <c r="N20" s="23"/>
      <c r="O20" s="23"/>
      <c r="P20" s="23"/>
      <c r="Q20" s="23"/>
      <c r="R20" s="23"/>
      <c r="Y20" s="134"/>
      <c r="Z20" s="134"/>
      <c r="AA20" s="134"/>
      <c r="AB20" s="134"/>
      <c r="AC20" s="134"/>
      <c r="AD20" s="134"/>
      <c r="AE20" s="134"/>
      <c r="AF20" s="134"/>
      <c r="AG20" s="134"/>
      <c r="AH20" s="134"/>
    </row>
    <row r="21" spans="5:35" x14ac:dyDescent="0.25">
      <c r="E21" s="23"/>
      <c r="F21" s="23"/>
      <c r="G21" s="23"/>
      <c r="H21" s="23"/>
      <c r="I21" s="23"/>
      <c r="J21" s="23"/>
      <c r="K21" s="23"/>
      <c r="L21" s="23"/>
      <c r="M21" s="23"/>
      <c r="N21" s="23"/>
      <c r="O21" s="23"/>
      <c r="P21" s="23"/>
      <c r="Q21" s="23"/>
      <c r="R21" s="23"/>
      <c r="Y21" s="134"/>
      <c r="Z21" s="134"/>
      <c r="AA21" s="134"/>
      <c r="AB21" s="134"/>
      <c r="AC21" s="134"/>
      <c r="AD21" s="134"/>
      <c r="AE21" s="134"/>
      <c r="AF21" s="134"/>
      <c r="AG21" s="134"/>
      <c r="AH21" s="134"/>
    </row>
    <row r="22" spans="5:35" ht="15" customHeight="1" x14ac:dyDescent="0.25">
      <c r="E22" s="23" t="s">
        <v>102</v>
      </c>
      <c r="F22" s="23"/>
      <c r="G22" s="23"/>
      <c r="H22" s="23"/>
      <c r="I22" s="23"/>
      <c r="J22" s="23"/>
      <c r="K22" s="23"/>
      <c r="L22" s="23"/>
      <c r="M22" s="23"/>
      <c r="N22" s="23"/>
      <c r="O22" s="23"/>
      <c r="P22" s="23"/>
      <c r="Q22" s="23"/>
      <c r="R22" s="23"/>
      <c r="Y22" s="134"/>
      <c r="Z22" s="134"/>
      <c r="AA22" s="134"/>
      <c r="AB22" s="134"/>
      <c r="AC22" s="134"/>
      <c r="AD22" s="134"/>
      <c r="AE22" s="134"/>
      <c r="AF22" s="134"/>
      <c r="AG22" s="134"/>
      <c r="AH22" s="134"/>
    </row>
    <row r="23" spans="5:35" x14ac:dyDescent="0.25">
      <c r="E23" s="23"/>
      <c r="F23" s="23"/>
      <c r="G23" s="23"/>
      <c r="H23" s="23"/>
      <c r="I23" s="23"/>
      <c r="J23" s="23"/>
      <c r="K23" s="23"/>
      <c r="L23" s="23"/>
      <c r="M23" s="23"/>
      <c r="N23" s="23"/>
      <c r="O23" s="23"/>
      <c r="P23" s="23"/>
      <c r="Q23" s="23"/>
      <c r="R23" s="23"/>
      <c r="Y23" s="134"/>
      <c r="Z23" s="134"/>
      <c r="AA23" s="134"/>
      <c r="AB23" s="134"/>
      <c r="AC23" s="134"/>
      <c r="AD23" s="134"/>
      <c r="AE23" s="134"/>
      <c r="AF23" s="134"/>
      <c r="AG23" s="134"/>
      <c r="AH23" s="134"/>
    </row>
    <row r="24" spans="5:35" x14ac:dyDescent="0.25">
      <c r="E24" s="23" t="s">
        <v>41</v>
      </c>
      <c r="F24" s="23"/>
      <c r="G24" s="23"/>
      <c r="H24" s="23"/>
      <c r="I24" s="23"/>
      <c r="J24" s="23"/>
      <c r="K24" s="23"/>
      <c r="L24" s="23"/>
      <c r="M24" s="23"/>
      <c r="N24" s="23"/>
      <c r="O24" s="23"/>
      <c r="P24" s="23"/>
      <c r="Q24" s="23"/>
      <c r="R24" s="23"/>
      <c r="Y24" s="134"/>
      <c r="Z24" s="134"/>
      <c r="AA24" s="134"/>
      <c r="AB24" s="134"/>
      <c r="AC24" s="134"/>
      <c r="AD24" s="134"/>
      <c r="AE24" s="134"/>
      <c r="AF24" s="134"/>
      <c r="AG24" s="131"/>
      <c r="AH24" s="125"/>
      <c r="AI24" s="131"/>
    </row>
    <row r="25" spans="5:35" x14ac:dyDescent="0.25">
      <c r="E25" s="23"/>
      <c r="F25" s="23"/>
      <c r="G25" s="23"/>
      <c r="H25" s="23"/>
      <c r="I25" s="23"/>
      <c r="J25" s="23"/>
      <c r="K25" s="23"/>
      <c r="L25" s="23"/>
      <c r="M25" s="23"/>
      <c r="N25" s="23"/>
      <c r="O25" s="23"/>
      <c r="P25" s="23"/>
      <c r="Q25" s="23"/>
      <c r="R25" s="23"/>
      <c r="Y25" s="134"/>
      <c r="Z25" s="134"/>
      <c r="AA25" s="134"/>
      <c r="AB25" s="134"/>
      <c r="AC25" s="134"/>
      <c r="AD25" s="134"/>
      <c r="AE25" s="134"/>
      <c r="AF25" s="134"/>
      <c r="AG25" s="131"/>
      <c r="AH25" s="134"/>
    </row>
    <row r="26" spans="5:35" x14ac:dyDescent="0.25">
      <c r="E26" s="23"/>
      <c r="F26" s="23"/>
      <c r="G26" s="23"/>
      <c r="H26" s="23"/>
      <c r="I26" s="23"/>
      <c r="J26" s="23"/>
      <c r="K26" s="23"/>
      <c r="L26" s="23"/>
      <c r="M26" s="23"/>
      <c r="N26" s="23"/>
      <c r="O26" s="23"/>
      <c r="P26" s="23"/>
      <c r="Q26" s="23"/>
      <c r="R26" s="23"/>
      <c r="Y26" s="134"/>
      <c r="Z26" s="134"/>
      <c r="AA26" s="134"/>
      <c r="AB26" s="134"/>
      <c r="AC26" s="134"/>
      <c r="AD26" s="134"/>
      <c r="AE26" s="134"/>
      <c r="AF26" s="134"/>
      <c r="AG26" s="131"/>
      <c r="AH26" s="134"/>
    </row>
    <row r="27" spans="5:35" x14ac:dyDescent="0.25">
      <c r="E27" s="23"/>
      <c r="F27" s="23"/>
      <c r="G27" s="23"/>
      <c r="H27" s="23"/>
      <c r="I27" s="23"/>
      <c r="J27" s="23"/>
      <c r="K27" s="23"/>
      <c r="L27" s="23"/>
      <c r="M27" s="23"/>
      <c r="N27" s="23"/>
      <c r="O27" s="23"/>
      <c r="P27" s="23"/>
      <c r="Q27" s="23"/>
      <c r="R27" s="23"/>
      <c r="Y27" s="134"/>
      <c r="Z27" s="134"/>
      <c r="AA27" s="134"/>
      <c r="AB27" s="134"/>
      <c r="AC27" s="134"/>
      <c r="AD27" s="134"/>
      <c r="AE27" s="134"/>
      <c r="AF27" s="134"/>
      <c r="AG27" s="125"/>
      <c r="AH27" s="134"/>
    </row>
    <row r="28" spans="5:35" x14ac:dyDescent="0.25">
      <c r="E28" s="23"/>
      <c r="F28" s="23"/>
      <c r="G28" s="23"/>
      <c r="H28" s="23"/>
      <c r="I28" s="23"/>
      <c r="J28" s="23"/>
      <c r="K28" s="23"/>
      <c r="L28" s="23"/>
      <c r="M28" s="23"/>
      <c r="N28" s="23"/>
      <c r="O28" s="23"/>
      <c r="P28" s="23"/>
      <c r="Q28" s="23"/>
      <c r="R28" s="23"/>
      <c r="Y28" s="134"/>
      <c r="Z28" s="134"/>
      <c r="AA28" s="134"/>
      <c r="AB28" s="134"/>
      <c r="AC28" s="134"/>
      <c r="AD28" s="134"/>
      <c r="AE28" s="134"/>
      <c r="AF28" s="134"/>
      <c r="AG28" s="125"/>
      <c r="AH28" s="134"/>
    </row>
    <row r="29" spans="5:35" x14ac:dyDescent="0.25">
      <c r="E29" s="23"/>
      <c r="F29" s="23"/>
      <c r="G29" s="23"/>
      <c r="H29" s="23"/>
      <c r="I29" s="23"/>
      <c r="J29" s="23"/>
      <c r="K29" s="23"/>
      <c r="L29" s="23"/>
      <c r="M29" s="23"/>
      <c r="N29" s="23"/>
      <c r="O29" s="23"/>
      <c r="P29" s="23"/>
      <c r="Q29" s="23"/>
      <c r="R29" s="23"/>
      <c r="Y29" s="134"/>
      <c r="Z29" s="134"/>
      <c r="AA29" s="134"/>
      <c r="AB29" s="134"/>
      <c r="AC29" s="134"/>
      <c r="AD29" s="134"/>
      <c r="AE29" s="134"/>
      <c r="AF29" s="134"/>
      <c r="AG29" s="125"/>
      <c r="AH29" s="134"/>
    </row>
    <row r="30" spans="5:35" x14ac:dyDescent="0.25">
      <c r="E30" s="23"/>
      <c r="F30" s="23"/>
      <c r="G30" s="23"/>
      <c r="H30" s="23"/>
      <c r="I30" s="23"/>
      <c r="J30" s="23"/>
      <c r="K30" s="23"/>
      <c r="L30" s="23"/>
      <c r="M30" s="23"/>
      <c r="N30" s="23"/>
      <c r="O30" s="23"/>
      <c r="P30" s="23"/>
      <c r="Q30" s="23"/>
      <c r="R30" s="23"/>
      <c r="Y30" s="134"/>
      <c r="Z30" s="134"/>
      <c r="AA30" s="134"/>
      <c r="AB30" s="134"/>
      <c r="AC30" s="134"/>
      <c r="AD30" s="134"/>
      <c r="AE30" s="134"/>
      <c r="AF30" s="134"/>
      <c r="AG30" s="134"/>
      <c r="AH30" s="134"/>
    </row>
    <row r="31" spans="5:35" x14ac:dyDescent="0.25">
      <c r="E31" s="23"/>
      <c r="F31" s="23"/>
      <c r="G31" s="23"/>
      <c r="H31" s="23"/>
      <c r="I31" s="23"/>
      <c r="J31" s="23"/>
      <c r="K31" s="23"/>
      <c r="L31" s="23"/>
      <c r="M31" s="23"/>
      <c r="N31" s="23"/>
      <c r="O31" s="23"/>
      <c r="P31" s="23"/>
      <c r="Q31" s="23"/>
      <c r="R31" s="23"/>
      <c r="Y31" s="134"/>
      <c r="Z31" s="134"/>
      <c r="AA31" s="134"/>
      <c r="AB31" s="134"/>
      <c r="AC31" s="134"/>
      <c r="AD31" s="134"/>
      <c r="AE31" s="134"/>
      <c r="AF31" s="134"/>
      <c r="AG31" s="131"/>
      <c r="AH31" s="134"/>
    </row>
    <row r="32" spans="5:35" x14ac:dyDescent="0.25">
      <c r="E32" s="23"/>
      <c r="F32" s="23"/>
      <c r="G32" s="23"/>
      <c r="H32" s="23"/>
      <c r="I32" s="23"/>
      <c r="J32" s="23"/>
      <c r="K32" s="23"/>
      <c r="L32" s="23"/>
      <c r="M32" s="23"/>
      <c r="N32" s="23"/>
      <c r="O32" s="23"/>
      <c r="P32" s="23"/>
      <c r="Q32" s="23"/>
      <c r="R32" s="23"/>
      <c r="Y32" s="134"/>
      <c r="Z32" s="134"/>
      <c r="AA32" s="134"/>
      <c r="AB32" s="134"/>
      <c r="AC32" s="134"/>
      <c r="AD32" s="134"/>
      <c r="AE32" s="134"/>
      <c r="AF32" s="134"/>
      <c r="AG32" s="131"/>
      <c r="AH32" s="134"/>
    </row>
    <row r="33" spans="5:34" x14ac:dyDescent="0.25">
      <c r="E33" s="23"/>
      <c r="F33" s="23"/>
      <c r="G33" s="23"/>
      <c r="H33" s="23"/>
      <c r="I33" s="23"/>
      <c r="J33" s="23"/>
      <c r="K33" s="23"/>
      <c r="L33" s="23"/>
      <c r="M33" s="23"/>
      <c r="N33" s="23"/>
      <c r="O33" s="23"/>
      <c r="P33" s="23"/>
      <c r="Q33" s="23"/>
      <c r="R33" s="23"/>
      <c r="Y33" s="134"/>
      <c r="Z33" s="134"/>
      <c r="AA33" s="134"/>
      <c r="AB33" s="134"/>
      <c r="AC33" s="134"/>
      <c r="AD33" s="134"/>
      <c r="AE33" s="134"/>
      <c r="AF33" s="134"/>
      <c r="AG33" s="134"/>
      <c r="AH33" s="134"/>
    </row>
    <row r="34" spans="5:34" x14ac:dyDescent="0.25">
      <c r="E34" s="23"/>
      <c r="F34" s="23"/>
      <c r="G34" s="23"/>
      <c r="H34" s="23"/>
      <c r="I34" s="23"/>
      <c r="J34" s="23"/>
      <c r="K34" s="23"/>
      <c r="L34" s="23"/>
      <c r="M34" s="23"/>
      <c r="N34" s="23"/>
      <c r="O34" s="23"/>
      <c r="P34" s="23"/>
      <c r="Q34" s="23"/>
      <c r="R34" s="23"/>
      <c r="Y34" s="134"/>
      <c r="Z34" s="134"/>
      <c r="AA34" s="134"/>
      <c r="AB34" s="134"/>
      <c r="AC34" s="134"/>
      <c r="AD34" s="134"/>
      <c r="AE34" s="134"/>
      <c r="AF34" s="134"/>
      <c r="AG34" s="134"/>
      <c r="AH34" s="134"/>
    </row>
    <row r="35" spans="5:34" x14ac:dyDescent="0.25">
      <c r="E35" s="23"/>
      <c r="F35" s="23"/>
      <c r="G35" s="23"/>
      <c r="H35" s="23"/>
      <c r="I35" s="23"/>
      <c r="J35" s="23"/>
      <c r="K35" s="23"/>
      <c r="L35" s="23"/>
      <c r="M35" s="23"/>
      <c r="N35" s="23"/>
      <c r="O35" s="23"/>
      <c r="P35" s="23"/>
      <c r="Q35" s="23"/>
      <c r="R35" s="23"/>
      <c r="Y35" s="134"/>
      <c r="Z35" s="134"/>
      <c r="AA35" s="134"/>
      <c r="AB35" s="134"/>
      <c r="AC35" s="134"/>
      <c r="AD35" s="134"/>
      <c r="AE35" s="134"/>
      <c r="AF35" s="134"/>
      <c r="AG35" s="134"/>
      <c r="AH35" s="134"/>
    </row>
    <row r="36" spans="5:34" x14ac:dyDescent="0.25">
      <c r="E36" s="23"/>
      <c r="F36" s="23"/>
      <c r="G36" s="23"/>
      <c r="H36" s="23"/>
      <c r="I36" s="23"/>
      <c r="J36" s="23"/>
      <c r="K36" s="23"/>
      <c r="L36" s="23"/>
      <c r="M36" s="23"/>
      <c r="N36" s="23"/>
      <c r="O36" s="23"/>
      <c r="P36" s="23"/>
      <c r="Q36" s="23"/>
      <c r="R36" s="23"/>
      <c r="Y36" s="134"/>
      <c r="Z36" s="134"/>
      <c r="AA36" s="134"/>
      <c r="AB36" s="134"/>
      <c r="AC36" s="134"/>
      <c r="AD36" s="134"/>
      <c r="AE36" s="134"/>
      <c r="AF36" s="134"/>
      <c r="AG36" s="134"/>
      <c r="AH36" s="134"/>
    </row>
    <row r="37" spans="5:34" x14ac:dyDescent="0.25">
      <c r="E37" s="23"/>
      <c r="F37" s="23"/>
      <c r="G37" s="23"/>
      <c r="H37" s="23"/>
      <c r="I37" s="23"/>
      <c r="J37" s="23"/>
      <c r="K37" s="23"/>
      <c r="L37" s="23"/>
      <c r="M37" s="23"/>
      <c r="N37" s="23"/>
      <c r="O37" s="23"/>
      <c r="P37" s="23"/>
      <c r="Q37" s="23"/>
      <c r="Y37" s="134"/>
      <c r="Z37" s="134"/>
      <c r="AA37" s="134"/>
      <c r="AB37" s="134"/>
      <c r="AC37" s="134"/>
      <c r="AD37" s="134"/>
      <c r="AE37" s="134"/>
      <c r="AF37" s="134"/>
      <c r="AG37" s="134"/>
      <c r="AH37" s="134"/>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O20" sqref="O20"/>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50">
        <v>44958</v>
      </c>
      <c r="D4" s="250"/>
      <c r="E4" s="250"/>
      <c r="F4" s="250"/>
      <c r="G4" s="250"/>
      <c r="H4" s="250"/>
      <c r="I4" s="250"/>
      <c r="J4" s="250"/>
    </row>
    <row r="5" spans="1:19" s="5" customFormat="1" x14ac:dyDescent="0.2">
      <c r="A5" s="1"/>
      <c r="B5" s="57"/>
      <c r="C5" s="57"/>
      <c r="D5" s="58" t="s">
        <v>4</v>
      </c>
      <c r="E5" s="59"/>
      <c r="F5" s="59"/>
      <c r="G5" s="66"/>
      <c r="H5" s="58" t="s">
        <v>125</v>
      </c>
      <c r="I5" s="59"/>
      <c r="J5" s="59"/>
    </row>
    <row r="6" spans="1:19" s="5" customFormat="1" ht="24.75" customHeight="1" x14ac:dyDescent="0.2">
      <c r="A6" s="1"/>
      <c r="B6" s="60"/>
      <c r="C6" s="60"/>
      <c r="D6" s="60">
        <v>2022</v>
      </c>
      <c r="E6" s="60">
        <v>2023</v>
      </c>
      <c r="F6" s="136" t="s">
        <v>182</v>
      </c>
      <c r="G6" s="60"/>
      <c r="H6" s="62">
        <v>2022</v>
      </c>
      <c r="I6" s="60">
        <v>2023</v>
      </c>
      <c r="J6" s="61" t="s">
        <v>182</v>
      </c>
    </row>
    <row r="7" spans="1:19" s="5" customFormat="1" x14ac:dyDescent="0.2">
      <c r="A7" s="1"/>
      <c r="B7" s="49"/>
      <c r="C7" s="49"/>
      <c r="D7" s="50"/>
      <c r="E7" s="146"/>
      <c r="F7" s="50"/>
      <c r="G7" s="50"/>
      <c r="H7" s="63"/>
      <c r="I7" s="50"/>
      <c r="J7" s="50"/>
    </row>
    <row r="8" spans="1:19" s="5" customFormat="1" ht="16.5" customHeight="1" x14ac:dyDescent="0.25">
      <c r="A8" s="1"/>
      <c r="B8" s="56" t="s">
        <v>11</v>
      </c>
      <c r="C8" s="49"/>
      <c r="D8" s="144">
        <v>51229.360747799408</v>
      </c>
      <c r="E8" s="144">
        <v>53210.269626991103</v>
      </c>
      <c r="F8" s="216">
        <f t="shared" ref="F8:F35" si="0">IF(D8&lt;1,"",IFERROR((E8-D8)/D8,""))</f>
        <v>3.866745261459828E-2</v>
      </c>
      <c r="G8" s="50"/>
      <c r="H8" s="144">
        <v>36673.874199999998</v>
      </c>
      <c r="I8" s="144">
        <v>34175.090899999996</v>
      </c>
      <c r="J8" s="216">
        <f t="shared" ref="J8:J71" si="1">IF(H8&lt;1,"",IFERROR(($I8-$H8)/$H8,""))</f>
        <v>-6.8135242171932925E-2</v>
      </c>
      <c r="L8" s="180"/>
      <c r="M8" s="124"/>
    </row>
    <row r="9" spans="1:19" s="6" customFormat="1" ht="22.5" customHeight="1" x14ac:dyDescent="0.25">
      <c r="A9" s="3"/>
      <c r="B9" s="56"/>
      <c r="C9" s="54" t="s">
        <v>12</v>
      </c>
      <c r="D9" s="217">
        <v>3170.3116400000004</v>
      </c>
      <c r="E9" s="217">
        <v>4866.8183043915724</v>
      </c>
      <c r="F9" s="218">
        <f t="shared" si="0"/>
        <v>0.53512299642301786</v>
      </c>
      <c r="G9" s="50"/>
      <c r="H9" s="217">
        <v>1179.5116</v>
      </c>
      <c r="I9" s="217">
        <v>1908.1352999999999</v>
      </c>
      <c r="J9" s="218">
        <f t="shared" si="1"/>
        <v>0.61773339066779831</v>
      </c>
      <c r="L9" s="180"/>
      <c r="M9" s="181"/>
    </row>
    <row r="10" spans="1:19" s="5" customFormat="1" ht="15" x14ac:dyDescent="0.25">
      <c r="A10" s="1"/>
      <c r="B10" s="49"/>
      <c r="C10" s="52" t="s">
        <v>31</v>
      </c>
      <c r="D10" s="217">
        <v>691.92637000000002</v>
      </c>
      <c r="E10" s="217">
        <v>888.09987999999998</v>
      </c>
      <c r="F10" s="218">
        <f t="shared" si="0"/>
        <v>0.28351789800987054</v>
      </c>
      <c r="G10" s="50"/>
      <c r="H10" s="217">
        <v>155.64589999999998</v>
      </c>
      <c r="I10" s="217">
        <v>248.88890000000001</v>
      </c>
      <c r="J10" s="218">
        <f t="shared" si="1"/>
        <v>0.59907135363025965</v>
      </c>
      <c r="L10" s="180"/>
      <c r="M10" s="181"/>
    </row>
    <row r="11" spans="1:19" s="5" customFormat="1" ht="15" x14ac:dyDescent="0.25">
      <c r="A11" s="1"/>
      <c r="B11" s="49"/>
      <c r="C11" s="53" t="s">
        <v>6</v>
      </c>
      <c r="D11" s="217">
        <v>79.872959999999992</v>
      </c>
      <c r="E11" s="217">
        <v>98.448300000000003</v>
      </c>
      <c r="F11" s="218">
        <f t="shared" si="0"/>
        <v>0.2325610569584502</v>
      </c>
      <c r="G11" s="50"/>
      <c r="H11" s="217">
        <v>64.521299999999997</v>
      </c>
      <c r="I11" s="217">
        <v>143.63220000000001</v>
      </c>
      <c r="J11" s="218">
        <f t="shared" si="1"/>
        <v>1.2261206764277846</v>
      </c>
      <c r="L11" s="180"/>
      <c r="M11" s="181"/>
    </row>
    <row r="12" spans="1:19" s="5" customFormat="1" ht="15" x14ac:dyDescent="0.25">
      <c r="A12" s="1"/>
      <c r="B12" s="49"/>
      <c r="C12" s="53" t="s">
        <v>7</v>
      </c>
      <c r="D12" s="217">
        <v>2398.5123100000005</v>
      </c>
      <c r="E12" s="217">
        <v>3880.2701243915722</v>
      </c>
      <c r="F12" s="218">
        <f t="shared" si="0"/>
        <v>0.61778203439429968</v>
      </c>
      <c r="G12" s="50"/>
      <c r="H12" s="217">
        <v>959.34440000000006</v>
      </c>
      <c r="I12" s="217">
        <v>1515.6142</v>
      </c>
      <c r="J12" s="218">
        <f t="shared" si="1"/>
        <v>0.57984369325551899</v>
      </c>
      <c r="L12" s="180"/>
      <c r="M12" s="181"/>
    </row>
    <row r="13" spans="1:19" s="6" customFormat="1" ht="21" customHeight="1" x14ac:dyDescent="0.25">
      <c r="A13" s="3"/>
      <c r="B13" s="56"/>
      <c r="C13" s="70" t="s">
        <v>9</v>
      </c>
      <c r="D13" s="217">
        <v>1633.66716</v>
      </c>
      <c r="E13" s="217">
        <v>2606.1455899999996</v>
      </c>
      <c r="F13" s="218">
        <f t="shared" si="0"/>
        <v>0.59527329300051524</v>
      </c>
      <c r="G13" s="50"/>
      <c r="H13" s="217">
        <v>1092.4556000000002</v>
      </c>
      <c r="I13" s="217">
        <v>1534.4297999999997</v>
      </c>
      <c r="J13" s="218">
        <f t="shared" si="1"/>
        <v>0.40456948547840238</v>
      </c>
      <c r="L13" s="180"/>
      <c r="M13" s="181"/>
    </row>
    <row r="14" spans="1:19" s="5" customFormat="1" ht="15" x14ac:dyDescent="0.25">
      <c r="A14" s="1"/>
      <c r="B14" s="49"/>
      <c r="C14" s="53" t="s">
        <v>32</v>
      </c>
      <c r="D14" s="217">
        <v>252.39473999999998</v>
      </c>
      <c r="E14" s="217">
        <v>234.78097</v>
      </c>
      <c r="F14" s="218">
        <f t="shared" si="0"/>
        <v>-6.9786596979001983E-2</v>
      </c>
      <c r="G14" s="50"/>
      <c r="H14" s="217">
        <v>72.142399999999995</v>
      </c>
      <c r="I14" s="217">
        <v>97.297099999999986</v>
      </c>
      <c r="J14" s="218">
        <f t="shared" si="1"/>
        <v>0.34868121936614244</v>
      </c>
      <c r="L14" s="180"/>
      <c r="M14" s="181"/>
    </row>
    <row r="15" spans="1:19" s="5" customFormat="1" ht="15" x14ac:dyDescent="0.25">
      <c r="A15" s="1"/>
      <c r="B15" s="49"/>
      <c r="C15" s="53" t="s">
        <v>6</v>
      </c>
      <c r="D15" s="217">
        <v>149.77495999999999</v>
      </c>
      <c r="E15" s="217">
        <v>139.77584999999999</v>
      </c>
      <c r="F15" s="218">
        <f>IF(D15&lt;1,"",IFERROR((E15-D15)/D15,""))</f>
        <v>-6.6760892474950428E-2</v>
      </c>
      <c r="G15" s="50"/>
      <c r="H15" s="217">
        <v>560.02780000000007</v>
      </c>
      <c r="I15" s="217">
        <v>485.66640000000001</v>
      </c>
      <c r="J15" s="218">
        <f t="shared" si="1"/>
        <v>-0.13278162262659113</v>
      </c>
      <c r="L15" s="180"/>
      <c r="M15" s="181"/>
      <c r="N15"/>
      <c r="O15"/>
      <c r="P15"/>
      <c r="Q15"/>
      <c r="R15"/>
      <c r="S15"/>
    </row>
    <row r="16" spans="1:19" s="5" customFormat="1" ht="15" x14ac:dyDescent="0.25">
      <c r="A16" s="1"/>
      <c r="B16" s="49"/>
      <c r="C16" s="53" t="s">
        <v>7</v>
      </c>
      <c r="D16" s="217">
        <v>1231.49746</v>
      </c>
      <c r="E16" s="217">
        <v>2231.5887699999998</v>
      </c>
      <c r="F16" s="218">
        <f t="shared" si="0"/>
        <v>0.81209368470804622</v>
      </c>
      <c r="G16" s="50"/>
      <c r="H16" s="217">
        <v>460.28539999999998</v>
      </c>
      <c r="I16" s="217">
        <v>951.46630000000005</v>
      </c>
      <c r="J16" s="218">
        <f t="shared" si="1"/>
        <v>1.0671224853102013</v>
      </c>
      <c r="L16" s="180"/>
      <c r="M16" s="181"/>
      <c r="N16"/>
      <c r="O16"/>
      <c r="P16"/>
      <c r="Q16"/>
      <c r="R16"/>
      <c r="S16"/>
    </row>
    <row r="17" spans="1:20" s="6" customFormat="1" ht="24.75" customHeight="1" x14ac:dyDescent="0.25">
      <c r="A17" s="3"/>
      <c r="B17" s="56"/>
      <c r="C17" s="1" t="s">
        <v>10</v>
      </c>
      <c r="D17" s="217">
        <v>46425.381947799411</v>
      </c>
      <c r="E17" s="217">
        <v>45737.305732599532</v>
      </c>
      <c r="F17" s="218">
        <f t="shared" si="0"/>
        <v>-1.4821121255901569E-2</v>
      </c>
      <c r="G17" s="50"/>
      <c r="H17" s="217">
        <v>34401.906999999999</v>
      </c>
      <c r="I17" s="217">
        <v>30732.525799999992</v>
      </c>
      <c r="J17" s="218">
        <f t="shared" si="1"/>
        <v>-0.1066621452118921</v>
      </c>
      <c r="L17" s="180"/>
      <c r="M17" s="181"/>
      <c r="N17" s="138"/>
      <c r="O17" s="138"/>
      <c r="P17" s="138"/>
      <c r="Q17" s="138"/>
      <c r="R17" s="138"/>
      <c r="S17" s="138"/>
      <c r="T17" s="138"/>
    </row>
    <row r="18" spans="1:20" s="5" customFormat="1" ht="15" x14ac:dyDescent="0.25">
      <c r="A18" s="1"/>
      <c r="B18" s="49"/>
      <c r="C18" s="53" t="s">
        <v>31</v>
      </c>
      <c r="D18" s="217">
        <v>20260.580965290621</v>
      </c>
      <c r="E18" s="217">
        <v>18254.997522498012</v>
      </c>
      <c r="F18" s="218">
        <f t="shared" si="0"/>
        <v>-9.8989434026026751E-2</v>
      </c>
      <c r="G18" s="50"/>
      <c r="H18" s="217">
        <v>9841.6026999999995</v>
      </c>
      <c r="I18" s="217">
        <v>8796.0268999999989</v>
      </c>
      <c r="J18" s="218">
        <f t="shared" si="1"/>
        <v>-0.10624039923903864</v>
      </c>
      <c r="L18" s="180"/>
      <c r="M18" s="181"/>
      <c r="N18"/>
      <c r="O18"/>
      <c r="P18"/>
      <c r="Q18"/>
      <c r="R18"/>
      <c r="S18"/>
      <c r="T18"/>
    </row>
    <row r="19" spans="1:20" s="5" customFormat="1" ht="15" x14ac:dyDescent="0.25">
      <c r="A19" s="1"/>
      <c r="B19" s="49"/>
      <c r="C19" s="53" t="s">
        <v>6</v>
      </c>
      <c r="D19" s="217">
        <v>17453.938615359741</v>
      </c>
      <c r="E19" s="217">
        <v>11236.374520392874</v>
      </c>
      <c r="F19" s="218">
        <f t="shared" si="0"/>
        <v>-0.3562269944902472</v>
      </c>
      <c r="G19" s="50"/>
      <c r="H19" s="217">
        <v>21247.171600000001</v>
      </c>
      <c r="I19" s="217">
        <v>16009.895099999998</v>
      </c>
      <c r="J19" s="218">
        <f t="shared" si="1"/>
        <v>-0.24649287908043269</v>
      </c>
      <c r="L19" s="180"/>
      <c r="M19" s="181"/>
      <c r="N19"/>
      <c r="O19"/>
      <c r="P19"/>
      <c r="Q19"/>
      <c r="R19"/>
      <c r="S19"/>
      <c r="T19"/>
    </row>
    <row r="20" spans="1:20" s="5" customFormat="1" ht="15" x14ac:dyDescent="0.25">
      <c r="A20" s="1"/>
      <c r="B20" s="49"/>
      <c r="C20" s="53" t="s">
        <v>7</v>
      </c>
      <c r="D20" s="217">
        <v>8710.8623671490404</v>
      </c>
      <c r="E20" s="217">
        <v>16245.933689708645</v>
      </c>
      <c r="F20" s="218">
        <f t="shared" si="0"/>
        <v>0.86502013290628332</v>
      </c>
      <c r="G20" s="50"/>
      <c r="H20" s="217">
        <v>3313.1327000000001</v>
      </c>
      <c r="I20" s="217">
        <v>5926.6038000000008</v>
      </c>
      <c r="J20" s="218">
        <f t="shared" si="1"/>
        <v>0.78882173961821711</v>
      </c>
      <c r="L20" s="180"/>
      <c r="M20" s="181"/>
      <c r="N20"/>
      <c r="O20"/>
      <c r="P20"/>
      <c r="Q20"/>
      <c r="R20"/>
      <c r="S20"/>
      <c r="T20"/>
    </row>
    <row r="21" spans="1:20" s="5" customFormat="1" ht="24" customHeight="1" x14ac:dyDescent="0.25">
      <c r="A21" s="1"/>
      <c r="B21" s="51" t="s">
        <v>8</v>
      </c>
      <c r="C21" s="54"/>
      <c r="D21" s="219">
        <v>17171.011675346665</v>
      </c>
      <c r="E21" s="219">
        <v>18647.473562631116</v>
      </c>
      <c r="F21" s="216">
        <f t="shared" si="0"/>
        <v>8.5985724964842122E-2</v>
      </c>
      <c r="G21" s="220"/>
      <c r="H21" s="219">
        <v>10208.681100000002</v>
      </c>
      <c r="I21" s="219">
        <v>11811.624</v>
      </c>
      <c r="J21" s="216">
        <f t="shared" si="1"/>
        <v>0.15701762884923479</v>
      </c>
      <c r="L21" s="180"/>
      <c r="M21" s="181"/>
      <c r="N21"/>
      <c r="O21"/>
      <c r="P21"/>
      <c r="Q21"/>
      <c r="R21"/>
      <c r="S21"/>
      <c r="T21"/>
    </row>
    <row r="22" spans="1:20" s="6" customFormat="1" ht="24" customHeight="1" x14ac:dyDescent="0.25">
      <c r="A22" s="3"/>
      <c r="B22" s="51"/>
      <c r="C22" s="54" t="s">
        <v>12</v>
      </c>
      <c r="D22" s="221">
        <v>1748.3472700000002</v>
      </c>
      <c r="E22" s="221">
        <v>2919.43525</v>
      </c>
      <c r="F22" s="218">
        <f t="shared" si="0"/>
        <v>0.66982572632724147</v>
      </c>
      <c r="G22" s="222"/>
      <c r="H22" s="221">
        <v>757.89930000000004</v>
      </c>
      <c r="I22" s="221">
        <v>1257.0254</v>
      </c>
      <c r="J22" s="218">
        <f t="shared" si="1"/>
        <v>0.6585651946109462</v>
      </c>
      <c r="L22" s="180"/>
      <c r="M22" s="181"/>
      <c r="N22" s="138"/>
      <c r="O22" s="138"/>
      <c r="P22" s="138"/>
      <c r="Q22" s="138"/>
      <c r="R22" s="138"/>
      <c r="S22" s="138"/>
      <c r="T22" s="138"/>
    </row>
    <row r="23" spans="1:20" s="5" customFormat="1" ht="15" x14ac:dyDescent="0.25">
      <c r="A23" s="1"/>
      <c r="B23" s="54"/>
      <c r="C23" s="52" t="s">
        <v>31</v>
      </c>
      <c r="D23" s="221">
        <v>680.89944000000003</v>
      </c>
      <c r="E23" s="221">
        <v>879.32091000000003</v>
      </c>
      <c r="F23" s="218">
        <f t="shared" si="0"/>
        <v>0.29141082859460127</v>
      </c>
      <c r="G23" s="154"/>
      <c r="H23" s="221">
        <v>150.58949999999999</v>
      </c>
      <c r="I23" s="221">
        <v>243.52869999999999</v>
      </c>
      <c r="J23" s="218">
        <f t="shared" si="1"/>
        <v>0.61716919174311624</v>
      </c>
      <c r="L23" s="180"/>
      <c r="M23" s="181"/>
      <c r="N23"/>
      <c r="O23"/>
      <c r="P23"/>
      <c r="Q23"/>
      <c r="R23"/>
      <c r="S23"/>
      <c r="T23"/>
    </row>
    <row r="24" spans="1:20" s="5" customFormat="1" ht="15" x14ac:dyDescent="0.25">
      <c r="A24" s="1"/>
      <c r="B24" s="1"/>
      <c r="C24" s="53" t="s">
        <v>6</v>
      </c>
      <c r="D24" s="221">
        <v>79.858609999999999</v>
      </c>
      <c r="E24" s="221">
        <v>98.448300000000003</v>
      </c>
      <c r="F24" s="218">
        <f t="shared" si="0"/>
        <v>0.23278253903993576</v>
      </c>
      <c r="G24" s="222"/>
      <c r="H24" s="221">
        <v>64.517200000000003</v>
      </c>
      <c r="I24" s="221">
        <v>143.63220000000001</v>
      </c>
      <c r="J24" s="218">
        <f t="shared" si="1"/>
        <v>1.2262621440484089</v>
      </c>
      <c r="L24" s="180"/>
      <c r="M24" s="181"/>
      <c r="N24"/>
      <c r="O24"/>
      <c r="P24"/>
      <c r="Q24"/>
      <c r="R24"/>
      <c r="S24"/>
      <c r="T24"/>
    </row>
    <row r="25" spans="1:20" s="5" customFormat="1" ht="15" x14ac:dyDescent="0.25">
      <c r="A25" s="1"/>
      <c r="B25" s="1"/>
      <c r="C25" s="53" t="s">
        <v>7</v>
      </c>
      <c r="D25" s="221">
        <v>987.58922000000007</v>
      </c>
      <c r="E25" s="221">
        <v>1941.6660400000001</v>
      </c>
      <c r="F25" s="218">
        <f t="shared" si="0"/>
        <v>0.96606645827908078</v>
      </c>
      <c r="G25" s="222"/>
      <c r="H25" s="221">
        <v>542.79260000000011</v>
      </c>
      <c r="I25" s="221">
        <v>869.86450000000002</v>
      </c>
      <c r="J25" s="218">
        <f t="shared" si="1"/>
        <v>0.60257251112119037</v>
      </c>
      <c r="L25" s="180"/>
      <c r="M25" s="181"/>
      <c r="N25"/>
      <c r="O25"/>
      <c r="P25"/>
      <c r="Q25"/>
      <c r="R25"/>
      <c r="S25"/>
      <c r="T25"/>
    </row>
    <row r="26" spans="1:20" s="6" customFormat="1" ht="21" customHeight="1" x14ac:dyDescent="0.25">
      <c r="A26" s="3"/>
      <c r="B26" s="3"/>
      <c r="C26" s="70" t="s">
        <v>9</v>
      </c>
      <c r="D26" s="221">
        <v>969.37874999999997</v>
      </c>
      <c r="E26" s="221">
        <v>1587.5900099999999</v>
      </c>
      <c r="F26" s="218">
        <f t="shared" si="0"/>
        <v>0.63773964510775583</v>
      </c>
      <c r="G26" s="222"/>
      <c r="H26" s="221">
        <v>910.02300000000014</v>
      </c>
      <c r="I26" s="221">
        <v>1172.7314999999999</v>
      </c>
      <c r="J26" s="218">
        <f t="shared" si="1"/>
        <v>0.28868336294796909</v>
      </c>
      <c r="L26" s="180"/>
      <c r="M26" s="181"/>
      <c r="N26" s="138"/>
      <c r="O26" s="138"/>
      <c r="P26" s="138"/>
      <c r="Q26" s="138"/>
      <c r="R26" s="138"/>
      <c r="S26" s="138"/>
      <c r="T26" s="138"/>
    </row>
    <row r="27" spans="1:20" s="5" customFormat="1" ht="15" x14ac:dyDescent="0.25">
      <c r="A27" s="1"/>
      <c r="B27" s="1"/>
      <c r="C27" s="208" t="s">
        <v>31</v>
      </c>
      <c r="D27" s="221">
        <v>251.91327999999999</v>
      </c>
      <c r="E27" s="221">
        <v>234.06583000000001</v>
      </c>
      <c r="F27" s="218">
        <f t="shared" si="0"/>
        <v>-7.0847594854864263E-2</v>
      </c>
      <c r="G27" s="222"/>
      <c r="H27" s="221">
        <v>71.759799999999998</v>
      </c>
      <c r="I27" s="221">
        <v>96.876199999999997</v>
      </c>
      <c r="J27" s="218">
        <f t="shared" si="1"/>
        <v>0.35000654962806471</v>
      </c>
      <c r="L27" s="180"/>
      <c r="M27" s="181"/>
      <c r="N27"/>
      <c r="O27"/>
      <c r="P27"/>
      <c r="Q27"/>
      <c r="R27"/>
      <c r="S27"/>
      <c r="T27"/>
    </row>
    <row r="28" spans="1:20" s="5" customFormat="1" ht="15" x14ac:dyDescent="0.25">
      <c r="A28" s="1"/>
      <c r="B28" s="1"/>
      <c r="C28" s="53" t="s">
        <v>6</v>
      </c>
      <c r="D28" s="221">
        <v>149.77495999999999</v>
      </c>
      <c r="E28" s="221">
        <v>139.77584999999999</v>
      </c>
      <c r="F28" s="218">
        <f t="shared" si="0"/>
        <v>-6.6760892474950428E-2</v>
      </c>
      <c r="G28" s="222"/>
      <c r="H28" s="221">
        <v>560.02780000000007</v>
      </c>
      <c r="I28" s="221">
        <v>485.66640000000001</v>
      </c>
      <c r="J28" s="218">
        <f t="shared" si="1"/>
        <v>-0.13278162262659113</v>
      </c>
      <c r="L28" s="180"/>
      <c r="M28" s="181"/>
      <c r="N28"/>
      <c r="O28"/>
      <c r="P28"/>
      <c r="Q28"/>
      <c r="R28"/>
      <c r="S28"/>
      <c r="T28"/>
    </row>
    <row r="29" spans="1:20" s="5" customFormat="1" ht="15" x14ac:dyDescent="0.25">
      <c r="A29" s="1"/>
      <c r="B29" s="1"/>
      <c r="C29" s="53" t="s">
        <v>7</v>
      </c>
      <c r="D29" s="221">
        <v>567.69051000000002</v>
      </c>
      <c r="E29" s="221">
        <v>1213.7483299999999</v>
      </c>
      <c r="F29" s="218">
        <f t="shared" si="0"/>
        <v>1.1380458341641115</v>
      </c>
      <c r="G29" s="222"/>
      <c r="H29" s="221">
        <v>278.23540000000003</v>
      </c>
      <c r="I29" s="221">
        <v>590.18889999999999</v>
      </c>
      <c r="J29" s="218">
        <f t="shared" si="1"/>
        <v>1.1211855141365905</v>
      </c>
      <c r="L29" s="180"/>
      <c r="M29" s="181"/>
      <c r="N29"/>
      <c r="O29"/>
      <c r="P29"/>
      <c r="Q29"/>
      <c r="R29"/>
      <c r="S29"/>
      <c r="T29"/>
    </row>
    <row r="30" spans="1:20" s="6" customFormat="1" ht="21.75" customHeight="1" x14ac:dyDescent="0.25">
      <c r="A30" s="3"/>
      <c r="B30" s="3"/>
      <c r="C30" s="1" t="s">
        <v>10</v>
      </c>
      <c r="D30" s="221">
        <v>14453.285655346663</v>
      </c>
      <c r="E30" s="221">
        <v>14140.448302631114</v>
      </c>
      <c r="F30" s="218">
        <f t="shared" si="0"/>
        <v>-2.164472218812212E-2</v>
      </c>
      <c r="G30" s="222"/>
      <c r="H30" s="221">
        <v>8540.7588000000014</v>
      </c>
      <c r="I30" s="221">
        <v>9381.8670999999995</v>
      </c>
      <c r="J30" s="218">
        <f t="shared" si="1"/>
        <v>9.8481682915573951E-2</v>
      </c>
      <c r="L30" s="180"/>
      <c r="M30" s="181"/>
      <c r="N30" s="138"/>
      <c r="O30" s="138"/>
      <c r="P30" s="138"/>
      <c r="Q30" s="138"/>
      <c r="R30" s="138"/>
      <c r="S30" s="138"/>
      <c r="T30" s="138"/>
    </row>
    <row r="31" spans="1:20" s="5" customFormat="1" ht="15" x14ac:dyDescent="0.25">
      <c r="A31" s="1"/>
      <c r="B31" s="1"/>
      <c r="C31" s="53" t="s">
        <v>31</v>
      </c>
      <c r="D31" s="221">
        <v>8150.8555053466616</v>
      </c>
      <c r="E31" s="221">
        <v>6535.4195236064006</v>
      </c>
      <c r="F31" s="218">
        <f t="shared" si="0"/>
        <v>-0.19819219966304083</v>
      </c>
      <c r="G31" s="222"/>
      <c r="H31" s="221">
        <v>2813.8024</v>
      </c>
      <c r="I31" s="221">
        <v>2262.5538000000001</v>
      </c>
      <c r="J31" s="218">
        <f t="shared" si="1"/>
        <v>-0.19590878165431941</v>
      </c>
      <c r="L31" s="180"/>
      <c r="M31" s="181"/>
      <c r="N31"/>
      <c r="O31"/>
      <c r="P31"/>
      <c r="Q31"/>
      <c r="R31"/>
      <c r="S31"/>
      <c r="T31"/>
    </row>
    <row r="32" spans="1:20" s="5" customFormat="1" ht="15" x14ac:dyDescent="0.25">
      <c r="A32" s="1"/>
      <c r="B32" s="1"/>
      <c r="C32" s="53" t="s">
        <v>6</v>
      </c>
      <c r="D32" s="221">
        <v>3083.23065</v>
      </c>
      <c r="E32" s="221">
        <v>1720.9429111696199</v>
      </c>
      <c r="F32" s="218">
        <f t="shared" si="0"/>
        <v>-0.44183776482319936</v>
      </c>
      <c r="G32" s="222"/>
      <c r="H32" s="221">
        <v>4545.8510000000006</v>
      </c>
      <c r="I32" s="221">
        <v>4839.8028999999997</v>
      </c>
      <c r="J32" s="218">
        <f t="shared" si="1"/>
        <v>6.4663778025280436E-2</v>
      </c>
      <c r="L32" s="180"/>
      <c r="M32" s="181"/>
      <c r="N32"/>
      <c r="O32"/>
      <c r="P32"/>
      <c r="Q32"/>
      <c r="R32"/>
      <c r="S32"/>
      <c r="T32"/>
    </row>
    <row r="33" spans="1:20" s="5" customFormat="1" ht="15" x14ac:dyDescent="0.25">
      <c r="A33" s="1"/>
      <c r="B33" s="1"/>
      <c r="C33" s="53" t="s">
        <v>7</v>
      </c>
      <c r="D33" s="221">
        <v>3219.1995000000002</v>
      </c>
      <c r="E33" s="221">
        <v>5884.0858678550949</v>
      </c>
      <c r="F33" s="218">
        <f t="shared" si="0"/>
        <v>0.82781025775354855</v>
      </c>
      <c r="G33" s="222"/>
      <c r="H33" s="221">
        <v>1181.1053999999999</v>
      </c>
      <c r="I33" s="221">
        <v>2279.5104000000001</v>
      </c>
      <c r="J33" s="218">
        <f t="shared" si="1"/>
        <v>0.92998050809013344</v>
      </c>
      <c r="L33" s="180"/>
      <c r="M33" s="181"/>
      <c r="N33"/>
      <c r="O33"/>
      <c r="P33"/>
      <c r="Q33"/>
      <c r="R33"/>
      <c r="S33"/>
      <c r="T33"/>
    </row>
    <row r="34" spans="1:20" s="5" customFormat="1" ht="27" customHeight="1" x14ac:dyDescent="0.25">
      <c r="A34" s="1"/>
      <c r="B34" s="51" t="s">
        <v>13</v>
      </c>
      <c r="C34" s="54"/>
      <c r="D34" s="219">
        <v>2631.0139100000006</v>
      </c>
      <c r="E34" s="219">
        <v>2282.4626800000001</v>
      </c>
      <c r="F34" s="216">
        <f t="shared" si="0"/>
        <v>-0.13247791228895495</v>
      </c>
      <c r="G34" s="220"/>
      <c r="H34" s="219">
        <v>3587.1421</v>
      </c>
      <c r="I34" s="219">
        <v>780.62860000000012</v>
      </c>
      <c r="J34" s="216">
        <f t="shared" si="1"/>
        <v>-0.78238146740827463</v>
      </c>
      <c r="L34" s="180"/>
      <c r="M34" s="181"/>
      <c r="N34"/>
      <c r="O34"/>
      <c r="P34"/>
      <c r="Q34"/>
      <c r="R34"/>
      <c r="S34"/>
      <c r="T34"/>
    </row>
    <row r="35" spans="1:20" s="6" customFormat="1" ht="24" customHeight="1" x14ac:dyDescent="0.25">
      <c r="A35" s="3"/>
      <c r="B35" s="51"/>
      <c r="C35" s="54" t="s">
        <v>12</v>
      </c>
      <c r="D35" s="221">
        <v>73.376530000000002</v>
      </c>
      <c r="E35" s="221">
        <v>75.568999999999988</v>
      </c>
      <c r="F35" s="218">
        <f t="shared" si="0"/>
        <v>2.9879717669941408E-2</v>
      </c>
      <c r="G35" s="222"/>
      <c r="H35" s="221">
        <v>23.9374</v>
      </c>
      <c r="I35" s="221">
        <v>20.512</v>
      </c>
      <c r="J35" s="218">
        <f t="shared" si="1"/>
        <v>-0.14309824793001746</v>
      </c>
      <c r="L35" s="180"/>
      <c r="M35" s="181"/>
      <c r="N35" s="138"/>
      <c r="O35" s="138"/>
      <c r="P35" s="138"/>
      <c r="Q35" s="138"/>
      <c r="R35" s="138"/>
      <c r="S35" s="138"/>
      <c r="T35" s="138"/>
    </row>
    <row r="36" spans="1:20" s="5" customFormat="1" ht="15" x14ac:dyDescent="0.25">
      <c r="A36" s="1"/>
      <c r="B36" s="54"/>
      <c r="C36" s="52" t="s">
        <v>31</v>
      </c>
      <c r="D36" s="221">
        <v>4.5030000000000001E-2</v>
      </c>
      <c r="E36" s="221">
        <v>0.23915</v>
      </c>
      <c r="F36" s="218" t="str">
        <f>IF(D36&lt;1,"",IFERROR((E36-D36)/D36,""))</f>
        <v/>
      </c>
      <c r="G36" s="222"/>
      <c r="H36" s="221">
        <v>1.1599999999999999E-2</v>
      </c>
      <c r="I36" s="221">
        <v>0.20910000000000001</v>
      </c>
      <c r="J36" s="218" t="str">
        <f>IF(H36&lt;1,"",IFERROR(($I36-$H36)/$H36,""))</f>
        <v/>
      </c>
      <c r="L36" s="180"/>
      <c r="M36" s="181"/>
      <c r="N36"/>
      <c r="O36"/>
      <c r="P36"/>
      <c r="Q36"/>
      <c r="R36"/>
      <c r="S36"/>
      <c r="T36"/>
    </row>
    <row r="37" spans="1:20" s="5" customFormat="1" ht="15" x14ac:dyDescent="0.25">
      <c r="A37" s="1"/>
      <c r="B37" s="1"/>
      <c r="C37" s="53" t="s">
        <v>6</v>
      </c>
      <c r="D37" s="221">
        <v>0</v>
      </c>
      <c r="E37" s="221">
        <v>0</v>
      </c>
      <c r="F37" s="218" t="str">
        <f t="shared" ref="F37:F71" si="2">IF(D37&lt;1,"",IFERROR((E37-D37)/D37,""))</f>
        <v/>
      </c>
      <c r="G37" s="222"/>
      <c r="H37" s="221">
        <v>0</v>
      </c>
      <c r="I37" s="221">
        <v>0</v>
      </c>
      <c r="J37" s="218" t="str">
        <f t="shared" si="1"/>
        <v/>
      </c>
      <c r="L37" s="180"/>
      <c r="M37" s="181"/>
      <c r="N37"/>
      <c r="O37"/>
      <c r="P37"/>
      <c r="Q37"/>
      <c r="R37"/>
      <c r="S37"/>
      <c r="T37"/>
    </row>
    <row r="38" spans="1:20" s="5" customFormat="1" ht="15" x14ac:dyDescent="0.25">
      <c r="A38" s="1"/>
      <c r="B38" s="1"/>
      <c r="C38" s="53" t="s">
        <v>7</v>
      </c>
      <c r="D38" s="221">
        <v>73.331500000000005</v>
      </c>
      <c r="E38" s="221">
        <v>75.329849999999993</v>
      </c>
      <c r="F38" s="218">
        <f t="shared" si="2"/>
        <v>2.7250908545440742E-2</v>
      </c>
      <c r="G38" s="222"/>
      <c r="H38" s="221">
        <v>23.925799999999999</v>
      </c>
      <c r="I38" s="221">
        <v>20.302900000000001</v>
      </c>
      <c r="J38" s="218">
        <f t="shared" si="1"/>
        <v>-0.15142231398741099</v>
      </c>
      <c r="L38" s="180"/>
      <c r="M38" s="181"/>
      <c r="N38"/>
      <c r="O38"/>
      <c r="P38"/>
      <c r="Q38"/>
      <c r="R38"/>
      <c r="S38"/>
      <c r="T38"/>
    </row>
    <row r="39" spans="1:20" s="6" customFormat="1" ht="22.5" customHeight="1" x14ac:dyDescent="0.25">
      <c r="A39" s="3"/>
      <c r="B39" s="3"/>
      <c r="C39" s="70" t="s">
        <v>9</v>
      </c>
      <c r="D39" s="221">
        <v>24.864070000000002</v>
      </c>
      <c r="E39" s="221">
        <v>40.543320000000001</v>
      </c>
      <c r="F39" s="218">
        <f t="shared" si="2"/>
        <v>0.63059869120381329</v>
      </c>
      <c r="G39" s="222"/>
      <c r="H39" s="221">
        <v>11.438700000000001</v>
      </c>
      <c r="I39" s="221">
        <v>15.767300000000001</v>
      </c>
      <c r="J39" s="218">
        <f t="shared" si="1"/>
        <v>0.37841712782046905</v>
      </c>
      <c r="L39" s="180"/>
      <c r="M39" s="181"/>
      <c r="N39" s="138"/>
      <c r="O39" s="138"/>
      <c r="P39" s="138"/>
      <c r="Q39" s="138"/>
      <c r="R39" s="138"/>
      <c r="S39" s="138"/>
      <c r="T39" s="138"/>
    </row>
    <row r="40" spans="1:20" s="5" customFormat="1" ht="15" x14ac:dyDescent="0.25">
      <c r="A40" s="1"/>
      <c r="B40" s="1"/>
      <c r="C40" s="208" t="s">
        <v>31</v>
      </c>
      <c r="D40" s="221">
        <v>0.12506</v>
      </c>
      <c r="E40" s="221">
        <v>0.71514</v>
      </c>
      <c r="F40" s="218" t="str">
        <f t="shared" si="2"/>
        <v/>
      </c>
      <c r="G40" s="222"/>
      <c r="H40" s="221">
        <v>4.7E-2</v>
      </c>
      <c r="I40" s="221">
        <v>0.41589999999999999</v>
      </c>
      <c r="J40" s="218" t="str">
        <f t="shared" si="1"/>
        <v/>
      </c>
      <c r="L40" s="180"/>
      <c r="M40" s="181"/>
      <c r="N40"/>
      <c r="O40"/>
      <c r="P40"/>
      <c r="Q40"/>
      <c r="R40"/>
      <c r="S40"/>
      <c r="T40"/>
    </row>
    <row r="41" spans="1:20" s="5" customFormat="1" ht="15" x14ac:dyDescent="0.25">
      <c r="A41" s="1"/>
      <c r="B41" s="1"/>
      <c r="C41" s="53" t="s">
        <v>6</v>
      </c>
      <c r="D41" s="221">
        <v>0</v>
      </c>
      <c r="E41" s="221">
        <v>0</v>
      </c>
      <c r="F41" s="218" t="str">
        <f t="shared" si="2"/>
        <v/>
      </c>
      <c r="G41" s="222"/>
      <c r="H41" s="221">
        <v>0</v>
      </c>
      <c r="I41" s="221">
        <v>0</v>
      </c>
      <c r="J41" s="218" t="str">
        <f t="shared" si="1"/>
        <v/>
      </c>
      <c r="L41" s="180"/>
      <c r="M41" s="181"/>
      <c r="N41"/>
      <c r="O41"/>
      <c r="P41"/>
      <c r="Q41"/>
      <c r="R41"/>
      <c r="S41"/>
      <c r="T41"/>
    </row>
    <row r="42" spans="1:20" s="5" customFormat="1" ht="15" x14ac:dyDescent="0.25">
      <c r="A42" s="1"/>
      <c r="B42" s="1"/>
      <c r="C42" s="53" t="s">
        <v>7</v>
      </c>
      <c r="D42" s="221">
        <v>24.73901</v>
      </c>
      <c r="E42" s="221">
        <v>39.828180000000003</v>
      </c>
      <c r="F42" s="218">
        <f t="shared" si="2"/>
        <v>0.60993426980303589</v>
      </c>
      <c r="G42" s="222"/>
      <c r="H42" s="221">
        <v>11.3917</v>
      </c>
      <c r="I42" s="221">
        <v>15.3514</v>
      </c>
      <c r="J42" s="218">
        <f t="shared" si="1"/>
        <v>0.34759517894607472</v>
      </c>
      <c r="L42" s="180"/>
      <c r="M42" s="181"/>
      <c r="N42"/>
      <c r="O42"/>
      <c r="P42"/>
      <c r="Q42"/>
      <c r="R42"/>
      <c r="S42"/>
      <c r="T42"/>
    </row>
    <row r="43" spans="1:20" s="6" customFormat="1" ht="21" customHeight="1" x14ac:dyDescent="0.25">
      <c r="A43" s="3"/>
      <c r="B43" s="3"/>
      <c r="C43" s="1" t="s">
        <v>10</v>
      </c>
      <c r="D43" s="221">
        <v>2532.7733100000005</v>
      </c>
      <c r="E43" s="221">
        <v>2166.3503599999999</v>
      </c>
      <c r="F43" s="218">
        <f t="shared" si="2"/>
        <v>-0.14467261975371989</v>
      </c>
      <c r="G43" s="222"/>
      <c r="H43" s="221">
        <v>3551.7660000000001</v>
      </c>
      <c r="I43" s="221">
        <v>744.34930000000008</v>
      </c>
      <c r="J43" s="218">
        <f t="shared" si="1"/>
        <v>-0.79042839533910725</v>
      </c>
      <c r="L43" s="180"/>
      <c r="M43" s="181"/>
      <c r="N43" s="138"/>
      <c r="O43" s="138"/>
      <c r="P43" s="138"/>
      <c r="Q43" s="138"/>
      <c r="R43" s="138"/>
      <c r="S43" s="138"/>
      <c r="T43" s="138"/>
    </row>
    <row r="44" spans="1:20" s="5" customFormat="1" ht="15" x14ac:dyDescent="0.25">
      <c r="A44" s="1"/>
      <c r="B44" s="1"/>
      <c r="C44" s="53" t="s">
        <v>31</v>
      </c>
      <c r="D44" s="221">
        <v>247.88802000000001</v>
      </c>
      <c r="E44" s="221">
        <v>184.57886999999999</v>
      </c>
      <c r="F44" s="218">
        <f t="shared" si="2"/>
        <v>-0.25539414934211024</v>
      </c>
      <c r="G44" s="222"/>
      <c r="H44" s="221">
        <v>1169.5681</v>
      </c>
      <c r="I44" s="221">
        <v>189.56319999999999</v>
      </c>
      <c r="J44" s="218">
        <f t="shared" si="1"/>
        <v>-0.83792033999559323</v>
      </c>
      <c r="L44" s="180"/>
      <c r="M44" s="181"/>
      <c r="N44"/>
      <c r="O44"/>
      <c r="P44"/>
      <c r="Q44"/>
      <c r="R44"/>
      <c r="S44"/>
      <c r="T44"/>
    </row>
    <row r="45" spans="1:20" s="5" customFormat="1" ht="15" x14ac:dyDescent="0.25">
      <c r="A45" s="1"/>
      <c r="B45" s="1"/>
      <c r="C45" s="53" t="s">
        <v>6</v>
      </c>
      <c r="D45" s="221">
        <v>1563.1661200000001</v>
      </c>
      <c r="E45" s="221">
        <v>0</v>
      </c>
      <c r="F45" s="218">
        <f t="shared" si="2"/>
        <v>-1</v>
      </c>
      <c r="G45" s="222"/>
      <c r="H45" s="221">
        <v>2171.1538</v>
      </c>
      <c r="I45" s="221">
        <v>0</v>
      </c>
      <c r="J45" s="218">
        <f t="shared" si="1"/>
        <v>-1</v>
      </c>
      <c r="L45" s="180"/>
      <c r="M45" s="181"/>
      <c r="N45"/>
      <c r="O45"/>
      <c r="P45"/>
      <c r="Q45"/>
      <c r="R45"/>
      <c r="S45"/>
      <c r="T45"/>
    </row>
    <row r="46" spans="1:20" s="5" customFormat="1" ht="15" x14ac:dyDescent="0.25">
      <c r="A46" s="1"/>
      <c r="B46" s="1"/>
      <c r="C46" s="53" t="s">
        <v>7</v>
      </c>
      <c r="D46" s="221">
        <v>721.71917000000008</v>
      </c>
      <c r="E46" s="221">
        <v>1981.7714900000001</v>
      </c>
      <c r="F46" s="218">
        <f t="shared" si="2"/>
        <v>1.7459039088569588</v>
      </c>
      <c r="G46" s="222"/>
      <c r="H46" s="221">
        <v>211.04409999999999</v>
      </c>
      <c r="I46" s="221">
        <v>554.78610000000003</v>
      </c>
      <c r="J46" s="218">
        <f t="shared" si="1"/>
        <v>1.6287685843859179</v>
      </c>
      <c r="L46" s="180"/>
      <c r="M46" s="181"/>
      <c r="N46"/>
      <c r="O46"/>
      <c r="P46"/>
      <c r="Q46"/>
      <c r="R46"/>
      <c r="S46"/>
      <c r="T46"/>
    </row>
    <row r="47" spans="1:20" s="5" customFormat="1" ht="21.75" customHeight="1" x14ac:dyDescent="0.25">
      <c r="A47" s="1"/>
      <c r="B47" s="51" t="s">
        <v>14</v>
      </c>
      <c r="C47" s="54"/>
      <c r="D47" s="219">
        <v>31085.526752452744</v>
      </c>
      <c r="E47" s="219">
        <v>31205.961697245744</v>
      </c>
      <c r="F47" s="216">
        <f t="shared" si="2"/>
        <v>3.8743092807168593E-3</v>
      </c>
      <c r="G47" s="220"/>
      <c r="H47" s="219">
        <v>22707.5098</v>
      </c>
      <c r="I47" s="219">
        <v>20969.935599999997</v>
      </c>
      <c r="J47" s="216">
        <f t="shared" si="1"/>
        <v>-7.6519804034170344E-2</v>
      </c>
      <c r="L47" s="180"/>
      <c r="M47" s="181"/>
      <c r="N47"/>
      <c r="O47"/>
      <c r="P47"/>
      <c r="Q47"/>
      <c r="R47"/>
      <c r="S47"/>
      <c r="T47"/>
    </row>
    <row r="48" spans="1:20" s="6" customFormat="1" ht="21" customHeight="1" x14ac:dyDescent="0.25">
      <c r="A48" s="3"/>
      <c r="B48" s="51"/>
      <c r="C48" s="54" t="s">
        <v>12</v>
      </c>
      <c r="D48" s="221">
        <v>1249.1913500000001</v>
      </c>
      <c r="E48" s="221">
        <v>1527.3382243915719</v>
      </c>
      <c r="F48" s="218">
        <f t="shared" si="2"/>
        <v>0.22266154371912023</v>
      </c>
      <c r="G48" s="222"/>
      <c r="H48" s="221">
        <v>334.3537</v>
      </c>
      <c r="I48" s="221">
        <v>386.23789999999997</v>
      </c>
      <c r="J48" s="218">
        <f t="shared" si="1"/>
        <v>0.15517758589182643</v>
      </c>
      <c r="L48" s="180"/>
      <c r="M48" s="181"/>
      <c r="N48" s="138"/>
      <c r="O48" s="138"/>
      <c r="P48" s="138"/>
      <c r="Q48" s="138"/>
      <c r="R48" s="138"/>
      <c r="S48" s="138"/>
      <c r="T48" s="138"/>
    </row>
    <row r="49" spans="1:20" s="5" customFormat="1" ht="15" x14ac:dyDescent="0.25">
      <c r="A49" s="1"/>
      <c r="B49" s="54"/>
      <c r="C49" s="52" t="s">
        <v>31</v>
      </c>
      <c r="D49" s="221">
        <v>10.9819</v>
      </c>
      <c r="E49" s="221">
        <v>8.5398200000000006</v>
      </c>
      <c r="F49" s="218">
        <f t="shared" si="2"/>
        <v>-0.22237317768327877</v>
      </c>
      <c r="G49" s="222"/>
      <c r="H49" s="221">
        <v>5.0448000000000004</v>
      </c>
      <c r="I49" s="221">
        <v>5.1511000000000013</v>
      </c>
      <c r="J49" s="218">
        <f t="shared" si="1"/>
        <v>2.1071202029813062E-2</v>
      </c>
      <c r="L49" s="180"/>
      <c r="M49" s="181"/>
      <c r="N49"/>
      <c r="O49"/>
      <c r="P49"/>
      <c r="Q49"/>
      <c r="R49"/>
      <c r="S49"/>
      <c r="T49"/>
    </row>
    <row r="50" spans="1:20" s="5" customFormat="1" ht="15" x14ac:dyDescent="0.25">
      <c r="A50" s="1"/>
      <c r="B50" s="1"/>
      <c r="C50" s="208" t="s">
        <v>6</v>
      </c>
      <c r="D50" s="221">
        <v>0</v>
      </c>
      <c r="E50" s="221">
        <v>0</v>
      </c>
      <c r="F50" s="218" t="str">
        <f t="shared" si="2"/>
        <v/>
      </c>
      <c r="G50" s="223"/>
      <c r="H50" s="221">
        <v>0</v>
      </c>
      <c r="I50" s="221">
        <v>0</v>
      </c>
      <c r="J50" s="218" t="str">
        <f t="shared" si="1"/>
        <v/>
      </c>
      <c r="L50" s="180"/>
      <c r="M50" s="181"/>
      <c r="N50"/>
      <c r="O50"/>
      <c r="P50"/>
      <c r="Q50"/>
      <c r="R50"/>
      <c r="S50"/>
      <c r="T50"/>
    </row>
    <row r="51" spans="1:20" s="5" customFormat="1" ht="15" x14ac:dyDescent="0.25">
      <c r="A51" s="1"/>
      <c r="B51" s="1"/>
      <c r="C51" s="53" t="s">
        <v>7</v>
      </c>
      <c r="D51" s="221">
        <v>1238.2094500000001</v>
      </c>
      <c r="E51" s="221">
        <v>1518.7984043915719</v>
      </c>
      <c r="F51" s="218">
        <f t="shared" si="2"/>
        <v>0.22660863587462673</v>
      </c>
      <c r="G51" s="222"/>
      <c r="H51" s="221">
        <v>329.30889999999999</v>
      </c>
      <c r="I51" s="221">
        <v>381.08679999999998</v>
      </c>
      <c r="J51" s="218">
        <f t="shared" si="1"/>
        <v>0.1572320092168781</v>
      </c>
      <c r="L51" s="180"/>
      <c r="M51" s="181"/>
      <c r="N51"/>
      <c r="O51"/>
      <c r="P51"/>
      <c r="Q51"/>
      <c r="R51"/>
      <c r="S51"/>
      <c r="T51"/>
    </row>
    <row r="52" spans="1:20" s="6" customFormat="1" ht="24" customHeight="1" x14ac:dyDescent="0.25">
      <c r="A52" s="3"/>
      <c r="B52" s="3"/>
      <c r="C52" s="70" t="s">
        <v>9</v>
      </c>
      <c r="D52" s="221">
        <v>600.48298</v>
      </c>
      <c r="E52" s="221">
        <v>764.60503000000006</v>
      </c>
      <c r="F52" s="218">
        <f t="shared" si="2"/>
        <v>0.27331673913555393</v>
      </c>
      <c r="G52" s="222"/>
      <c r="H52" s="221">
        <v>140.66679999999999</v>
      </c>
      <c r="I52" s="221">
        <v>195.8329</v>
      </c>
      <c r="J52" s="218">
        <f t="shared" si="1"/>
        <v>0.39217569462019469</v>
      </c>
      <c r="L52" s="180"/>
      <c r="M52" s="181"/>
      <c r="N52" s="138"/>
      <c r="O52" s="138"/>
      <c r="P52" s="138"/>
      <c r="Q52" s="138"/>
      <c r="R52" s="138"/>
      <c r="S52" s="138"/>
      <c r="T52" s="138"/>
    </row>
    <row r="53" spans="1:20" s="5" customFormat="1" ht="15" x14ac:dyDescent="0.25">
      <c r="A53" s="1"/>
      <c r="B53" s="1"/>
      <c r="C53" s="208" t="s">
        <v>31</v>
      </c>
      <c r="D53" s="221">
        <v>0.35639999999999999</v>
      </c>
      <c r="E53" s="221">
        <v>0</v>
      </c>
      <c r="F53" s="218" t="str">
        <f t="shared" si="2"/>
        <v/>
      </c>
      <c r="G53" s="223"/>
      <c r="H53" s="221">
        <v>0.33560000000000001</v>
      </c>
      <c r="I53" s="221">
        <v>0</v>
      </c>
      <c r="J53" s="218" t="str">
        <f t="shared" si="1"/>
        <v/>
      </c>
      <c r="L53" s="180"/>
      <c r="M53" s="181"/>
      <c r="N53"/>
      <c r="O53"/>
      <c r="P53"/>
      <c r="Q53"/>
      <c r="R53"/>
      <c r="S53"/>
      <c r="T53"/>
    </row>
    <row r="54" spans="1:20" s="5" customFormat="1" ht="15" x14ac:dyDescent="0.25">
      <c r="A54" s="1"/>
      <c r="B54" s="1"/>
      <c r="C54" s="208" t="s">
        <v>6</v>
      </c>
      <c r="D54" s="221">
        <v>0</v>
      </c>
      <c r="E54" s="221">
        <v>0</v>
      </c>
      <c r="F54" s="218" t="str">
        <f t="shared" si="2"/>
        <v/>
      </c>
      <c r="G54" s="223"/>
      <c r="H54" s="221">
        <v>0</v>
      </c>
      <c r="I54" s="221">
        <v>0</v>
      </c>
      <c r="J54" s="218" t="str">
        <f t="shared" si="1"/>
        <v/>
      </c>
      <c r="L54" s="180"/>
      <c r="M54" s="181"/>
      <c r="N54"/>
      <c r="O54"/>
      <c r="P54"/>
      <c r="Q54"/>
      <c r="R54"/>
      <c r="S54"/>
      <c r="T54"/>
    </row>
    <row r="55" spans="1:20" s="5" customFormat="1" ht="15" x14ac:dyDescent="0.25">
      <c r="A55" s="1"/>
      <c r="B55" s="1"/>
      <c r="C55" s="53" t="s">
        <v>7</v>
      </c>
      <c r="D55" s="221">
        <v>600.12657999999999</v>
      </c>
      <c r="E55" s="221">
        <v>764.60503000000006</v>
      </c>
      <c r="F55" s="218">
        <f t="shared" si="2"/>
        <v>0.27407292974758768</v>
      </c>
      <c r="G55" s="222"/>
      <c r="H55" s="221">
        <v>140.3312</v>
      </c>
      <c r="I55" s="221">
        <v>195.8329</v>
      </c>
      <c r="J55" s="218">
        <f t="shared" si="1"/>
        <v>0.39550506230973581</v>
      </c>
      <c r="L55" s="180"/>
      <c r="M55" s="181"/>
      <c r="N55"/>
      <c r="O55"/>
      <c r="P55"/>
      <c r="Q55"/>
      <c r="R55"/>
      <c r="S55"/>
      <c r="T55"/>
    </row>
    <row r="56" spans="1:20" s="6" customFormat="1" ht="22.5" customHeight="1" x14ac:dyDescent="0.25">
      <c r="A56" s="3"/>
      <c r="B56" s="3"/>
      <c r="C56" s="1" t="s">
        <v>10</v>
      </c>
      <c r="D56" s="221">
        <v>29235.852422452743</v>
      </c>
      <c r="E56" s="221">
        <v>28914.018442854172</v>
      </c>
      <c r="F56" s="218">
        <f t="shared" si="2"/>
        <v>-1.1008195517891112E-2</v>
      </c>
      <c r="G56" s="222"/>
      <c r="H56" s="221">
        <v>22232.489300000001</v>
      </c>
      <c r="I56" s="221">
        <v>20387.864799999996</v>
      </c>
      <c r="J56" s="218">
        <f t="shared" si="1"/>
        <v>-8.2969768931813015E-2</v>
      </c>
      <c r="L56" s="180"/>
      <c r="M56" s="181"/>
      <c r="N56" s="138"/>
      <c r="O56" s="138"/>
      <c r="P56" s="138"/>
      <c r="Q56" s="138"/>
      <c r="R56" s="138"/>
      <c r="S56" s="138"/>
      <c r="T56" s="138"/>
    </row>
    <row r="57" spans="1:20" s="5" customFormat="1" ht="15" x14ac:dyDescent="0.25">
      <c r="A57" s="1"/>
      <c r="B57" s="1"/>
      <c r="C57" s="208" t="s">
        <v>31</v>
      </c>
      <c r="D57" s="221">
        <v>11704.82563994396</v>
      </c>
      <c r="E57" s="221">
        <v>11305.663892660181</v>
      </c>
      <c r="F57" s="218">
        <f t="shared" si="2"/>
        <v>-3.4102323226549998E-2</v>
      </c>
      <c r="G57" s="222"/>
      <c r="H57" s="221">
        <v>5800.5371999999998</v>
      </c>
      <c r="I57" s="221">
        <v>6277.7523999999994</v>
      </c>
      <c r="J57" s="218">
        <f t="shared" si="1"/>
        <v>8.2270862774571921E-2</v>
      </c>
      <c r="L57" s="180"/>
      <c r="M57" s="181"/>
      <c r="N57"/>
      <c r="O57"/>
      <c r="P57"/>
      <c r="Q57"/>
      <c r="R57"/>
      <c r="S57"/>
      <c r="T57"/>
    </row>
    <row r="58" spans="1:20" s="5" customFormat="1" ht="15" x14ac:dyDescent="0.25">
      <c r="A58" s="1"/>
      <c r="B58" s="1"/>
      <c r="C58" s="53" t="s">
        <v>6</v>
      </c>
      <c r="D58" s="221">
        <v>12807.541845359739</v>
      </c>
      <c r="E58" s="221">
        <v>9515.4316092232548</v>
      </c>
      <c r="F58" s="218">
        <f t="shared" si="2"/>
        <v>-0.25704465977046476</v>
      </c>
      <c r="G58" s="222"/>
      <c r="H58" s="221">
        <v>14530.166800000001</v>
      </c>
      <c r="I58" s="221">
        <v>11170.092199999999</v>
      </c>
      <c r="J58" s="218">
        <f t="shared" si="1"/>
        <v>-0.23124817810074977</v>
      </c>
      <c r="L58" s="180"/>
      <c r="M58" s="181"/>
      <c r="N58"/>
      <c r="O58"/>
      <c r="P58"/>
      <c r="Q58"/>
      <c r="R58"/>
      <c r="S58"/>
      <c r="T58"/>
    </row>
    <row r="59" spans="1:20" s="5" customFormat="1" ht="15" x14ac:dyDescent="0.25">
      <c r="A59" s="1"/>
      <c r="B59" s="1"/>
      <c r="C59" s="53" t="s">
        <v>7</v>
      </c>
      <c r="D59" s="221">
        <v>4723.4849371490418</v>
      </c>
      <c r="E59" s="221">
        <v>8092.9229409707359</v>
      </c>
      <c r="F59" s="218">
        <f t="shared" si="2"/>
        <v>0.7133373025754558</v>
      </c>
      <c r="G59" s="222"/>
      <c r="H59" s="221">
        <v>1901.7853</v>
      </c>
      <c r="I59" s="221">
        <v>2940.0201999999999</v>
      </c>
      <c r="J59" s="218">
        <f t="shared" si="1"/>
        <v>0.54592645131918938</v>
      </c>
      <c r="L59" s="180"/>
      <c r="M59" s="181"/>
      <c r="N59"/>
      <c r="O59"/>
      <c r="P59"/>
      <c r="Q59"/>
      <c r="R59"/>
      <c r="S59"/>
      <c r="T59"/>
    </row>
    <row r="60" spans="1:20" s="5" customFormat="1" ht="20.25" customHeight="1" x14ac:dyDescent="0.25">
      <c r="A60" s="1"/>
      <c r="B60" s="51" t="s">
        <v>15</v>
      </c>
      <c r="C60" s="54"/>
      <c r="D60" s="219">
        <v>341.80840999999998</v>
      </c>
      <c r="E60" s="219">
        <v>1074.3716871142442</v>
      </c>
      <c r="F60" s="216">
        <f t="shared" si="2"/>
        <v>2.1431985161343579</v>
      </c>
      <c r="G60" s="220"/>
      <c r="H60" s="219">
        <v>170.5412</v>
      </c>
      <c r="I60" s="219">
        <v>612.90269999999998</v>
      </c>
      <c r="J60" s="216">
        <f t="shared" si="1"/>
        <v>2.5938688129320067</v>
      </c>
      <c r="L60" s="180"/>
      <c r="M60" s="181"/>
      <c r="N60"/>
      <c r="O60"/>
      <c r="P60"/>
      <c r="Q60"/>
      <c r="R60"/>
      <c r="S60"/>
      <c r="T60"/>
    </row>
    <row r="61" spans="1:20" s="6" customFormat="1" ht="24.75" customHeight="1" x14ac:dyDescent="0.25">
      <c r="A61" s="3"/>
      <c r="B61" s="51"/>
      <c r="C61" s="54" t="s">
        <v>12</v>
      </c>
      <c r="D61" s="221">
        <v>99.39649</v>
      </c>
      <c r="E61" s="221">
        <v>344.47582999999997</v>
      </c>
      <c r="F61" s="218">
        <f t="shared" si="2"/>
        <v>2.4656739890915662</v>
      </c>
      <c r="G61" s="222"/>
      <c r="H61" s="221">
        <v>63.321200000000005</v>
      </c>
      <c r="I61" s="221">
        <v>244.36</v>
      </c>
      <c r="J61" s="218">
        <f t="shared" si="1"/>
        <v>2.8590551031881897</v>
      </c>
      <c r="L61" s="180"/>
      <c r="M61" s="181"/>
      <c r="N61" s="138"/>
      <c r="O61" s="138"/>
      <c r="P61" s="138"/>
      <c r="Q61" s="138"/>
      <c r="R61" s="138"/>
      <c r="S61" s="138"/>
      <c r="T61" s="138"/>
    </row>
    <row r="62" spans="1:20" s="5" customFormat="1" ht="15" x14ac:dyDescent="0.25">
      <c r="A62" s="1"/>
      <c r="B62" s="54"/>
      <c r="C62" s="52" t="s">
        <v>31</v>
      </c>
      <c r="D62" s="221">
        <v>0</v>
      </c>
      <c r="E62" s="221">
        <v>0</v>
      </c>
      <c r="F62" s="218" t="str">
        <f t="shared" si="2"/>
        <v/>
      </c>
      <c r="G62" s="222"/>
      <c r="H62" s="221">
        <v>0</v>
      </c>
      <c r="I62" s="221">
        <v>0</v>
      </c>
      <c r="J62" s="218" t="str">
        <f t="shared" si="1"/>
        <v/>
      </c>
      <c r="L62" s="180"/>
      <c r="M62" s="181"/>
      <c r="N62"/>
      <c r="O62"/>
      <c r="P62"/>
      <c r="Q62"/>
      <c r="R62"/>
      <c r="S62"/>
      <c r="T62"/>
    </row>
    <row r="63" spans="1:20" s="5" customFormat="1" ht="15" x14ac:dyDescent="0.25">
      <c r="A63" s="1"/>
      <c r="B63" s="1"/>
      <c r="C63" s="53" t="s">
        <v>6</v>
      </c>
      <c r="D63" s="221">
        <v>1.435E-2</v>
      </c>
      <c r="E63" s="221">
        <v>0</v>
      </c>
      <c r="F63" s="218" t="str">
        <f t="shared" si="2"/>
        <v/>
      </c>
      <c r="G63" s="222"/>
      <c r="H63" s="221">
        <v>4.1000000000000003E-3</v>
      </c>
      <c r="I63" s="221">
        <v>0</v>
      </c>
      <c r="J63" s="218" t="str">
        <f t="shared" si="1"/>
        <v/>
      </c>
      <c r="L63" s="180"/>
      <c r="M63" s="181"/>
      <c r="N63"/>
      <c r="O63"/>
      <c r="P63"/>
      <c r="Q63"/>
      <c r="R63"/>
      <c r="S63"/>
      <c r="T63"/>
    </row>
    <row r="64" spans="1:20" s="5" customFormat="1" ht="15" x14ac:dyDescent="0.25">
      <c r="A64" s="1"/>
      <c r="B64" s="1"/>
      <c r="C64" s="53" t="s">
        <v>7</v>
      </c>
      <c r="D64" s="221">
        <v>99.382140000000007</v>
      </c>
      <c r="E64" s="221">
        <v>344.47582999999997</v>
      </c>
      <c r="F64" s="218">
        <f t="shared" si="2"/>
        <v>2.466174405179844</v>
      </c>
      <c r="G64" s="222"/>
      <c r="H64" s="221">
        <v>63.317100000000003</v>
      </c>
      <c r="I64" s="221">
        <v>244.36</v>
      </c>
      <c r="J64" s="218">
        <f t="shared" si="1"/>
        <v>2.859304990279087</v>
      </c>
      <c r="L64" s="180"/>
      <c r="M64" s="181"/>
      <c r="N64"/>
      <c r="O64"/>
      <c r="P64"/>
      <c r="Q64"/>
      <c r="R64"/>
      <c r="S64"/>
      <c r="T64"/>
    </row>
    <row r="65" spans="1:20" s="6" customFormat="1" ht="22.5" customHeight="1" x14ac:dyDescent="0.25">
      <c r="A65" s="3"/>
      <c r="B65" s="3"/>
      <c r="C65" s="70" t="s">
        <v>9</v>
      </c>
      <c r="D65" s="221">
        <v>38.941360000000003</v>
      </c>
      <c r="E65" s="221">
        <v>213.40723</v>
      </c>
      <c r="F65" s="218">
        <f t="shared" si="2"/>
        <v>4.4802202593848799</v>
      </c>
      <c r="G65" s="222"/>
      <c r="H65" s="221">
        <v>30.327100000000002</v>
      </c>
      <c r="I65" s="221">
        <v>150.09809999999999</v>
      </c>
      <c r="J65" s="218">
        <f t="shared" si="1"/>
        <v>3.9493060661916233</v>
      </c>
      <c r="L65" s="180"/>
      <c r="M65" s="181"/>
      <c r="N65" s="138"/>
      <c r="O65" s="138"/>
      <c r="P65" s="138"/>
      <c r="Q65" s="138"/>
      <c r="R65" s="138"/>
      <c r="S65" s="138"/>
      <c r="T65" s="138"/>
    </row>
    <row r="66" spans="1:20" s="5" customFormat="1" ht="15" x14ac:dyDescent="0.25">
      <c r="A66" s="1"/>
      <c r="B66" s="1"/>
      <c r="C66" s="208" t="s">
        <v>31</v>
      </c>
      <c r="D66" s="221">
        <v>0</v>
      </c>
      <c r="E66" s="221">
        <v>0</v>
      </c>
      <c r="F66" s="218" t="str">
        <f t="shared" si="2"/>
        <v/>
      </c>
      <c r="G66" s="222"/>
      <c r="H66" s="221">
        <v>0</v>
      </c>
      <c r="I66" s="221">
        <v>5.0000000000000001E-3</v>
      </c>
      <c r="J66" s="218" t="str">
        <f t="shared" si="1"/>
        <v/>
      </c>
      <c r="L66" s="180"/>
      <c r="M66" s="181"/>
      <c r="N66"/>
      <c r="O66"/>
      <c r="P66"/>
      <c r="Q66"/>
      <c r="R66"/>
      <c r="S66"/>
      <c r="T66"/>
    </row>
    <row r="67" spans="1:20" s="5" customFormat="1" ht="15" x14ac:dyDescent="0.25">
      <c r="A67" s="1"/>
      <c r="B67" s="1"/>
      <c r="C67" s="53" t="s">
        <v>6</v>
      </c>
      <c r="D67" s="221">
        <v>0</v>
      </c>
      <c r="E67" s="221">
        <v>0</v>
      </c>
      <c r="F67" s="218" t="str">
        <f t="shared" si="2"/>
        <v/>
      </c>
      <c r="G67" s="222"/>
      <c r="H67" s="221">
        <v>0</v>
      </c>
      <c r="I67" s="221">
        <v>0</v>
      </c>
      <c r="J67" s="218" t="str">
        <f t="shared" si="1"/>
        <v/>
      </c>
      <c r="L67" s="180"/>
      <c r="M67" s="181"/>
      <c r="N67"/>
      <c r="O67"/>
      <c r="P67"/>
      <c r="Q67"/>
      <c r="R67"/>
      <c r="S67"/>
      <c r="T67"/>
    </row>
    <row r="68" spans="1:20" s="5" customFormat="1" ht="15" x14ac:dyDescent="0.25">
      <c r="A68" s="1"/>
      <c r="B68" s="1"/>
      <c r="C68" s="53" t="s">
        <v>7</v>
      </c>
      <c r="D68" s="221">
        <v>38.941360000000003</v>
      </c>
      <c r="E68" s="221">
        <v>213.40723</v>
      </c>
      <c r="F68" s="218">
        <f t="shared" si="2"/>
        <v>4.4802202593848799</v>
      </c>
      <c r="G68" s="222"/>
      <c r="H68" s="221">
        <v>30.327100000000002</v>
      </c>
      <c r="I68" s="221">
        <v>150.09309999999999</v>
      </c>
      <c r="J68" s="218">
        <f t="shared" si="1"/>
        <v>3.9491411971471058</v>
      </c>
      <c r="L68" s="180"/>
      <c r="M68" s="181"/>
      <c r="N68"/>
      <c r="O68"/>
      <c r="P68"/>
      <c r="Q68"/>
      <c r="R68"/>
      <c r="S68"/>
      <c r="T68"/>
    </row>
    <row r="69" spans="1:20" s="6" customFormat="1" ht="22.5" customHeight="1" x14ac:dyDescent="0.25">
      <c r="A69" s="3"/>
      <c r="B69" s="3"/>
      <c r="C69" s="1" t="s">
        <v>10</v>
      </c>
      <c r="D69" s="221">
        <v>203.47055999999998</v>
      </c>
      <c r="E69" s="221">
        <v>516.48862711424408</v>
      </c>
      <c r="F69" s="218">
        <f t="shared" si="2"/>
        <v>1.5383948769504745</v>
      </c>
      <c r="G69" s="222"/>
      <c r="H69" s="221">
        <v>76.892899999999997</v>
      </c>
      <c r="I69" s="221">
        <v>218.44460000000001</v>
      </c>
      <c r="J69" s="218">
        <f t="shared" si="1"/>
        <v>1.8408942828271533</v>
      </c>
      <c r="L69" s="180"/>
      <c r="M69" s="181"/>
      <c r="N69" s="138"/>
      <c r="O69" s="138"/>
      <c r="P69" s="138"/>
      <c r="Q69" s="138"/>
      <c r="R69" s="138"/>
      <c r="S69" s="138"/>
      <c r="T69" s="138"/>
    </row>
    <row r="70" spans="1:20" ht="15" x14ac:dyDescent="0.25">
      <c r="C70" s="53" t="s">
        <v>31</v>
      </c>
      <c r="D70" s="221">
        <v>157.01179999999999</v>
      </c>
      <c r="E70" s="221">
        <v>229.33523623142821</v>
      </c>
      <c r="F70" s="218">
        <f t="shared" si="2"/>
        <v>0.46062420933603859</v>
      </c>
      <c r="G70" s="222"/>
      <c r="H70" s="221">
        <v>57.695</v>
      </c>
      <c r="I70" s="221">
        <v>66.157499999999999</v>
      </c>
      <c r="J70" s="218">
        <f t="shared" si="1"/>
        <v>0.14667648843053988</v>
      </c>
      <c r="L70" s="180"/>
      <c r="M70" s="181"/>
      <c r="N70"/>
      <c r="O70"/>
      <c r="P70"/>
      <c r="Q70"/>
      <c r="R70"/>
      <c r="S70"/>
      <c r="T70"/>
    </row>
    <row r="71" spans="1:20" ht="15" x14ac:dyDescent="0.25">
      <c r="C71" s="53" t="s">
        <v>6</v>
      </c>
      <c r="D71" s="221">
        <v>0</v>
      </c>
      <c r="E71" s="221">
        <v>0</v>
      </c>
      <c r="F71" s="218" t="str">
        <f t="shared" si="2"/>
        <v/>
      </c>
      <c r="G71" s="222"/>
      <c r="H71" s="221">
        <v>0</v>
      </c>
      <c r="I71" s="221">
        <v>0</v>
      </c>
      <c r="J71" s="218" t="str">
        <f t="shared" si="1"/>
        <v/>
      </c>
      <c r="L71" s="180"/>
      <c r="M71" s="181"/>
      <c r="N71"/>
      <c r="O71"/>
      <c r="P71"/>
      <c r="Q71"/>
      <c r="R71"/>
      <c r="S71"/>
      <c r="T71"/>
    </row>
    <row r="72" spans="1:20" ht="15" x14ac:dyDescent="0.25">
      <c r="C72" s="53" t="s">
        <v>7</v>
      </c>
      <c r="D72" s="221">
        <v>46.458759999999998</v>
      </c>
      <c r="E72" s="221">
        <v>287.15339088281581</v>
      </c>
      <c r="F72" s="218">
        <f>IF(D72&lt;1,"",IFERROR((E72-D72)/D72,""))</f>
        <v>5.1808233987049128</v>
      </c>
      <c r="G72" s="222"/>
      <c r="H72" s="221">
        <v>19.197900000000001</v>
      </c>
      <c r="I72" s="221">
        <v>152.28710000000001</v>
      </c>
      <c r="J72" s="218">
        <f t="shared" ref="J72" si="3">IF(H72&lt;1,"",IFERROR(($I72-$H72)/$H72,""))</f>
        <v>6.9324874074768594</v>
      </c>
      <c r="L72" s="180"/>
      <c r="M72" s="181"/>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7"/>
      <c r="C76" s="17" t="s">
        <v>175</v>
      </c>
      <c r="D76" s="5"/>
      <c r="E76" s="5"/>
      <c r="F76" s="5"/>
      <c r="G76" s="5"/>
      <c r="H76" s="5"/>
      <c r="I76" s="5"/>
      <c r="J76" s="5"/>
      <c r="N76"/>
      <c r="O76"/>
      <c r="P76"/>
      <c r="Q76"/>
      <c r="R76"/>
      <c r="S76"/>
      <c r="T76"/>
    </row>
    <row r="77" spans="1:20" ht="15" x14ac:dyDescent="0.25">
      <c r="B77" s="16"/>
      <c r="C77" s="251" t="s">
        <v>126</v>
      </c>
      <c r="D77" s="251"/>
      <c r="E77" s="251"/>
      <c r="F77" s="251"/>
      <c r="G77" s="251"/>
      <c r="H77" s="251"/>
      <c r="I77" s="251"/>
      <c r="J77" s="251"/>
      <c r="N77"/>
      <c r="O77"/>
      <c r="P77"/>
      <c r="Q77"/>
      <c r="R77"/>
      <c r="S77"/>
      <c r="T77"/>
    </row>
    <row r="78" spans="1:20" ht="21.75" customHeight="1" x14ac:dyDescent="0.25">
      <c r="B78" s="16"/>
      <c r="C78" s="251"/>
      <c r="D78" s="251"/>
      <c r="E78" s="251"/>
      <c r="F78" s="251"/>
      <c r="G78" s="251"/>
      <c r="H78" s="251"/>
      <c r="I78" s="251"/>
      <c r="J78" s="251"/>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O23" sqref="O23"/>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137</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50">
        <v>44958</v>
      </c>
      <c r="D4" s="250"/>
      <c r="E4" s="250"/>
      <c r="F4" s="250"/>
      <c r="G4" s="250"/>
      <c r="H4" s="250"/>
      <c r="I4" s="250"/>
      <c r="J4" s="250"/>
      <c r="K4" s="1"/>
    </row>
    <row r="5" spans="1:14" x14ac:dyDescent="0.25">
      <c r="A5" s="1"/>
      <c r="B5" s="57"/>
      <c r="C5" s="57"/>
      <c r="D5" s="58" t="s">
        <v>4</v>
      </c>
      <c r="E5" s="59"/>
      <c r="F5" s="59"/>
      <c r="G5" s="66"/>
      <c r="H5" s="58" t="s">
        <v>125</v>
      </c>
      <c r="I5" s="59"/>
      <c r="J5" s="59"/>
      <c r="K5" s="5"/>
    </row>
    <row r="6" spans="1:14" x14ac:dyDescent="0.25">
      <c r="A6" s="1"/>
      <c r="B6" s="60"/>
      <c r="C6" s="60"/>
      <c r="D6" s="60">
        <v>2022</v>
      </c>
      <c r="E6" s="60">
        <v>2023</v>
      </c>
      <c r="F6" s="61" t="s">
        <v>182</v>
      </c>
      <c r="G6" s="60"/>
      <c r="H6" s="62">
        <v>2022</v>
      </c>
      <c r="I6" s="60">
        <v>2023</v>
      </c>
      <c r="J6" s="61" t="s">
        <v>182</v>
      </c>
      <c r="K6" s="5"/>
    </row>
    <row r="7" spans="1:14" x14ac:dyDescent="0.25">
      <c r="A7" s="1"/>
      <c r="B7" s="49"/>
      <c r="C7" s="49"/>
      <c r="D7" s="50"/>
      <c r="E7" s="50"/>
      <c r="F7" s="50"/>
      <c r="G7" s="50"/>
      <c r="H7" s="139"/>
      <c r="I7" s="139"/>
      <c r="J7" s="50"/>
      <c r="K7" s="5"/>
    </row>
    <row r="8" spans="1:14" ht="16.5" customHeight="1" x14ac:dyDescent="0.25">
      <c r="A8" s="1"/>
      <c r="B8" s="56" t="s">
        <v>11</v>
      </c>
      <c r="C8" s="49"/>
      <c r="D8" s="144">
        <v>38729.623296538804</v>
      </c>
      <c r="E8" s="144">
        <v>43029.6772421895</v>
      </c>
      <c r="F8" s="216">
        <f t="shared" ref="F8:F35" si="0">IF(D8&lt;1,"",IFERROR((E8-D8)/D8,""))</f>
        <v>0.11102751794735333</v>
      </c>
      <c r="G8" s="50"/>
      <c r="H8" s="144">
        <v>22040.204500000003</v>
      </c>
      <c r="I8" s="144">
        <v>22241.4774</v>
      </c>
      <c r="J8" s="216">
        <f t="shared" ref="J8:J71" si="1">IF(H8&lt;1,"",IFERROR(($I8-$H8)/$H8,""))</f>
        <v>9.1320795140533411E-3</v>
      </c>
      <c r="K8" s="24"/>
      <c r="M8" s="111"/>
      <c r="N8" s="111"/>
    </row>
    <row r="9" spans="1:14" ht="23.25" customHeight="1" x14ac:dyDescent="0.25">
      <c r="A9" s="1"/>
      <c r="B9" s="56"/>
      <c r="C9" s="54" t="s">
        <v>12</v>
      </c>
      <c r="D9" s="217">
        <v>3170.3116400000004</v>
      </c>
      <c r="E9" s="217">
        <v>4866.8183043915724</v>
      </c>
      <c r="F9" s="218">
        <f t="shared" si="0"/>
        <v>0.53512299642301786</v>
      </c>
      <c r="G9" s="50"/>
      <c r="H9" s="217">
        <v>1179.5116</v>
      </c>
      <c r="I9" s="217">
        <v>1908.1352999999999</v>
      </c>
      <c r="J9" s="218">
        <f t="shared" si="1"/>
        <v>0.61773339066779831</v>
      </c>
      <c r="K9" s="24"/>
      <c r="M9" s="111"/>
      <c r="N9" s="111"/>
    </row>
    <row r="10" spans="1:14" x14ac:dyDescent="0.25">
      <c r="A10" s="1"/>
      <c r="B10" s="49"/>
      <c r="C10" s="52" t="s">
        <v>31</v>
      </c>
      <c r="D10" s="217">
        <v>691.92637000000002</v>
      </c>
      <c r="E10" s="217">
        <v>888.09987999999998</v>
      </c>
      <c r="F10" s="218">
        <f t="shared" si="0"/>
        <v>0.28351789800987054</v>
      </c>
      <c r="G10" s="50"/>
      <c r="H10" s="217">
        <v>155.64589999999998</v>
      </c>
      <c r="I10" s="217">
        <v>248.88890000000001</v>
      </c>
      <c r="J10" s="218">
        <f t="shared" si="1"/>
        <v>0.59907135363025965</v>
      </c>
      <c r="K10" s="24"/>
      <c r="M10" s="110"/>
      <c r="N10" s="110"/>
    </row>
    <row r="11" spans="1:14" x14ac:dyDescent="0.25">
      <c r="A11" s="1"/>
      <c r="B11" s="49"/>
      <c r="C11" s="53" t="s">
        <v>6</v>
      </c>
      <c r="D11" s="217">
        <v>79.872959999999992</v>
      </c>
      <c r="E11" s="217">
        <v>98.448300000000003</v>
      </c>
      <c r="F11" s="218">
        <f t="shared" si="0"/>
        <v>0.2325610569584502</v>
      </c>
      <c r="G11" s="50"/>
      <c r="H11" s="217">
        <v>64.521299999999997</v>
      </c>
      <c r="I11" s="217">
        <v>143.63220000000001</v>
      </c>
      <c r="J11" s="218">
        <f t="shared" si="1"/>
        <v>1.2261206764277846</v>
      </c>
      <c r="K11" s="24"/>
      <c r="M11" s="110"/>
      <c r="N11" s="110"/>
    </row>
    <row r="12" spans="1:14" x14ac:dyDescent="0.25">
      <c r="A12" s="1"/>
      <c r="B12" s="49"/>
      <c r="C12" s="53" t="s">
        <v>7</v>
      </c>
      <c r="D12" s="217">
        <v>2398.5123100000005</v>
      </c>
      <c r="E12" s="217">
        <v>3880.2701243915722</v>
      </c>
      <c r="F12" s="218">
        <f t="shared" si="0"/>
        <v>0.61778203439429968</v>
      </c>
      <c r="G12" s="50"/>
      <c r="H12" s="217">
        <v>959.34440000000006</v>
      </c>
      <c r="I12" s="217">
        <v>1515.6142</v>
      </c>
      <c r="J12" s="218">
        <f t="shared" si="1"/>
        <v>0.57984369325551899</v>
      </c>
      <c r="K12" s="24"/>
      <c r="M12" s="103"/>
      <c r="N12" s="103"/>
    </row>
    <row r="13" spans="1:14" ht="27" customHeight="1" x14ac:dyDescent="0.25">
      <c r="A13" s="1"/>
      <c r="B13" s="56"/>
      <c r="C13" s="70" t="s">
        <v>9</v>
      </c>
      <c r="D13" s="217">
        <v>1633.66716</v>
      </c>
      <c r="E13" s="217">
        <v>2606.1455899999996</v>
      </c>
      <c r="F13" s="218">
        <f t="shared" si="0"/>
        <v>0.59527329300051524</v>
      </c>
      <c r="G13" s="50"/>
      <c r="H13" s="217">
        <v>1092.4556000000002</v>
      </c>
      <c r="I13" s="217">
        <v>1534.4297999999997</v>
      </c>
      <c r="J13" s="218">
        <f t="shared" si="1"/>
        <v>0.40456948547840238</v>
      </c>
      <c r="K13" s="24"/>
      <c r="M13" s="103"/>
      <c r="N13" s="103"/>
    </row>
    <row r="14" spans="1:14" x14ac:dyDescent="0.25">
      <c r="A14" s="1"/>
      <c r="B14" s="49"/>
      <c r="C14" s="53" t="s">
        <v>32</v>
      </c>
      <c r="D14" s="217">
        <v>252.39473999999998</v>
      </c>
      <c r="E14" s="217">
        <v>234.78097</v>
      </c>
      <c r="F14" s="218">
        <f t="shared" si="0"/>
        <v>-6.9786596979001983E-2</v>
      </c>
      <c r="G14" s="50"/>
      <c r="H14" s="217">
        <v>72.142399999999995</v>
      </c>
      <c r="I14" s="217">
        <v>97.297099999999986</v>
      </c>
      <c r="J14" s="218">
        <f t="shared" si="1"/>
        <v>0.34868121936614244</v>
      </c>
      <c r="K14" s="24"/>
      <c r="M14" s="103"/>
      <c r="N14" s="103"/>
    </row>
    <row r="15" spans="1:14" x14ac:dyDescent="0.25">
      <c r="A15" s="1"/>
      <c r="B15" s="49"/>
      <c r="C15" s="53" t="s">
        <v>6</v>
      </c>
      <c r="D15" s="217">
        <v>149.77495999999999</v>
      </c>
      <c r="E15" s="217">
        <v>139.77584999999999</v>
      </c>
      <c r="F15" s="218">
        <f>IF(D15&lt;1,"",IFERROR((E15-D15)/D15,""))</f>
        <v>-6.6760892474950428E-2</v>
      </c>
      <c r="G15" s="50"/>
      <c r="H15" s="217">
        <v>560.02780000000007</v>
      </c>
      <c r="I15" s="217">
        <v>485.66640000000001</v>
      </c>
      <c r="J15" s="218">
        <f t="shared" si="1"/>
        <v>-0.13278162262659113</v>
      </c>
      <c r="K15" s="24"/>
      <c r="M15" s="110"/>
      <c r="N15" s="110"/>
    </row>
    <row r="16" spans="1:14" x14ac:dyDescent="0.25">
      <c r="A16" s="1"/>
      <c r="B16" s="49"/>
      <c r="C16" s="53" t="s">
        <v>7</v>
      </c>
      <c r="D16" s="217">
        <v>1231.49746</v>
      </c>
      <c r="E16" s="217">
        <v>2231.5887699999998</v>
      </c>
      <c r="F16" s="218">
        <f t="shared" si="0"/>
        <v>0.81209368470804622</v>
      </c>
      <c r="G16" s="50"/>
      <c r="H16" s="217">
        <v>460.28539999999998</v>
      </c>
      <c r="I16" s="217">
        <v>951.46630000000005</v>
      </c>
      <c r="J16" s="218">
        <f t="shared" si="1"/>
        <v>1.0671224853102013</v>
      </c>
      <c r="K16" s="24"/>
      <c r="M16" s="103"/>
      <c r="N16" s="103"/>
    </row>
    <row r="17" spans="1:14" ht="24" customHeight="1" x14ac:dyDescent="0.25">
      <c r="A17" s="1"/>
      <c r="B17" s="56"/>
      <c r="C17" s="1" t="s">
        <v>10</v>
      </c>
      <c r="D17" s="217">
        <v>33925.6444965388</v>
      </c>
      <c r="E17" s="217">
        <v>35556.71334779793</v>
      </c>
      <c r="F17" s="218">
        <f t="shared" si="0"/>
        <v>4.8077755794014063E-2</v>
      </c>
      <c r="G17" s="50"/>
      <c r="H17" s="217">
        <v>19768.237300000001</v>
      </c>
      <c r="I17" s="217">
        <v>18798.9123</v>
      </c>
      <c r="J17" s="218">
        <f t="shared" si="1"/>
        <v>-4.9034468035245644E-2</v>
      </c>
      <c r="K17" s="24"/>
      <c r="M17" s="103"/>
      <c r="N17" s="103"/>
    </row>
    <row r="18" spans="1:14" x14ac:dyDescent="0.25">
      <c r="A18" s="1"/>
      <c r="B18" s="49"/>
      <c r="C18" s="53" t="s">
        <v>31</v>
      </c>
      <c r="D18" s="217">
        <v>16027.931606001737</v>
      </c>
      <c r="E18" s="217">
        <v>16054.426642302809</v>
      </c>
      <c r="F18" s="218">
        <f t="shared" si="0"/>
        <v>1.6530539905193324E-3</v>
      </c>
      <c r="G18" s="50"/>
      <c r="H18" s="217">
        <v>7057.0829999999996</v>
      </c>
      <c r="I18" s="217">
        <v>7977.6645999999982</v>
      </c>
      <c r="J18" s="218">
        <f t="shared" si="1"/>
        <v>0.13044789185560077</v>
      </c>
      <c r="K18" s="24"/>
      <c r="M18" s="103"/>
      <c r="N18" s="103"/>
    </row>
    <row r="19" spans="1:14" x14ac:dyDescent="0.25">
      <c r="A19" s="1"/>
      <c r="B19" s="49"/>
      <c r="C19" s="53" t="s">
        <v>6</v>
      </c>
      <c r="D19" s="217">
        <v>9926.3695500000013</v>
      </c>
      <c r="E19" s="217">
        <v>5324.5477211696207</v>
      </c>
      <c r="F19" s="218">
        <f t="shared" si="0"/>
        <v>-0.46359565857895951</v>
      </c>
      <c r="G19" s="50"/>
      <c r="H19" s="217">
        <v>9579.7371000000003</v>
      </c>
      <c r="I19" s="217">
        <v>5212.1088</v>
      </c>
      <c r="J19" s="218">
        <f t="shared" si="1"/>
        <v>-0.45592360775746132</v>
      </c>
      <c r="K19" s="24"/>
      <c r="M19" s="110"/>
      <c r="N19" s="110"/>
    </row>
    <row r="20" spans="1:14" x14ac:dyDescent="0.25">
      <c r="A20" s="1"/>
      <c r="B20" s="49"/>
      <c r="C20" s="53" t="s">
        <v>7</v>
      </c>
      <c r="D20" s="217">
        <v>7971.3433405370624</v>
      </c>
      <c r="E20" s="217">
        <v>14177.738984325497</v>
      </c>
      <c r="F20" s="218">
        <f t="shared" si="0"/>
        <v>0.77858842338740408</v>
      </c>
      <c r="G20" s="50"/>
      <c r="H20" s="217">
        <v>3131.4171999999999</v>
      </c>
      <c r="I20" s="217">
        <v>5609.1388999999999</v>
      </c>
      <c r="J20" s="218">
        <f t="shared" si="1"/>
        <v>0.7912461169338918</v>
      </c>
      <c r="K20" s="24"/>
      <c r="M20" s="103"/>
      <c r="N20" s="103"/>
    </row>
    <row r="21" spans="1:14" ht="21.75" customHeight="1" x14ac:dyDescent="0.25">
      <c r="A21" s="1"/>
      <c r="B21" s="51" t="s">
        <v>8</v>
      </c>
      <c r="C21" s="54"/>
      <c r="D21" s="219">
        <v>11300.061937060716</v>
      </c>
      <c r="E21" s="219">
        <v>15136.476619024716</v>
      </c>
      <c r="F21" s="216">
        <f t="shared" si="0"/>
        <v>0.33950386319403636</v>
      </c>
      <c r="G21" s="220"/>
      <c r="H21" s="219">
        <v>5007.4495000000006</v>
      </c>
      <c r="I21" s="219">
        <v>7349.9616000000005</v>
      </c>
      <c r="J21" s="216">
        <f t="shared" si="1"/>
        <v>0.46780543667989055</v>
      </c>
      <c r="K21" s="24"/>
      <c r="M21" s="103"/>
      <c r="N21" s="103"/>
    </row>
    <row r="22" spans="1:14" ht="26.25" customHeight="1" x14ac:dyDescent="0.25">
      <c r="A22" s="1"/>
      <c r="B22" s="51"/>
      <c r="C22" s="54" t="s">
        <v>12</v>
      </c>
      <c r="D22" s="221">
        <v>1748.3472700000002</v>
      </c>
      <c r="E22" s="221">
        <v>2919.43525</v>
      </c>
      <c r="F22" s="218">
        <f t="shared" si="0"/>
        <v>0.66982572632724147</v>
      </c>
      <c r="G22" s="222"/>
      <c r="H22" s="221">
        <v>757.89930000000004</v>
      </c>
      <c r="I22" s="221">
        <v>1257.0254</v>
      </c>
      <c r="J22" s="218">
        <f t="shared" si="1"/>
        <v>0.6585651946109462</v>
      </c>
      <c r="K22" s="24"/>
      <c r="M22" s="209"/>
      <c r="N22" s="103"/>
    </row>
    <row r="23" spans="1:14" x14ac:dyDescent="0.25">
      <c r="A23" s="1"/>
      <c r="B23" s="54"/>
      <c r="C23" s="52" t="s">
        <v>31</v>
      </c>
      <c r="D23" s="221">
        <v>680.89944000000003</v>
      </c>
      <c r="E23" s="221">
        <v>879.32091000000003</v>
      </c>
      <c r="F23" s="218">
        <f t="shared" si="0"/>
        <v>0.29141082859460127</v>
      </c>
      <c r="G23" s="154"/>
      <c r="H23" s="221">
        <v>150.58949999999999</v>
      </c>
      <c r="I23" s="221">
        <v>243.52869999999999</v>
      </c>
      <c r="J23" s="218">
        <f t="shared" si="1"/>
        <v>0.61716919174311624</v>
      </c>
      <c r="K23" s="24"/>
      <c r="M23" s="209"/>
      <c r="N23" s="110"/>
    </row>
    <row r="24" spans="1:14" x14ac:dyDescent="0.25">
      <c r="A24" s="1"/>
      <c r="B24" s="1"/>
      <c r="C24" s="53" t="s">
        <v>6</v>
      </c>
      <c r="D24" s="221">
        <v>79.858609999999999</v>
      </c>
      <c r="E24" s="221">
        <v>98.448300000000003</v>
      </c>
      <c r="F24" s="218">
        <f t="shared" si="0"/>
        <v>0.23278253903993576</v>
      </c>
      <c r="G24" s="222"/>
      <c r="H24" s="221">
        <v>64.517200000000003</v>
      </c>
      <c r="I24" s="221">
        <v>143.63220000000001</v>
      </c>
      <c r="J24" s="218">
        <f t="shared" si="1"/>
        <v>1.2262621440484089</v>
      </c>
      <c r="K24" s="24"/>
      <c r="M24" s="110"/>
      <c r="N24" s="110"/>
    </row>
    <row r="25" spans="1:14" x14ac:dyDescent="0.25">
      <c r="A25" s="1"/>
      <c r="B25" s="1"/>
      <c r="C25" s="53" t="s">
        <v>7</v>
      </c>
      <c r="D25" s="221">
        <v>987.58922000000007</v>
      </c>
      <c r="E25" s="221">
        <v>1941.6660400000001</v>
      </c>
      <c r="F25" s="218">
        <f t="shared" si="0"/>
        <v>0.96606645827908078</v>
      </c>
      <c r="G25" s="222"/>
      <c r="H25" s="221">
        <v>542.79260000000011</v>
      </c>
      <c r="I25" s="221">
        <v>869.86450000000002</v>
      </c>
      <c r="J25" s="218">
        <f t="shared" si="1"/>
        <v>0.60257251112119037</v>
      </c>
      <c r="K25" s="24"/>
      <c r="M25" s="103"/>
      <c r="N25" s="103"/>
    </row>
    <row r="26" spans="1:14" ht="25.5" customHeight="1" x14ac:dyDescent="0.25">
      <c r="A26" s="1"/>
      <c r="B26" s="3"/>
      <c r="C26" s="70" t="s">
        <v>9</v>
      </c>
      <c r="D26" s="221">
        <v>969.37874999999997</v>
      </c>
      <c r="E26" s="221">
        <v>1587.5900099999999</v>
      </c>
      <c r="F26" s="218">
        <f t="shared" si="0"/>
        <v>0.63773964510775583</v>
      </c>
      <c r="G26" s="222"/>
      <c r="H26" s="221">
        <v>910.02300000000014</v>
      </c>
      <c r="I26" s="221">
        <v>1172.7314999999999</v>
      </c>
      <c r="J26" s="218">
        <f t="shared" si="1"/>
        <v>0.28868336294796909</v>
      </c>
      <c r="K26" s="24"/>
      <c r="M26" s="103"/>
      <c r="N26" s="103"/>
    </row>
    <row r="27" spans="1:14" x14ac:dyDescent="0.25">
      <c r="A27" s="1"/>
      <c r="B27" s="1"/>
      <c r="C27" s="208" t="s">
        <v>31</v>
      </c>
      <c r="D27" s="221">
        <v>251.91327999999999</v>
      </c>
      <c r="E27" s="221">
        <v>234.06583000000001</v>
      </c>
      <c r="F27" s="218">
        <f t="shared" si="0"/>
        <v>-7.0847594854864263E-2</v>
      </c>
      <c r="G27" s="222"/>
      <c r="H27" s="221">
        <v>71.759799999999998</v>
      </c>
      <c r="I27" s="221">
        <v>96.876199999999997</v>
      </c>
      <c r="J27" s="218">
        <f t="shared" si="1"/>
        <v>0.35000654962806471</v>
      </c>
      <c r="K27" s="24"/>
      <c r="M27" s="110"/>
      <c r="N27" s="110"/>
    </row>
    <row r="28" spans="1:14" x14ac:dyDescent="0.25">
      <c r="A28" s="1"/>
      <c r="B28" s="1"/>
      <c r="C28" s="53" t="s">
        <v>6</v>
      </c>
      <c r="D28" s="221">
        <v>149.77495999999999</v>
      </c>
      <c r="E28" s="221">
        <v>139.77584999999999</v>
      </c>
      <c r="F28" s="218">
        <f t="shared" si="0"/>
        <v>-6.6760892474950428E-2</v>
      </c>
      <c r="G28" s="222"/>
      <c r="H28" s="221">
        <v>560.02780000000007</v>
      </c>
      <c r="I28" s="221">
        <v>485.66640000000001</v>
      </c>
      <c r="J28" s="218">
        <f t="shared" si="1"/>
        <v>-0.13278162262659113</v>
      </c>
      <c r="K28" s="24"/>
      <c r="M28" s="103"/>
      <c r="N28" s="103"/>
    </row>
    <row r="29" spans="1:14" x14ac:dyDescent="0.25">
      <c r="A29" s="1"/>
      <c r="B29" s="1"/>
      <c r="C29" s="53" t="s">
        <v>7</v>
      </c>
      <c r="D29" s="221">
        <v>567.69051000000002</v>
      </c>
      <c r="E29" s="221">
        <v>1213.7483299999999</v>
      </c>
      <c r="F29" s="218">
        <f t="shared" si="0"/>
        <v>1.1380458341641115</v>
      </c>
      <c r="G29" s="222"/>
      <c r="H29" s="221">
        <v>278.23540000000003</v>
      </c>
      <c r="I29" s="221">
        <v>590.18889999999999</v>
      </c>
      <c r="J29" s="218">
        <f t="shared" si="1"/>
        <v>1.1211855141365905</v>
      </c>
      <c r="K29" s="24"/>
      <c r="M29" s="103"/>
      <c r="N29" s="103"/>
    </row>
    <row r="30" spans="1:14" ht="25.5" customHeight="1" x14ac:dyDescent="0.25">
      <c r="A30" s="1"/>
      <c r="B30" s="3"/>
      <c r="C30" s="1" t="s">
        <v>10</v>
      </c>
      <c r="D30" s="221">
        <v>8582.3359170607164</v>
      </c>
      <c r="E30" s="221">
        <v>10629.451359024715</v>
      </c>
      <c r="F30" s="218">
        <f t="shared" si="0"/>
        <v>0.23852660414917623</v>
      </c>
      <c r="G30" s="222"/>
      <c r="H30" s="221">
        <v>3339.5272000000004</v>
      </c>
      <c r="I30" s="221">
        <v>4920.2047000000002</v>
      </c>
      <c r="J30" s="218">
        <f t="shared" si="1"/>
        <v>0.47332373876158262</v>
      </c>
      <c r="K30" s="24"/>
      <c r="M30" s="110"/>
      <c r="N30" s="110"/>
    </row>
    <row r="31" spans="1:14" x14ac:dyDescent="0.25">
      <c r="A31" s="1"/>
      <c r="B31" s="1"/>
      <c r="C31" s="53" t="s">
        <v>31</v>
      </c>
      <c r="D31" s="221">
        <v>5454.0568470607159</v>
      </c>
      <c r="E31" s="221">
        <v>5329.459499999999</v>
      </c>
      <c r="F31" s="218">
        <f t="shared" si="0"/>
        <v>-2.2844893361876947E-2</v>
      </c>
      <c r="G31" s="222"/>
      <c r="H31" s="221">
        <v>1615.7900999999999</v>
      </c>
      <c r="I31" s="221">
        <v>1821.107</v>
      </c>
      <c r="J31" s="218">
        <f t="shared" si="1"/>
        <v>0.12706904195043653</v>
      </c>
      <c r="K31" s="24"/>
      <c r="M31" s="103"/>
      <c r="N31" s="103"/>
    </row>
    <row r="32" spans="1:14" x14ac:dyDescent="0.25">
      <c r="A32" s="1"/>
      <c r="B32" s="1"/>
      <c r="C32" s="53" t="s">
        <v>6</v>
      </c>
      <c r="D32" s="221">
        <v>184.87831</v>
      </c>
      <c r="E32" s="221">
        <v>290.00099116962031</v>
      </c>
      <c r="F32" s="218">
        <f t="shared" si="0"/>
        <v>0.56860472799443218</v>
      </c>
      <c r="G32" s="222"/>
      <c r="H32" s="221">
        <v>614.16230000000007</v>
      </c>
      <c r="I32" s="221">
        <v>964.28440000000001</v>
      </c>
      <c r="J32" s="218">
        <f t="shared" si="1"/>
        <v>0.57008074250080132</v>
      </c>
      <c r="K32" s="24"/>
      <c r="M32" s="103"/>
      <c r="N32" s="103"/>
    </row>
    <row r="33" spans="1:14" x14ac:dyDescent="0.25">
      <c r="A33" s="1"/>
      <c r="B33" s="1"/>
      <c r="C33" s="53" t="s">
        <v>7</v>
      </c>
      <c r="D33" s="221">
        <v>2943.40076</v>
      </c>
      <c r="E33" s="221">
        <v>5009.9908678550946</v>
      </c>
      <c r="F33" s="218">
        <f t="shared" si="0"/>
        <v>0.7021096603423771</v>
      </c>
      <c r="G33" s="222"/>
      <c r="H33" s="221">
        <v>1109.5748000000001</v>
      </c>
      <c r="I33" s="221">
        <v>2134.8132999999998</v>
      </c>
      <c r="J33" s="218">
        <f t="shared" si="1"/>
        <v>0.92399223558429733</v>
      </c>
      <c r="K33" s="24"/>
      <c r="M33" s="103"/>
      <c r="N33" s="103"/>
    </row>
    <row r="34" spans="1:14" ht="20.25" customHeight="1" x14ac:dyDescent="0.25">
      <c r="A34" s="1"/>
      <c r="B34" s="51" t="s">
        <v>13</v>
      </c>
      <c r="C34" s="54"/>
      <c r="D34" s="219">
        <v>2237.8607300000003</v>
      </c>
      <c r="E34" s="219">
        <v>1816.0975799999999</v>
      </c>
      <c r="F34" s="216">
        <f t="shared" si="0"/>
        <v>-0.18846711251776618</v>
      </c>
      <c r="G34" s="220"/>
      <c r="H34" s="219">
        <v>2484.3719000000001</v>
      </c>
      <c r="I34" s="219">
        <v>706.17310000000009</v>
      </c>
      <c r="J34" s="216">
        <f t="shared" si="1"/>
        <v>-0.71575386921740669</v>
      </c>
      <c r="K34" s="24"/>
      <c r="M34" s="110"/>
      <c r="N34" s="110"/>
    </row>
    <row r="35" spans="1:14" ht="27" customHeight="1" x14ac:dyDescent="0.25">
      <c r="A35" s="1"/>
      <c r="B35" s="51"/>
      <c r="C35" s="54" t="s">
        <v>12</v>
      </c>
      <c r="D35" s="221">
        <v>73.376530000000002</v>
      </c>
      <c r="E35" s="221">
        <v>75.568999999999988</v>
      </c>
      <c r="F35" s="218">
        <f t="shared" si="0"/>
        <v>2.9879717669941408E-2</v>
      </c>
      <c r="G35" s="222"/>
      <c r="H35" s="221">
        <v>23.9374</v>
      </c>
      <c r="I35" s="221">
        <v>20.512</v>
      </c>
      <c r="J35" s="218">
        <f t="shared" si="1"/>
        <v>-0.14309824793001746</v>
      </c>
      <c r="K35" s="24"/>
      <c r="M35" s="110"/>
      <c r="N35" s="110"/>
    </row>
    <row r="36" spans="1:14" x14ac:dyDescent="0.25">
      <c r="A36" s="1"/>
      <c r="B36" s="54"/>
      <c r="C36" s="52" t="s">
        <v>31</v>
      </c>
      <c r="D36" s="221">
        <v>4.5030000000000001E-2</v>
      </c>
      <c r="E36" s="221">
        <v>0.23915</v>
      </c>
      <c r="F36" s="218" t="str">
        <f>IF(D36&lt;1,"",IFERROR((E36-D36)/D36,""))</f>
        <v/>
      </c>
      <c r="G36" s="222"/>
      <c r="H36" s="221">
        <v>1.1599999999999999E-2</v>
      </c>
      <c r="I36" s="221">
        <v>0.20910000000000001</v>
      </c>
      <c r="J36" s="218" t="str">
        <f t="shared" si="1"/>
        <v/>
      </c>
      <c r="K36" s="24"/>
      <c r="M36" s="103"/>
      <c r="N36" s="103"/>
    </row>
    <row r="37" spans="1:14" x14ac:dyDescent="0.25">
      <c r="A37" s="1"/>
      <c r="B37" s="1"/>
      <c r="C37" s="53" t="s">
        <v>6</v>
      </c>
      <c r="D37" s="221">
        <v>0</v>
      </c>
      <c r="E37" s="221">
        <v>0</v>
      </c>
      <c r="F37" s="218" t="str">
        <f t="shared" ref="F37:F71" si="2">IF(D37&lt;1,"",IFERROR((E37-D37)/D37,""))</f>
        <v/>
      </c>
      <c r="G37" s="222"/>
      <c r="H37" s="221">
        <v>0</v>
      </c>
      <c r="I37" s="221">
        <v>0</v>
      </c>
      <c r="J37" s="218" t="str">
        <f t="shared" si="1"/>
        <v/>
      </c>
      <c r="K37" s="24"/>
      <c r="M37" s="103"/>
      <c r="N37" s="103"/>
    </row>
    <row r="38" spans="1:14" x14ac:dyDescent="0.25">
      <c r="A38" s="1"/>
      <c r="B38" s="1"/>
      <c r="C38" s="53" t="s">
        <v>7</v>
      </c>
      <c r="D38" s="221">
        <v>73.331500000000005</v>
      </c>
      <c r="E38" s="221">
        <v>75.329849999999993</v>
      </c>
      <c r="F38" s="218">
        <f t="shared" si="2"/>
        <v>2.7250908545440742E-2</v>
      </c>
      <c r="G38" s="222"/>
      <c r="H38" s="221">
        <v>23.925799999999999</v>
      </c>
      <c r="I38" s="221">
        <v>20.302900000000001</v>
      </c>
      <c r="J38" s="218">
        <f t="shared" si="1"/>
        <v>-0.15142231398741099</v>
      </c>
      <c r="K38" s="24"/>
      <c r="M38" s="103"/>
      <c r="N38" s="103"/>
    </row>
    <row r="39" spans="1:14" ht="26.25" customHeight="1" x14ac:dyDescent="0.25">
      <c r="A39" s="1"/>
      <c r="B39" s="3"/>
      <c r="C39" s="70" t="s">
        <v>9</v>
      </c>
      <c r="D39" s="221">
        <v>24.864070000000002</v>
      </c>
      <c r="E39" s="221">
        <v>40.543320000000001</v>
      </c>
      <c r="F39" s="218">
        <f t="shared" si="2"/>
        <v>0.63059869120381329</v>
      </c>
      <c r="G39" s="222"/>
      <c r="H39" s="221">
        <v>11.438700000000001</v>
      </c>
      <c r="I39" s="221">
        <v>15.767300000000001</v>
      </c>
      <c r="J39" s="218">
        <f t="shared" si="1"/>
        <v>0.37841712782046905</v>
      </c>
      <c r="K39" s="24"/>
      <c r="M39" s="110"/>
      <c r="N39" s="110"/>
    </row>
    <row r="40" spans="1:14" x14ac:dyDescent="0.25">
      <c r="A40" s="1"/>
      <c r="B40" s="1"/>
      <c r="C40" s="208" t="s">
        <v>31</v>
      </c>
      <c r="D40" s="221">
        <v>0.12506</v>
      </c>
      <c r="E40" s="221">
        <v>0.71514</v>
      </c>
      <c r="F40" s="218" t="str">
        <f t="shared" si="2"/>
        <v/>
      </c>
      <c r="G40" s="222"/>
      <c r="H40" s="221">
        <v>4.7E-2</v>
      </c>
      <c r="I40" s="221">
        <v>0.41589999999999999</v>
      </c>
      <c r="J40" s="218" t="str">
        <f t="shared" si="1"/>
        <v/>
      </c>
      <c r="K40" s="24"/>
      <c r="M40" s="103"/>
      <c r="N40" s="103"/>
    </row>
    <row r="41" spans="1:14" x14ac:dyDescent="0.25">
      <c r="A41" s="1"/>
      <c r="B41" s="1"/>
      <c r="C41" s="53" t="s">
        <v>6</v>
      </c>
      <c r="D41" s="221">
        <v>0</v>
      </c>
      <c r="E41" s="221">
        <v>0</v>
      </c>
      <c r="F41" s="218" t="str">
        <f t="shared" si="2"/>
        <v/>
      </c>
      <c r="G41" s="222"/>
      <c r="H41" s="221">
        <v>0</v>
      </c>
      <c r="I41" s="221">
        <v>0</v>
      </c>
      <c r="J41" s="218" t="str">
        <f t="shared" si="1"/>
        <v/>
      </c>
      <c r="K41" s="24"/>
      <c r="M41" s="103"/>
      <c r="N41" s="103"/>
    </row>
    <row r="42" spans="1:14" x14ac:dyDescent="0.25">
      <c r="A42" s="1"/>
      <c r="B42" s="1"/>
      <c r="C42" s="53" t="s">
        <v>7</v>
      </c>
      <c r="D42" s="221">
        <v>24.73901</v>
      </c>
      <c r="E42" s="221">
        <v>39.828180000000003</v>
      </c>
      <c r="F42" s="218">
        <f t="shared" si="2"/>
        <v>0.60993426980303589</v>
      </c>
      <c r="G42" s="222"/>
      <c r="H42" s="221">
        <v>11.3917</v>
      </c>
      <c r="I42" s="221">
        <v>15.3514</v>
      </c>
      <c r="J42" s="218">
        <f t="shared" si="1"/>
        <v>0.34759517894607472</v>
      </c>
      <c r="K42" s="24"/>
      <c r="M42" s="110"/>
      <c r="N42" s="110"/>
    </row>
    <row r="43" spans="1:14" ht="26.25" customHeight="1" x14ac:dyDescent="0.25">
      <c r="A43" s="1"/>
      <c r="B43" s="3"/>
      <c r="C43" s="1" t="s">
        <v>10</v>
      </c>
      <c r="D43" s="221">
        <v>2139.6201300000002</v>
      </c>
      <c r="E43" s="221">
        <v>1699.9852599999999</v>
      </c>
      <c r="F43" s="218">
        <f t="shared" si="2"/>
        <v>-0.20547332857632081</v>
      </c>
      <c r="G43" s="222"/>
      <c r="H43" s="221">
        <v>2448.9958000000001</v>
      </c>
      <c r="I43" s="221">
        <v>669.89380000000006</v>
      </c>
      <c r="J43" s="218">
        <f t="shared" si="1"/>
        <v>-0.72646184203337549</v>
      </c>
      <c r="K43" s="24"/>
      <c r="M43" s="103"/>
      <c r="N43" s="103"/>
    </row>
    <row r="44" spans="1:14" x14ac:dyDescent="0.25">
      <c r="A44" s="1"/>
      <c r="B44" s="1"/>
      <c r="C44" s="53" t="s">
        <v>31</v>
      </c>
      <c r="D44" s="221">
        <v>75.170749999999998</v>
      </c>
      <c r="E44" s="221">
        <v>160.3492</v>
      </c>
      <c r="F44" s="218">
        <f t="shared" si="2"/>
        <v>1.1331329007625972</v>
      </c>
      <c r="G44" s="222"/>
      <c r="H44" s="221">
        <v>83.835599999999999</v>
      </c>
      <c r="I44" s="221">
        <v>175.2415</v>
      </c>
      <c r="J44" s="218">
        <f t="shared" si="1"/>
        <v>1.090299347771114</v>
      </c>
      <c r="K44" s="24"/>
      <c r="M44" s="103"/>
      <c r="N44" s="103"/>
    </row>
    <row r="45" spans="1:14" x14ac:dyDescent="0.25">
      <c r="A45" s="1"/>
      <c r="B45" s="1"/>
      <c r="C45" s="53" t="s">
        <v>6</v>
      </c>
      <c r="D45" s="221">
        <v>1563.1661200000001</v>
      </c>
      <c r="E45" s="221">
        <v>0</v>
      </c>
      <c r="F45" s="218">
        <f t="shared" si="2"/>
        <v>-1</v>
      </c>
      <c r="G45" s="222"/>
      <c r="H45" s="221">
        <v>2171.1538</v>
      </c>
      <c r="I45" s="221">
        <v>0</v>
      </c>
      <c r="J45" s="218">
        <f t="shared" si="1"/>
        <v>-1</v>
      </c>
      <c r="K45" s="24"/>
      <c r="M45" s="103"/>
      <c r="N45" s="103"/>
    </row>
    <row r="46" spans="1:14" x14ac:dyDescent="0.25">
      <c r="A46" s="1"/>
      <c r="B46" s="1"/>
      <c r="C46" s="53" t="s">
        <v>7</v>
      </c>
      <c r="D46" s="221">
        <v>501.28325999999998</v>
      </c>
      <c r="E46" s="221">
        <v>1539.63606</v>
      </c>
      <c r="F46" s="218">
        <f t="shared" si="2"/>
        <v>2.0713893378366559</v>
      </c>
      <c r="G46" s="222"/>
      <c r="H46" s="221">
        <v>194.00640000000001</v>
      </c>
      <c r="I46" s="221">
        <v>494.65230000000008</v>
      </c>
      <c r="J46" s="218">
        <f t="shared" si="1"/>
        <v>1.5496700108862391</v>
      </c>
      <c r="K46" s="24"/>
      <c r="M46" s="110"/>
      <c r="N46" s="110"/>
    </row>
    <row r="47" spans="1:14" ht="23.25" customHeight="1" x14ac:dyDescent="0.25">
      <c r="A47" s="1"/>
      <c r="B47" s="51" t="s">
        <v>14</v>
      </c>
      <c r="C47" s="54"/>
      <c r="D47" s="219">
        <v>24959.691899478083</v>
      </c>
      <c r="E47" s="219">
        <v>25179.667122281968</v>
      </c>
      <c r="F47" s="216">
        <f t="shared" si="2"/>
        <v>8.8132186763284874E-3</v>
      </c>
      <c r="G47" s="220"/>
      <c r="H47" s="219">
        <v>14425.4573</v>
      </c>
      <c r="I47" s="219">
        <v>13629.974499999998</v>
      </c>
      <c r="J47" s="216">
        <f t="shared" si="1"/>
        <v>-5.5144373135401506E-2</v>
      </c>
      <c r="K47" s="24"/>
      <c r="M47" s="110"/>
      <c r="N47" s="110"/>
    </row>
    <row r="48" spans="1:14" ht="23.25" customHeight="1" x14ac:dyDescent="0.25">
      <c r="A48" s="1"/>
      <c r="B48" s="51"/>
      <c r="C48" s="54" t="s">
        <v>12</v>
      </c>
      <c r="D48" s="221">
        <v>1249.1913500000001</v>
      </c>
      <c r="E48" s="221">
        <v>1527.3382243915719</v>
      </c>
      <c r="F48" s="218">
        <f t="shared" si="2"/>
        <v>0.22266154371912023</v>
      </c>
      <c r="G48" s="222"/>
      <c r="H48" s="221">
        <v>334.3537</v>
      </c>
      <c r="I48" s="221">
        <v>386.23789999999997</v>
      </c>
      <c r="J48" s="218">
        <f t="shared" si="1"/>
        <v>0.15517758589182643</v>
      </c>
      <c r="K48" s="24"/>
      <c r="M48" s="103"/>
      <c r="N48" s="103"/>
    </row>
    <row r="49" spans="1:14" x14ac:dyDescent="0.25">
      <c r="A49" s="1"/>
      <c r="B49" s="54"/>
      <c r="C49" s="52" t="s">
        <v>31</v>
      </c>
      <c r="D49" s="221">
        <v>10.9819</v>
      </c>
      <c r="E49" s="221">
        <v>8.5398200000000006</v>
      </c>
      <c r="F49" s="218">
        <f t="shared" si="2"/>
        <v>-0.22237317768327877</v>
      </c>
      <c r="G49" s="222"/>
      <c r="H49" s="221">
        <v>5.0448000000000004</v>
      </c>
      <c r="I49" s="221">
        <v>5.1511000000000013</v>
      </c>
      <c r="J49" s="218">
        <f t="shared" si="1"/>
        <v>2.1071202029813062E-2</v>
      </c>
      <c r="K49" s="24"/>
      <c r="M49" s="103"/>
      <c r="N49" s="103"/>
    </row>
    <row r="50" spans="1:14" x14ac:dyDescent="0.25">
      <c r="A50" s="1"/>
      <c r="B50" s="1"/>
      <c r="C50" s="208" t="s">
        <v>6</v>
      </c>
      <c r="D50" s="221">
        <v>0</v>
      </c>
      <c r="E50" s="221">
        <v>0</v>
      </c>
      <c r="F50" s="218" t="str">
        <f t="shared" si="2"/>
        <v/>
      </c>
      <c r="G50" s="223"/>
      <c r="H50" s="221">
        <v>0</v>
      </c>
      <c r="I50" s="221">
        <v>0</v>
      </c>
      <c r="J50" s="218" t="str">
        <f t="shared" si="1"/>
        <v/>
      </c>
      <c r="K50" s="24"/>
      <c r="M50" s="103"/>
      <c r="N50" s="103"/>
    </row>
    <row r="51" spans="1:14" x14ac:dyDescent="0.25">
      <c r="A51" s="1"/>
      <c r="B51" s="1"/>
      <c r="C51" s="53" t="s">
        <v>7</v>
      </c>
      <c r="D51" s="221">
        <v>1238.2094500000001</v>
      </c>
      <c r="E51" s="221">
        <v>1518.7984043915719</v>
      </c>
      <c r="F51" s="218">
        <f t="shared" si="2"/>
        <v>0.22660863587462673</v>
      </c>
      <c r="G51" s="222"/>
      <c r="H51" s="221">
        <v>329.30889999999999</v>
      </c>
      <c r="I51" s="221">
        <v>381.08679999999998</v>
      </c>
      <c r="J51" s="218">
        <f t="shared" si="1"/>
        <v>0.1572320092168781</v>
      </c>
      <c r="K51" s="24"/>
      <c r="M51" s="110"/>
      <c r="N51" s="110"/>
    </row>
    <row r="52" spans="1:14" ht="24.75" customHeight="1" x14ac:dyDescent="0.25">
      <c r="A52" s="1"/>
      <c r="B52" s="3"/>
      <c r="C52" s="70" t="s">
        <v>9</v>
      </c>
      <c r="D52" s="221">
        <v>600.48298</v>
      </c>
      <c r="E52" s="221">
        <v>764.60503000000006</v>
      </c>
      <c r="F52" s="218">
        <f t="shared" si="2"/>
        <v>0.27331673913555393</v>
      </c>
      <c r="G52" s="222"/>
      <c r="H52" s="221">
        <v>140.66679999999999</v>
      </c>
      <c r="I52" s="221">
        <v>195.8329</v>
      </c>
      <c r="J52" s="218">
        <f t="shared" si="1"/>
        <v>0.39217569462019469</v>
      </c>
      <c r="K52" s="24"/>
      <c r="M52" s="103"/>
      <c r="N52" s="103"/>
    </row>
    <row r="53" spans="1:14" x14ac:dyDescent="0.25">
      <c r="A53" s="1"/>
      <c r="B53" s="1"/>
      <c r="C53" s="208" t="s">
        <v>31</v>
      </c>
      <c r="D53" s="221">
        <v>0.35639999999999999</v>
      </c>
      <c r="E53" s="221">
        <v>0</v>
      </c>
      <c r="F53" s="218" t="str">
        <f t="shared" si="2"/>
        <v/>
      </c>
      <c r="G53" s="223"/>
      <c r="H53" s="221">
        <v>0.33560000000000001</v>
      </c>
      <c r="I53" s="221">
        <v>0</v>
      </c>
      <c r="J53" s="218" t="str">
        <f t="shared" si="1"/>
        <v/>
      </c>
      <c r="K53" s="24"/>
      <c r="M53" s="110"/>
      <c r="N53" s="110"/>
    </row>
    <row r="54" spans="1:14" x14ac:dyDescent="0.25">
      <c r="A54" s="1"/>
      <c r="B54" s="1"/>
      <c r="C54" s="208" t="s">
        <v>6</v>
      </c>
      <c r="D54" s="221">
        <v>0</v>
      </c>
      <c r="E54" s="221">
        <v>0</v>
      </c>
      <c r="F54" s="218" t="str">
        <f t="shared" si="2"/>
        <v/>
      </c>
      <c r="G54" s="223"/>
      <c r="H54" s="221">
        <v>0</v>
      </c>
      <c r="I54" s="221">
        <v>0</v>
      </c>
      <c r="J54" s="218" t="str">
        <f t="shared" si="1"/>
        <v/>
      </c>
      <c r="K54" s="24"/>
      <c r="M54" s="103"/>
      <c r="N54" s="103"/>
    </row>
    <row r="55" spans="1:14" x14ac:dyDescent="0.25">
      <c r="A55" s="1"/>
      <c r="B55" s="1"/>
      <c r="C55" s="53" t="s">
        <v>7</v>
      </c>
      <c r="D55" s="221">
        <v>600.12657999999999</v>
      </c>
      <c r="E55" s="221">
        <v>764.60503000000006</v>
      </c>
      <c r="F55" s="218">
        <f t="shared" si="2"/>
        <v>0.27407292974758768</v>
      </c>
      <c r="G55" s="222"/>
      <c r="H55" s="221">
        <v>140.3312</v>
      </c>
      <c r="I55" s="221">
        <v>195.8329</v>
      </c>
      <c r="J55" s="218">
        <f t="shared" si="1"/>
        <v>0.39550506230973581</v>
      </c>
      <c r="K55" s="24"/>
      <c r="M55" s="103"/>
      <c r="N55" s="103"/>
    </row>
    <row r="56" spans="1:14" ht="23.25" customHeight="1" x14ac:dyDescent="0.25">
      <c r="A56" s="1"/>
      <c r="B56" s="3"/>
      <c r="C56" s="1" t="s">
        <v>10</v>
      </c>
      <c r="D56" s="221">
        <v>23110.017569478081</v>
      </c>
      <c r="E56" s="221">
        <v>22887.723867890396</v>
      </c>
      <c r="F56" s="218">
        <f t="shared" si="2"/>
        <v>-9.6189326087433771E-3</v>
      </c>
      <c r="G56" s="222"/>
      <c r="H56" s="221">
        <v>13950.436799999999</v>
      </c>
      <c r="I56" s="221">
        <v>13047.903699999999</v>
      </c>
      <c r="J56" s="218">
        <f t="shared" si="1"/>
        <v>-6.4695687521411555E-2</v>
      </c>
      <c r="K56" s="24"/>
    </row>
    <row r="57" spans="1:14" x14ac:dyDescent="0.25">
      <c r="A57" s="1"/>
      <c r="B57" s="1"/>
      <c r="C57" s="208" t="s">
        <v>31</v>
      </c>
      <c r="D57" s="221">
        <v>10451.49188894102</v>
      </c>
      <c r="E57" s="221">
        <v>10512.218472302809</v>
      </c>
      <c r="F57" s="218">
        <f t="shared" si="2"/>
        <v>5.8103267942106593E-3</v>
      </c>
      <c r="G57" s="222"/>
      <c r="H57" s="221">
        <v>5347.3777</v>
      </c>
      <c r="I57" s="221">
        <v>5972.6930999999986</v>
      </c>
      <c r="J57" s="218">
        <f t="shared" si="1"/>
        <v>0.11693870062703791</v>
      </c>
      <c r="K57" s="24"/>
    </row>
    <row r="58" spans="1:14" x14ac:dyDescent="0.25">
      <c r="A58" s="1"/>
      <c r="B58" s="1"/>
      <c r="C58" s="53" t="s">
        <v>6</v>
      </c>
      <c r="D58" s="221">
        <v>8178.3251200000004</v>
      </c>
      <c r="E58" s="221">
        <v>5034.54673</v>
      </c>
      <c r="F58" s="218">
        <f>IF(D58&lt;1,"",IFERROR((E58-D58)/D58,""))</f>
        <v>-0.38440369438382027</v>
      </c>
      <c r="G58" s="222"/>
      <c r="H58" s="221">
        <v>6794.4210000000003</v>
      </c>
      <c r="I58" s="221">
        <v>4247.8244000000004</v>
      </c>
      <c r="J58" s="218">
        <f t="shared" si="1"/>
        <v>-0.37480700710185605</v>
      </c>
      <c r="K58" s="24"/>
    </row>
    <row r="59" spans="1:14" x14ac:dyDescent="0.25">
      <c r="A59" s="1"/>
      <c r="B59" s="1"/>
      <c r="C59" s="53" t="s">
        <v>7</v>
      </c>
      <c r="D59" s="221">
        <v>4480.2005605370614</v>
      </c>
      <c r="E59" s="221">
        <v>7340.9586655875873</v>
      </c>
      <c r="F59" s="218">
        <f t="shared" si="2"/>
        <v>0.63853349116754587</v>
      </c>
      <c r="G59" s="222"/>
      <c r="H59" s="221">
        <v>1808.6380999999999</v>
      </c>
      <c r="I59" s="221">
        <v>2827.3861999999999</v>
      </c>
      <c r="J59" s="218">
        <f t="shared" si="1"/>
        <v>0.56326807446995619</v>
      </c>
      <c r="K59" s="24"/>
    </row>
    <row r="60" spans="1:14" ht="26.25" customHeight="1" x14ac:dyDescent="0.25">
      <c r="A60" s="1"/>
      <c r="B60" s="51" t="s">
        <v>15</v>
      </c>
      <c r="C60" s="54"/>
      <c r="D60" s="219">
        <v>232.00873000000001</v>
      </c>
      <c r="E60" s="219">
        <v>897.43592088281582</v>
      </c>
      <c r="F60" s="216">
        <f t="shared" si="2"/>
        <v>2.868112725253122</v>
      </c>
      <c r="G60" s="220"/>
      <c r="H60" s="219">
        <v>122.92580000000001</v>
      </c>
      <c r="I60" s="219">
        <v>555.3682</v>
      </c>
      <c r="J60" s="216">
        <f t="shared" si="1"/>
        <v>3.5179140587248567</v>
      </c>
      <c r="K60" s="24"/>
    </row>
    <row r="61" spans="1:14" ht="22.5" customHeight="1" x14ac:dyDescent="0.25">
      <c r="A61" s="1"/>
      <c r="B61" s="51"/>
      <c r="C61" s="54" t="s">
        <v>12</v>
      </c>
      <c r="D61" s="221">
        <v>99.39649</v>
      </c>
      <c r="E61" s="221">
        <v>344.47582999999997</v>
      </c>
      <c r="F61" s="218">
        <f t="shared" si="2"/>
        <v>2.4656739890915662</v>
      </c>
      <c r="G61" s="222"/>
      <c r="H61" s="221">
        <v>63.321200000000005</v>
      </c>
      <c r="I61" s="221">
        <v>244.36</v>
      </c>
      <c r="J61" s="218">
        <f t="shared" si="1"/>
        <v>2.8590551031881897</v>
      </c>
      <c r="K61" s="24"/>
    </row>
    <row r="62" spans="1:14" x14ac:dyDescent="0.25">
      <c r="A62" s="1"/>
      <c r="B62" s="54"/>
      <c r="C62" s="52" t="s">
        <v>31</v>
      </c>
      <c r="D62" s="221">
        <v>0</v>
      </c>
      <c r="E62" s="221">
        <v>0</v>
      </c>
      <c r="F62" s="218" t="str">
        <f t="shared" si="2"/>
        <v/>
      </c>
      <c r="G62" s="222"/>
      <c r="H62" s="221">
        <v>0</v>
      </c>
      <c r="I62" s="221">
        <v>0</v>
      </c>
      <c r="J62" s="218" t="str">
        <f t="shared" si="1"/>
        <v/>
      </c>
      <c r="K62" s="24"/>
    </row>
    <row r="63" spans="1:14" x14ac:dyDescent="0.25">
      <c r="A63" s="1"/>
      <c r="B63" s="1"/>
      <c r="C63" s="53" t="s">
        <v>6</v>
      </c>
      <c r="D63" s="221">
        <v>1.435E-2</v>
      </c>
      <c r="E63" s="221">
        <v>0</v>
      </c>
      <c r="F63" s="218" t="str">
        <f t="shared" si="2"/>
        <v/>
      </c>
      <c r="G63" s="222"/>
      <c r="H63" s="221">
        <v>4.1000000000000003E-3</v>
      </c>
      <c r="I63" s="221">
        <v>0</v>
      </c>
      <c r="J63" s="218" t="str">
        <f t="shared" si="1"/>
        <v/>
      </c>
      <c r="K63" s="24"/>
    </row>
    <row r="64" spans="1:14" x14ac:dyDescent="0.25">
      <c r="A64" s="1"/>
      <c r="B64" s="1"/>
      <c r="C64" s="53" t="s">
        <v>7</v>
      </c>
      <c r="D64" s="221">
        <v>99.382140000000007</v>
      </c>
      <c r="E64" s="221">
        <v>344.47582999999997</v>
      </c>
      <c r="F64" s="218">
        <f t="shared" si="2"/>
        <v>2.466174405179844</v>
      </c>
      <c r="G64" s="222"/>
      <c r="H64" s="221">
        <v>63.317100000000003</v>
      </c>
      <c r="I64" s="221">
        <v>244.36</v>
      </c>
      <c r="J64" s="218">
        <f t="shared" si="1"/>
        <v>2.859304990279087</v>
      </c>
      <c r="K64" s="24"/>
    </row>
    <row r="65" spans="1:11" ht="23.25" customHeight="1" x14ac:dyDescent="0.25">
      <c r="A65" s="1"/>
      <c r="B65" s="3"/>
      <c r="C65" s="70" t="s">
        <v>9</v>
      </c>
      <c r="D65" s="221">
        <v>38.941360000000003</v>
      </c>
      <c r="E65" s="221">
        <v>213.40723</v>
      </c>
      <c r="F65" s="218">
        <f t="shared" si="2"/>
        <v>4.4802202593848799</v>
      </c>
      <c r="G65" s="222"/>
      <c r="H65" s="221">
        <v>30.327100000000002</v>
      </c>
      <c r="I65" s="221">
        <v>150.09809999999999</v>
      </c>
      <c r="J65" s="218">
        <f t="shared" si="1"/>
        <v>3.9493060661916233</v>
      </c>
      <c r="K65" s="24"/>
    </row>
    <row r="66" spans="1:11" x14ac:dyDescent="0.25">
      <c r="A66" s="1"/>
      <c r="B66" s="1"/>
      <c r="C66" s="208" t="s">
        <v>31</v>
      </c>
      <c r="D66" s="221">
        <v>0</v>
      </c>
      <c r="E66" s="221">
        <v>0</v>
      </c>
      <c r="F66" s="218" t="str">
        <f t="shared" si="2"/>
        <v/>
      </c>
      <c r="G66" s="222"/>
      <c r="H66" s="221">
        <v>0</v>
      </c>
      <c r="I66" s="221">
        <v>5.0000000000000001E-3</v>
      </c>
      <c r="J66" s="218" t="str">
        <f t="shared" si="1"/>
        <v/>
      </c>
      <c r="K66" s="24"/>
    </row>
    <row r="67" spans="1:11" x14ac:dyDescent="0.25">
      <c r="A67" s="1"/>
      <c r="B67" s="1"/>
      <c r="C67" s="53" t="s">
        <v>6</v>
      </c>
      <c r="D67" s="221">
        <v>0</v>
      </c>
      <c r="E67" s="221">
        <v>0</v>
      </c>
      <c r="F67" s="218" t="str">
        <f t="shared" si="2"/>
        <v/>
      </c>
      <c r="G67" s="222"/>
      <c r="H67" s="221">
        <v>0</v>
      </c>
      <c r="I67" s="221">
        <v>0</v>
      </c>
      <c r="J67" s="218" t="str">
        <f t="shared" si="1"/>
        <v/>
      </c>
      <c r="K67" s="24"/>
    </row>
    <row r="68" spans="1:11" x14ac:dyDescent="0.25">
      <c r="A68" s="1"/>
      <c r="B68" s="1"/>
      <c r="C68" s="53" t="s">
        <v>7</v>
      </c>
      <c r="D68" s="221">
        <v>38.941360000000003</v>
      </c>
      <c r="E68" s="221">
        <v>213.40723</v>
      </c>
      <c r="F68" s="218">
        <f t="shared" si="2"/>
        <v>4.4802202593848799</v>
      </c>
      <c r="G68" s="222"/>
      <c r="H68" s="221">
        <v>30.327100000000002</v>
      </c>
      <c r="I68" s="221">
        <v>150.09309999999999</v>
      </c>
      <c r="J68" s="218">
        <f t="shared" si="1"/>
        <v>3.9491411971471058</v>
      </c>
      <c r="K68" s="24"/>
    </row>
    <row r="69" spans="1:11" ht="23.25" customHeight="1" x14ac:dyDescent="0.25">
      <c r="A69" s="1"/>
      <c r="B69" s="3"/>
      <c r="C69" s="1" t="s">
        <v>10</v>
      </c>
      <c r="D69" s="221">
        <v>93.670879999999997</v>
      </c>
      <c r="E69" s="221">
        <v>339.55286088281582</v>
      </c>
      <c r="F69" s="218">
        <f t="shared" si="2"/>
        <v>2.6249564526650739</v>
      </c>
      <c r="G69" s="222"/>
      <c r="H69" s="221">
        <v>29.2775</v>
      </c>
      <c r="I69" s="221">
        <v>160.9101</v>
      </c>
      <c r="J69" s="218">
        <f t="shared" si="1"/>
        <v>4.4960327896849117</v>
      </c>
      <c r="K69" s="24"/>
    </row>
    <row r="70" spans="1:11" x14ac:dyDescent="0.25">
      <c r="A70" s="1"/>
      <c r="B70" s="1"/>
      <c r="C70" s="53" t="s">
        <v>31</v>
      </c>
      <c r="D70" s="221">
        <v>47.212119999999999</v>
      </c>
      <c r="E70" s="221">
        <v>52.399470000000001</v>
      </c>
      <c r="F70" s="218">
        <f t="shared" si="2"/>
        <v>0.10987326982986577</v>
      </c>
      <c r="G70" s="222"/>
      <c r="H70" s="221">
        <v>10.079599999999999</v>
      </c>
      <c r="I70" s="221">
        <v>8.6229999999999993</v>
      </c>
      <c r="J70" s="218">
        <f t="shared" si="1"/>
        <v>-0.14450970276598277</v>
      </c>
      <c r="K70" s="24"/>
    </row>
    <row r="71" spans="1:11" x14ac:dyDescent="0.25">
      <c r="A71" s="1"/>
      <c r="B71" s="1"/>
      <c r="C71" s="53" t="s">
        <v>6</v>
      </c>
      <c r="D71" s="221">
        <v>0</v>
      </c>
      <c r="E71" s="221">
        <v>0</v>
      </c>
      <c r="F71" s="218" t="str">
        <f t="shared" si="2"/>
        <v/>
      </c>
      <c r="G71" s="222"/>
      <c r="H71" s="221">
        <v>0</v>
      </c>
      <c r="I71" s="221">
        <v>0</v>
      </c>
      <c r="J71" s="218" t="str">
        <f t="shared" si="1"/>
        <v/>
      </c>
      <c r="K71" s="24"/>
    </row>
    <row r="72" spans="1:11" x14ac:dyDescent="0.25">
      <c r="A72" s="1"/>
      <c r="B72" s="1"/>
      <c r="C72" s="53" t="s">
        <v>7</v>
      </c>
      <c r="D72" s="221">
        <v>46.458759999999998</v>
      </c>
      <c r="E72" s="221">
        <v>287.15339088281581</v>
      </c>
      <c r="F72" s="218">
        <f>IF(D72&lt;1,"",IFERROR((E72-D72)/D72,""))</f>
        <v>5.1808233987049128</v>
      </c>
      <c r="G72" s="222"/>
      <c r="H72" s="221">
        <v>19.197900000000001</v>
      </c>
      <c r="I72" s="221">
        <v>152.28710000000001</v>
      </c>
      <c r="J72" s="218">
        <f t="shared" ref="J72" si="3">IF(H72&lt;1,"",IFERROR(($I72-$H72)/$H72,""))</f>
        <v>6.9324874074768594</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7"/>
      <c r="B76" s="17" t="s">
        <v>175</v>
      </c>
      <c r="C76" s="5"/>
      <c r="D76" s="5"/>
      <c r="E76" s="5"/>
      <c r="F76" s="5"/>
      <c r="G76" s="5"/>
      <c r="H76" s="5"/>
      <c r="I76" s="5"/>
      <c r="J76" s="48"/>
      <c r="K76" s="1"/>
    </row>
    <row r="77" spans="1:11" ht="24.75" customHeight="1" x14ac:dyDescent="0.25">
      <c r="A77" s="16"/>
      <c r="B77" s="251" t="s">
        <v>126</v>
      </c>
      <c r="C77" s="251"/>
      <c r="D77" s="251"/>
      <c r="E77" s="251"/>
      <c r="F77" s="251"/>
      <c r="G77" s="251"/>
      <c r="H77" s="251"/>
      <c r="I77" s="251"/>
      <c r="J77" s="48"/>
      <c r="K77" s="1"/>
    </row>
    <row r="78" spans="1:11" x14ac:dyDescent="0.25">
      <c r="A78" s="16"/>
      <c r="B78" s="251"/>
      <c r="C78" s="251"/>
      <c r="D78" s="251"/>
      <c r="E78" s="251"/>
      <c r="F78" s="251"/>
      <c r="G78" s="251"/>
      <c r="H78" s="251"/>
      <c r="I78" s="251"/>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4"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N46" sqref="N46"/>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210</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50">
        <v>44958</v>
      </c>
      <c r="D4" s="250"/>
      <c r="E4" s="250"/>
      <c r="F4" s="250"/>
      <c r="G4" s="250"/>
      <c r="H4" s="250"/>
      <c r="I4" s="250"/>
      <c r="J4" s="250"/>
      <c r="K4" s="1"/>
    </row>
    <row r="5" spans="1:20" x14ac:dyDescent="0.25">
      <c r="A5" s="1"/>
      <c r="B5" s="57"/>
      <c r="C5" s="57"/>
      <c r="D5" s="58" t="s">
        <v>4</v>
      </c>
      <c r="E5" s="59"/>
      <c r="F5" s="59"/>
      <c r="G5" s="66"/>
      <c r="H5" s="58" t="s">
        <v>125</v>
      </c>
      <c r="I5" s="59"/>
      <c r="J5" s="59"/>
      <c r="K5" s="5"/>
    </row>
    <row r="6" spans="1:20" x14ac:dyDescent="0.25">
      <c r="A6" s="1"/>
      <c r="B6" s="60"/>
      <c r="C6" s="60"/>
      <c r="D6" s="60">
        <v>2022</v>
      </c>
      <c r="E6" s="60">
        <v>2023</v>
      </c>
      <c r="F6" s="61" t="s">
        <v>182</v>
      </c>
      <c r="G6" s="60"/>
      <c r="H6" s="62">
        <v>2022</v>
      </c>
      <c r="I6" s="60">
        <v>2023</v>
      </c>
      <c r="J6" s="60" t="s">
        <v>182</v>
      </c>
      <c r="K6" s="5"/>
    </row>
    <row r="7" spans="1:20" x14ac:dyDescent="0.25">
      <c r="A7" s="1"/>
      <c r="B7" s="49"/>
      <c r="C7" s="49"/>
      <c r="D7" s="50"/>
      <c r="E7" s="50"/>
      <c r="F7" s="50"/>
      <c r="G7" s="50"/>
      <c r="H7" s="63"/>
      <c r="I7" s="50"/>
      <c r="J7" s="50"/>
      <c r="K7" s="5"/>
    </row>
    <row r="8" spans="1:20" x14ac:dyDescent="0.25">
      <c r="A8" s="1"/>
      <c r="B8" s="56" t="s">
        <v>11</v>
      </c>
      <c r="C8" s="49"/>
      <c r="D8" s="144">
        <v>12499.737451260604</v>
      </c>
      <c r="E8" s="144">
        <v>10180.592384801605</v>
      </c>
      <c r="F8" s="216">
        <f t="shared" ref="F8:F35" si="0">IF(D8&lt;1,"",IFERROR((E8-D8)/D8,""))</f>
        <v>-0.18553550228569901</v>
      </c>
      <c r="G8" s="50"/>
      <c r="H8" s="144">
        <v>14633.6697</v>
      </c>
      <c r="I8" s="144">
        <v>11933.613499999999</v>
      </c>
      <c r="J8" s="216">
        <f t="shared" ref="J8:J71" si="1">IF(H8&lt;1,"",IFERROR(($I8-$H8)/$H8,""))</f>
        <v>-0.18450984991139993</v>
      </c>
      <c r="K8" s="24"/>
      <c r="N8" s="189"/>
    </row>
    <row r="9" spans="1:20" ht="22.5" customHeight="1" x14ac:dyDescent="0.25">
      <c r="A9" s="1"/>
      <c r="B9" s="56"/>
      <c r="C9" s="54" t="s">
        <v>12</v>
      </c>
      <c r="D9" s="221">
        <v>0</v>
      </c>
      <c r="E9" s="221">
        <v>0</v>
      </c>
      <c r="F9" s="218" t="str">
        <f t="shared" si="0"/>
        <v/>
      </c>
      <c r="G9" s="50"/>
      <c r="H9" s="221">
        <v>0</v>
      </c>
      <c r="I9" s="221">
        <v>0</v>
      </c>
      <c r="J9" s="218" t="str">
        <f t="shared" si="1"/>
        <v/>
      </c>
      <c r="K9" s="24"/>
      <c r="N9" s="189"/>
    </row>
    <row r="10" spans="1:20" x14ac:dyDescent="0.25">
      <c r="A10" s="1"/>
      <c r="B10" s="49"/>
      <c r="C10" s="52" t="s">
        <v>31</v>
      </c>
      <c r="D10" s="221">
        <v>0</v>
      </c>
      <c r="E10" s="221">
        <v>0</v>
      </c>
      <c r="F10" s="218" t="str">
        <f t="shared" si="0"/>
        <v/>
      </c>
      <c r="G10" s="50"/>
      <c r="H10" s="221">
        <v>0</v>
      </c>
      <c r="I10" s="221">
        <v>0</v>
      </c>
      <c r="J10" s="218" t="str">
        <f t="shared" si="1"/>
        <v/>
      </c>
      <c r="K10" s="24"/>
      <c r="M10" s="189"/>
      <c r="O10" s="104"/>
      <c r="P10" s="104"/>
      <c r="Q10" s="104"/>
      <c r="R10" s="104"/>
      <c r="S10" s="104"/>
      <c r="T10" s="104"/>
    </row>
    <row r="11" spans="1:20" x14ac:dyDescent="0.25">
      <c r="A11" s="1"/>
      <c r="B11" s="49"/>
      <c r="C11" s="53" t="s">
        <v>6</v>
      </c>
      <c r="D11" s="221">
        <v>0</v>
      </c>
      <c r="E11" s="221">
        <v>0</v>
      </c>
      <c r="F11" s="218" t="str">
        <f t="shared" si="0"/>
        <v/>
      </c>
      <c r="G11" s="50"/>
      <c r="H11" s="221">
        <v>0</v>
      </c>
      <c r="I11" s="221">
        <v>0</v>
      </c>
      <c r="J11" s="218" t="str">
        <f t="shared" si="1"/>
        <v/>
      </c>
      <c r="K11" s="24"/>
      <c r="O11" s="104"/>
      <c r="P11" s="104"/>
      <c r="Q11" s="104"/>
      <c r="R11" s="104"/>
      <c r="S11" s="104"/>
      <c r="T11" s="104"/>
    </row>
    <row r="12" spans="1:20" x14ac:dyDescent="0.25">
      <c r="A12" s="1"/>
      <c r="B12" s="49"/>
      <c r="C12" s="53" t="s">
        <v>7</v>
      </c>
      <c r="D12" s="221">
        <v>0</v>
      </c>
      <c r="E12" s="221">
        <v>0</v>
      </c>
      <c r="F12" s="218" t="str">
        <f t="shared" si="0"/>
        <v/>
      </c>
      <c r="G12" s="50"/>
      <c r="H12" s="221">
        <v>0</v>
      </c>
      <c r="I12" s="221">
        <v>0</v>
      </c>
      <c r="J12" s="218" t="str">
        <f t="shared" si="1"/>
        <v/>
      </c>
      <c r="K12" s="24"/>
      <c r="O12" s="106"/>
      <c r="P12" s="106"/>
      <c r="Q12" s="106"/>
      <c r="R12" s="106"/>
      <c r="S12" s="106"/>
      <c r="T12" s="106"/>
    </row>
    <row r="13" spans="1:20" ht="23.25" customHeight="1" x14ac:dyDescent="0.25">
      <c r="A13" s="1"/>
      <c r="B13" s="56"/>
      <c r="C13" s="70" t="s">
        <v>9</v>
      </c>
      <c r="D13" s="221">
        <v>0</v>
      </c>
      <c r="E13" s="221">
        <v>0</v>
      </c>
      <c r="F13" s="218" t="str">
        <f t="shared" si="0"/>
        <v/>
      </c>
      <c r="G13" s="50"/>
      <c r="H13" s="221">
        <v>0</v>
      </c>
      <c r="I13" s="221">
        <v>0</v>
      </c>
      <c r="J13" s="218" t="str">
        <f t="shared" si="1"/>
        <v/>
      </c>
      <c r="K13" s="24"/>
      <c r="O13" s="106"/>
      <c r="P13" s="106"/>
      <c r="Q13" s="106"/>
      <c r="R13" s="106"/>
      <c r="S13" s="106"/>
      <c r="T13" s="106"/>
    </row>
    <row r="14" spans="1:20" x14ac:dyDescent="0.25">
      <c r="A14" s="1"/>
      <c r="B14" s="49"/>
      <c r="C14" s="53" t="s">
        <v>32</v>
      </c>
      <c r="D14" s="221">
        <v>0</v>
      </c>
      <c r="E14" s="221">
        <v>0</v>
      </c>
      <c r="F14" s="218" t="str">
        <f t="shared" si="0"/>
        <v/>
      </c>
      <c r="G14" s="50"/>
      <c r="H14" s="221">
        <v>0</v>
      </c>
      <c r="I14" s="221">
        <v>0</v>
      </c>
      <c r="J14" s="218" t="str">
        <f t="shared" si="1"/>
        <v/>
      </c>
      <c r="K14" s="24"/>
      <c r="O14" s="109"/>
      <c r="P14" s="109"/>
      <c r="Q14" s="109"/>
      <c r="R14" s="109"/>
      <c r="S14" s="109"/>
      <c r="T14" s="109"/>
    </row>
    <row r="15" spans="1:20" x14ac:dyDescent="0.25">
      <c r="A15" s="1"/>
      <c r="B15" s="49"/>
      <c r="C15" s="53" t="s">
        <v>6</v>
      </c>
      <c r="D15" s="221">
        <v>0</v>
      </c>
      <c r="E15" s="221">
        <v>0</v>
      </c>
      <c r="F15" s="218" t="str">
        <f>IF(D15&lt;1,"",IFERROR((E15-D15)/D15,""))</f>
        <v/>
      </c>
      <c r="G15" s="50"/>
      <c r="H15" s="221">
        <v>0</v>
      </c>
      <c r="I15" s="221">
        <v>0</v>
      </c>
      <c r="J15" s="218" t="str">
        <f t="shared" si="1"/>
        <v/>
      </c>
      <c r="K15" s="24"/>
      <c r="O15" s="109"/>
      <c r="P15" s="109"/>
      <c r="Q15" s="109"/>
      <c r="R15" s="109"/>
      <c r="S15" s="109"/>
      <c r="T15" s="109"/>
    </row>
    <row r="16" spans="1:20" x14ac:dyDescent="0.25">
      <c r="A16" s="1"/>
      <c r="B16" s="49"/>
      <c r="C16" s="53" t="s">
        <v>7</v>
      </c>
      <c r="D16" s="221">
        <v>0</v>
      </c>
      <c r="E16" s="221">
        <v>0</v>
      </c>
      <c r="F16" s="218" t="str">
        <f t="shared" si="0"/>
        <v/>
      </c>
      <c r="G16" s="50"/>
      <c r="H16" s="221">
        <v>0</v>
      </c>
      <c r="I16" s="221">
        <v>0</v>
      </c>
      <c r="J16" s="218" t="str">
        <f t="shared" si="1"/>
        <v/>
      </c>
      <c r="K16" s="24"/>
      <c r="O16" s="109"/>
      <c r="P16" s="109"/>
      <c r="Q16" s="109"/>
      <c r="R16" s="109"/>
      <c r="S16" s="109"/>
      <c r="T16" s="109"/>
    </row>
    <row r="17" spans="1:20" s="166" customFormat="1" ht="23.25" customHeight="1" x14ac:dyDescent="0.25">
      <c r="A17" s="1"/>
      <c r="B17" s="56"/>
      <c r="C17" s="1" t="s">
        <v>10</v>
      </c>
      <c r="D17" s="217">
        <v>12499.737451260604</v>
      </c>
      <c r="E17" s="217">
        <v>10180.592384801605</v>
      </c>
      <c r="F17" s="218">
        <f t="shared" si="0"/>
        <v>-0.18553550228569901</v>
      </c>
      <c r="G17" s="50"/>
      <c r="H17" s="217">
        <v>14633.6697</v>
      </c>
      <c r="I17" s="217">
        <v>11933.613499999999</v>
      </c>
      <c r="J17" s="218">
        <f t="shared" si="1"/>
        <v>-0.18450984991139993</v>
      </c>
      <c r="K17" s="24"/>
      <c r="O17" s="109"/>
      <c r="P17" s="109"/>
      <c r="Q17" s="109"/>
      <c r="R17" s="109"/>
      <c r="S17" s="109"/>
      <c r="T17" s="109"/>
    </row>
    <row r="18" spans="1:20" x14ac:dyDescent="0.25">
      <c r="A18" s="1"/>
      <c r="B18" s="49"/>
      <c r="C18" s="53" t="s">
        <v>31</v>
      </c>
      <c r="D18" s="217">
        <v>4232.6493592888864</v>
      </c>
      <c r="E18" s="217">
        <v>2200.5708801952023</v>
      </c>
      <c r="F18" s="218">
        <f t="shared" si="0"/>
        <v>-0.48009610685896431</v>
      </c>
      <c r="G18" s="50"/>
      <c r="H18" s="217">
        <v>2784.5197000000003</v>
      </c>
      <c r="I18" s="217">
        <v>818.3623</v>
      </c>
      <c r="J18" s="218">
        <f t="shared" si="1"/>
        <v>-0.70610288733098214</v>
      </c>
      <c r="K18" s="24"/>
      <c r="N18" s="108"/>
      <c r="O18" s="109"/>
      <c r="P18" s="109"/>
      <c r="Q18" s="109"/>
      <c r="R18" s="109"/>
      <c r="S18" s="109"/>
      <c r="T18" s="109"/>
    </row>
    <row r="19" spans="1:20" x14ac:dyDescent="0.25">
      <c r="A19" s="1"/>
      <c r="B19" s="49"/>
      <c r="C19" s="53" t="s">
        <v>6</v>
      </c>
      <c r="D19" s="217">
        <v>7527.5690653597358</v>
      </c>
      <c r="E19" s="217">
        <v>5911.8267992232541</v>
      </c>
      <c r="F19" s="218">
        <f t="shared" si="0"/>
        <v>-0.21464330012882676</v>
      </c>
      <c r="G19" s="50"/>
      <c r="H19" s="217">
        <v>11667.434500000001</v>
      </c>
      <c r="I19" s="217">
        <v>10797.7863</v>
      </c>
      <c r="J19" s="218">
        <f t="shared" si="1"/>
        <v>-7.4536368727846844E-2</v>
      </c>
      <c r="K19" s="24"/>
      <c r="N19" s="107"/>
      <c r="O19" s="106"/>
      <c r="P19" s="106"/>
      <c r="Q19" s="106"/>
      <c r="R19" s="106"/>
      <c r="S19" s="106"/>
      <c r="T19" s="106"/>
    </row>
    <row r="20" spans="1:20" x14ac:dyDescent="0.25">
      <c r="A20" s="1"/>
      <c r="B20" s="49"/>
      <c r="C20" s="53" t="s">
        <v>7</v>
      </c>
      <c r="D20" s="217">
        <v>739.5190266119813</v>
      </c>
      <c r="E20" s="217">
        <v>2068.1947053831486</v>
      </c>
      <c r="F20" s="218">
        <f t="shared" si="0"/>
        <v>1.7966754484442915</v>
      </c>
      <c r="G20" s="50"/>
      <c r="H20" s="217">
        <v>181.71549999999999</v>
      </c>
      <c r="I20" s="217">
        <v>317.4649</v>
      </c>
      <c r="J20" s="218">
        <f t="shared" si="1"/>
        <v>0.74704359286907285</v>
      </c>
      <c r="K20" s="24"/>
      <c r="N20" s="108"/>
      <c r="O20" s="109"/>
      <c r="P20" s="109"/>
      <c r="Q20" s="109"/>
      <c r="R20" s="109"/>
      <c r="S20" s="109"/>
      <c r="T20" s="109"/>
    </row>
    <row r="21" spans="1:20" ht="21" customHeight="1" x14ac:dyDescent="0.25">
      <c r="A21" s="1"/>
      <c r="B21" s="51" t="s">
        <v>8</v>
      </c>
      <c r="C21" s="54"/>
      <c r="D21" s="219">
        <v>5870.9497382859463</v>
      </c>
      <c r="E21" s="219">
        <v>3510.9969436064016</v>
      </c>
      <c r="F21" s="216">
        <f t="shared" si="0"/>
        <v>-0.40197121417846526</v>
      </c>
      <c r="G21" s="220"/>
      <c r="H21" s="219">
        <v>5201.231600000001</v>
      </c>
      <c r="I21" s="219">
        <v>4461.6624000000002</v>
      </c>
      <c r="J21" s="216">
        <f t="shared" si="1"/>
        <v>-0.14219116872242349</v>
      </c>
      <c r="K21" s="24"/>
      <c r="N21" s="108"/>
      <c r="O21" s="109"/>
      <c r="P21" s="109"/>
      <c r="Q21" s="109"/>
      <c r="R21" s="109"/>
      <c r="S21" s="109"/>
      <c r="T21" s="109"/>
    </row>
    <row r="22" spans="1:20" s="166" customFormat="1" ht="23.25" customHeight="1" x14ac:dyDescent="0.25">
      <c r="A22" s="1"/>
      <c r="B22" s="51"/>
      <c r="C22" s="54" t="s">
        <v>12</v>
      </c>
      <c r="D22" s="221">
        <v>0</v>
      </c>
      <c r="E22" s="221">
        <v>0</v>
      </c>
      <c r="F22" s="218" t="str">
        <f t="shared" si="0"/>
        <v/>
      </c>
      <c r="G22" s="222"/>
      <c r="H22" s="221">
        <v>0</v>
      </c>
      <c r="I22" s="221">
        <v>0</v>
      </c>
      <c r="J22" s="218" t="str">
        <f t="shared" si="1"/>
        <v/>
      </c>
      <c r="K22" s="24"/>
      <c r="N22" s="108"/>
      <c r="O22" s="109"/>
      <c r="P22" s="109"/>
      <c r="Q22" s="109"/>
      <c r="R22" s="109"/>
      <c r="S22" s="109"/>
      <c r="T22" s="109"/>
    </row>
    <row r="23" spans="1:20" x14ac:dyDescent="0.25">
      <c r="A23" s="1"/>
      <c r="B23" s="54"/>
      <c r="C23" s="52" t="s">
        <v>31</v>
      </c>
      <c r="D23" s="221">
        <v>0</v>
      </c>
      <c r="E23" s="221">
        <v>0</v>
      </c>
      <c r="F23" s="218" t="str">
        <f t="shared" si="0"/>
        <v/>
      </c>
      <c r="G23" s="154"/>
      <c r="H23" s="221">
        <v>0</v>
      </c>
      <c r="I23" s="221">
        <v>0</v>
      </c>
      <c r="J23" s="218" t="str">
        <f t="shared" si="1"/>
        <v/>
      </c>
      <c r="K23" s="24"/>
      <c r="N23" s="105"/>
      <c r="O23" s="106"/>
      <c r="P23" s="106"/>
      <c r="Q23" s="106"/>
      <c r="R23" s="106"/>
      <c r="S23" s="106"/>
      <c r="T23" s="106"/>
    </row>
    <row r="24" spans="1:20" x14ac:dyDescent="0.25">
      <c r="A24" s="1"/>
      <c r="B24" s="1"/>
      <c r="C24" s="53" t="s">
        <v>6</v>
      </c>
      <c r="D24" s="221">
        <v>0</v>
      </c>
      <c r="E24" s="221">
        <v>0</v>
      </c>
      <c r="F24" s="218" t="str">
        <f t="shared" si="0"/>
        <v/>
      </c>
      <c r="G24" s="222"/>
      <c r="H24" s="221">
        <v>0</v>
      </c>
      <c r="I24" s="221">
        <v>0</v>
      </c>
      <c r="J24" s="218" t="str">
        <f t="shared" si="1"/>
        <v/>
      </c>
      <c r="K24" s="24"/>
      <c r="N24" s="107"/>
      <c r="O24" s="106"/>
      <c r="P24" s="106"/>
      <c r="Q24" s="106"/>
      <c r="R24" s="106"/>
      <c r="S24" s="106"/>
      <c r="T24" s="106"/>
    </row>
    <row r="25" spans="1:20" x14ac:dyDescent="0.25">
      <c r="A25" s="1"/>
      <c r="B25" s="1"/>
      <c r="C25" s="53" t="s">
        <v>7</v>
      </c>
      <c r="D25" s="221">
        <v>0</v>
      </c>
      <c r="E25" s="221">
        <v>0</v>
      </c>
      <c r="F25" s="218" t="str">
        <f t="shared" si="0"/>
        <v/>
      </c>
      <c r="G25" s="222"/>
      <c r="H25" s="221">
        <v>0</v>
      </c>
      <c r="I25" s="221">
        <v>0</v>
      </c>
      <c r="J25" s="218" t="str">
        <f t="shared" si="1"/>
        <v/>
      </c>
      <c r="K25" s="24"/>
      <c r="N25" s="108"/>
      <c r="O25" s="109"/>
      <c r="P25" s="109"/>
      <c r="Q25" s="109"/>
      <c r="R25" s="109"/>
      <c r="S25" s="109"/>
      <c r="T25" s="109"/>
    </row>
    <row r="26" spans="1:20" s="166" customFormat="1" ht="23.25" customHeight="1" x14ac:dyDescent="0.25">
      <c r="A26" s="1"/>
      <c r="B26" s="3"/>
      <c r="C26" s="70" t="s">
        <v>9</v>
      </c>
      <c r="D26" s="221">
        <v>0</v>
      </c>
      <c r="E26" s="221">
        <v>0</v>
      </c>
      <c r="F26" s="218" t="str">
        <f t="shared" si="0"/>
        <v/>
      </c>
      <c r="G26" s="222"/>
      <c r="H26" s="221">
        <v>0</v>
      </c>
      <c r="I26" s="221">
        <v>0</v>
      </c>
      <c r="J26" s="218" t="str">
        <f t="shared" si="1"/>
        <v/>
      </c>
      <c r="K26" s="24"/>
      <c r="N26" s="167"/>
      <c r="O26" s="109"/>
      <c r="P26" s="109"/>
      <c r="Q26" s="109"/>
      <c r="R26" s="109"/>
      <c r="S26" s="109"/>
      <c r="T26" s="109"/>
    </row>
    <row r="27" spans="1:20" x14ac:dyDescent="0.25">
      <c r="A27" s="1"/>
      <c r="B27" s="1"/>
      <c r="C27" s="208" t="s">
        <v>31</v>
      </c>
      <c r="D27" s="221">
        <v>0</v>
      </c>
      <c r="E27" s="221">
        <v>0</v>
      </c>
      <c r="F27" s="218" t="str">
        <f t="shared" si="0"/>
        <v/>
      </c>
      <c r="G27" s="222"/>
      <c r="H27" s="221">
        <v>0</v>
      </c>
      <c r="I27" s="221">
        <v>0</v>
      </c>
      <c r="J27" s="218" t="str">
        <f t="shared" si="1"/>
        <v/>
      </c>
      <c r="K27" s="24"/>
      <c r="N27" s="108"/>
      <c r="O27" s="109"/>
      <c r="P27" s="109"/>
      <c r="Q27" s="109"/>
      <c r="R27" s="109"/>
      <c r="S27" s="109"/>
      <c r="T27" s="109"/>
    </row>
    <row r="28" spans="1:20" x14ac:dyDescent="0.25">
      <c r="A28" s="1"/>
      <c r="B28" s="1"/>
      <c r="C28" s="53" t="s">
        <v>6</v>
      </c>
      <c r="D28" s="221">
        <v>0</v>
      </c>
      <c r="E28" s="221">
        <v>0</v>
      </c>
      <c r="F28" s="218" t="str">
        <f t="shared" si="0"/>
        <v/>
      </c>
      <c r="G28" s="222"/>
      <c r="H28" s="221">
        <v>0</v>
      </c>
      <c r="I28" s="221">
        <v>0</v>
      </c>
      <c r="J28" s="218" t="str">
        <f t="shared" si="1"/>
        <v/>
      </c>
      <c r="K28" s="24"/>
      <c r="N28" s="107"/>
      <c r="O28" s="106"/>
      <c r="P28" s="106"/>
      <c r="Q28" s="106"/>
      <c r="R28" s="106"/>
      <c r="S28" s="106"/>
      <c r="T28" s="106"/>
    </row>
    <row r="29" spans="1:20" x14ac:dyDescent="0.25">
      <c r="A29" s="1"/>
      <c r="B29" s="1"/>
      <c r="C29" s="53" t="s">
        <v>7</v>
      </c>
      <c r="D29" s="221">
        <v>0</v>
      </c>
      <c r="E29" s="221">
        <v>0</v>
      </c>
      <c r="F29" s="218" t="str">
        <f t="shared" si="0"/>
        <v/>
      </c>
      <c r="G29" s="222"/>
      <c r="H29" s="221">
        <v>0</v>
      </c>
      <c r="I29" s="221">
        <v>0</v>
      </c>
      <c r="J29" s="218" t="str">
        <f t="shared" si="1"/>
        <v/>
      </c>
      <c r="K29" s="24"/>
      <c r="N29" s="108"/>
      <c r="O29" s="109"/>
      <c r="P29" s="109"/>
      <c r="Q29" s="109"/>
      <c r="R29" s="109"/>
      <c r="S29" s="109"/>
      <c r="T29" s="109"/>
    </row>
    <row r="30" spans="1:20" s="166" customFormat="1" ht="22.5" customHeight="1" x14ac:dyDescent="0.25">
      <c r="A30" s="1"/>
      <c r="B30" s="3"/>
      <c r="C30" s="1" t="s">
        <v>10</v>
      </c>
      <c r="D30" s="221">
        <v>5870.9497382859463</v>
      </c>
      <c r="E30" s="221">
        <v>3510.9969436064016</v>
      </c>
      <c r="F30" s="218">
        <f t="shared" si="0"/>
        <v>-0.40197121417846526</v>
      </c>
      <c r="G30" s="222"/>
      <c r="H30" s="221">
        <v>5201.231600000001</v>
      </c>
      <c r="I30" s="221">
        <v>4461.6624000000002</v>
      </c>
      <c r="J30" s="218">
        <f t="shared" si="1"/>
        <v>-0.14219116872242349</v>
      </c>
      <c r="K30" s="24"/>
      <c r="N30" s="108"/>
      <c r="O30" s="109"/>
      <c r="P30" s="109"/>
      <c r="Q30" s="109"/>
      <c r="R30" s="109"/>
      <c r="S30" s="109"/>
      <c r="T30" s="109"/>
    </row>
    <row r="31" spans="1:20" x14ac:dyDescent="0.25">
      <c r="A31" s="1"/>
      <c r="B31" s="1"/>
      <c r="C31" s="53" t="s">
        <v>31</v>
      </c>
      <c r="D31" s="221">
        <v>2696.7986582859462</v>
      </c>
      <c r="E31" s="221">
        <v>1205.960023606402</v>
      </c>
      <c r="F31" s="218">
        <f t="shared" si="0"/>
        <v>-0.55281792361432869</v>
      </c>
      <c r="G31" s="222"/>
      <c r="H31" s="221">
        <v>1198.0123000000001</v>
      </c>
      <c r="I31" s="221">
        <v>441.4468</v>
      </c>
      <c r="J31" s="218">
        <f t="shared" si="1"/>
        <v>-0.63151730579060006</v>
      </c>
      <c r="K31" s="24"/>
      <c r="N31" s="108"/>
      <c r="O31" s="109"/>
      <c r="P31" s="109"/>
      <c r="Q31" s="109"/>
      <c r="R31" s="109"/>
      <c r="S31" s="109"/>
      <c r="T31" s="109"/>
    </row>
    <row r="32" spans="1:20" x14ac:dyDescent="0.25">
      <c r="A32" s="1"/>
      <c r="B32" s="1"/>
      <c r="C32" s="53" t="s">
        <v>6</v>
      </c>
      <c r="D32" s="221">
        <v>2898.3523399999999</v>
      </c>
      <c r="E32" s="221">
        <v>1430.94192</v>
      </c>
      <c r="F32" s="218">
        <f t="shared" si="0"/>
        <v>-0.50629124683992011</v>
      </c>
      <c r="G32" s="222"/>
      <c r="H32" s="221">
        <v>3931.6887000000011</v>
      </c>
      <c r="I32" s="221">
        <v>3875.5185000000001</v>
      </c>
      <c r="J32" s="218">
        <f t="shared" si="1"/>
        <v>-1.4286532908874734E-2</v>
      </c>
      <c r="K32" s="24"/>
      <c r="N32" s="105"/>
      <c r="O32" s="106"/>
      <c r="P32" s="106"/>
      <c r="Q32" s="106"/>
      <c r="R32" s="106"/>
      <c r="S32" s="106"/>
      <c r="T32" s="106"/>
    </row>
    <row r="33" spans="1:20" x14ac:dyDescent="0.25">
      <c r="A33" s="1"/>
      <c r="B33" s="1"/>
      <c r="C33" s="53" t="s">
        <v>7</v>
      </c>
      <c r="D33" s="221">
        <v>275.79874000000001</v>
      </c>
      <c r="E33" s="221">
        <v>874.09499999999991</v>
      </c>
      <c r="F33" s="218">
        <f t="shared" si="0"/>
        <v>2.1693219483163695</v>
      </c>
      <c r="G33" s="222"/>
      <c r="H33" s="221">
        <v>71.530599999999993</v>
      </c>
      <c r="I33" s="221">
        <v>144.69710000000001</v>
      </c>
      <c r="J33" s="218">
        <f t="shared" si="1"/>
        <v>1.0228699325882913</v>
      </c>
      <c r="K33" s="24"/>
      <c r="N33" s="107"/>
      <c r="O33" s="106"/>
      <c r="P33" s="106"/>
      <c r="Q33" s="106"/>
      <c r="R33" s="106"/>
      <c r="S33" s="106"/>
      <c r="T33" s="106"/>
    </row>
    <row r="34" spans="1:20" ht="21" customHeight="1" x14ac:dyDescent="0.25">
      <c r="A34" s="1"/>
      <c r="B34" s="51" t="s">
        <v>13</v>
      </c>
      <c r="C34" s="54"/>
      <c r="D34" s="219">
        <v>393.15318000000002</v>
      </c>
      <c r="E34" s="219">
        <v>466.36509999999998</v>
      </c>
      <c r="F34" s="216">
        <f t="shared" si="0"/>
        <v>0.18621729067535447</v>
      </c>
      <c r="G34" s="220"/>
      <c r="H34" s="219">
        <v>1102.7702000000002</v>
      </c>
      <c r="I34" s="219">
        <v>74.455500000000001</v>
      </c>
      <c r="J34" s="216">
        <f t="shared" si="1"/>
        <v>-0.93248321363780051</v>
      </c>
      <c r="K34" s="24"/>
      <c r="N34" s="108"/>
      <c r="O34" s="109"/>
      <c r="P34" s="109"/>
      <c r="Q34" s="109"/>
      <c r="R34" s="109"/>
      <c r="S34" s="109"/>
      <c r="T34" s="109"/>
    </row>
    <row r="35" spans="1:20" s="166" customFormat="1" ht="22.5" customHeight="1" x14ac:dyDescent="0.25">
      <c r="A35" s="1"/>
      <c r="B35" s="51"/>
      <c r="C35" s="54" t="s">
        <v>12</v>
      </c>
      <c r="D35" s="221">
        <v>0</v>
      </c>
      <c r="E35" s="221">
        <v>0</v>
      </c>
      <c r="F35" s="218" t="str">
        <f t="shared" si="0"/>
        <v/>
      </c>
      <c r="G35" s="222"/>
      <c r="H35" s="221">
        <v>0</v>
      </c>
      <c r="I35" s="221">
        <v>0</v>
      </c>
      <c r="J35" s="218" t="str">
        <f t="shared" si="1"/>
        <v/>
      </c>
      <c r="K35" s="24"/>
      <c r="N35" s="108"/>
      <c r="O35" s="109"/>
      <c r="P35" s="109"/>
      <c r="Q35" s="109"/>
      <c r="R35" s="109"/>
      <c r="S35" s="109"/>
      <c r="T35" s="109"/>
    </row>
    <row r="36" spans="1:20" x14ac:dyDescent="0.25">
      <c r="A36" s="1"/>
      <c r="B36" s="54"/>
      <c r="C36" s="52" t="s">
        <v>31</v>
      </c>
      <c r="D36" s="221">
        <v>0</v>
      </c>
      <c r="E36" s="221">
        <v>0</v>
      </c>
      <c r="F36" s="218" t="str">
        <f>IF(D36&lt;1,"",IFERROR((E36-D36)/D36,""))</f>
        <v/>
      </c>
      <c r="G36" s="222"/>
      <c r="H36" s="221">
        <v>0</v>
      </c>
      <c r="I36" s="221">
        <v>0</v>
      </c>
      <c r="J36" s="218" t="str">
        <f t="shared" si="1"/>
        <v/>
      </c>
      <c r="K36" s="24"/>
      <c r="N36" s="108"/>
      <c r="O36" s="109"/>
      <c r="P36" s="109"/>
      <c r="Q36" s="109"/>
      <c r="R36" s="109"/>
      <c r="S36" s="109"/>
      <c r="T36" s="109"/>
    </row>
    <row r="37" spans="1:20" x14ac:dyDescent="0.25">
      <c r="A37" s="1"/>
      <c r="B37" s="1"/>
      <c r="C37" s="53" t="s">
        <v>6</v>
      </c>
      <c r="D37" s="221">
        <v>0</v>
      </c>
      <c r="E37" s="221">
        <v>0</v>
      </c>
      <c r="F37" s="218" t="str">
        <f t="shared" ref="F37:F71" si="2">IF(D37&lt;1,"",IFERROR((E37-D37)/D37,""))</f>
        <v/>
      </c>
      <c r="G37" s="222"/>
      <c r="H37" s="221">
        <v>0</v>
      </c>
      <c r="I37" s="221">
        <v>0</v>
      </c>
      <c r="J37" s="218" t="str">
        <f t="shared" si="1"/>
        <v/>
      </c>
      <c r="K37" s="24"/>
      <c r="N37" s="105"/>
      <c r="O37" s="106"/>
      <c r="P37" s="106"/>
      <c r="Q37" s="106"/>
      <c r="R37" s="106"/>
      <c r="S37" s="106"/>
      <c r="T37" s="106"/>
    </row>
    <row r="38" spans="1:20" x14ac:dyDescent="0.25">
      <c r="A38" s="1"/>
      <c r="B38" s="1"/>
      <c r="C38" s="53" t="s">
        <v>7</v>
      </c>
      <c r="D38" s="221">
        <v>0</v>
      </c>
      <c r="E38" s="221">
        <v>0</v>
      </c>
      <c r="F38" s="218" t="str">
        <f t="shared" si="2"/>
        <v/>
      </c>
      <c r="G38" s="222"/>
      <c r="H38" s="221">
        <v>0</v>
      </c>
      <c r="I38" s="221">
        <v>0</v>
      </c>
      <c r="J38" s="218" t="str">
        <f t="shared" si="1"/>
        <v/>
      </c>
      <c r="K38" s="24"/>
      <c r="N38" s="107"/>
      <c r="O38" s="106"/>
      <c r="P38" s="106"/>
      <c r="Q38" s="106"/>
      <c r="R38" s="106"/>
      <c r="S38" s="106"/>
      <c r="T38" s="106"/>
    </row>
    <row r="39" spans="1:20" s="166" customFormat="1" ht="23.25" customHeight="1" x14ac:dyDescent="0.25">
      <c r="A39" s="1"/>
      <c r="B39" s="3"/>
      <c r="C39" s="70" t="s">
        <v>9</v>
      </c>
      <c r="D39" s="221">
        <v>0</v>
      </c>
      <c r="E39" s="221">
        <v>0</v>
      </c>
      <c r="F39" s="218" t="str">
        <f t="shared" si="2"/>
        <v/>
      </c>
      <c r="G39" s="222"/>
      <c r="H39" s="221">
        <v>0</v>
      </c>
      <c r="I39" s="221">
        <v>0</v>
      </c>
      <c r="J39" s="218" t="str">
        <f t="shared" si="1"/>
        <v/>
      </c>
      <c r="K39" s="24"/>
      <c r="N39" s="108"/>
      <c r="O39" s="109"/>
      <c r="P39" s="109"/>
      <c r="Q39" s="109"/>
      <c r="R39" s="109"/>
      <c r="S39" s="109"/>
      <c r="T39" s="109"/>
    </row>
    <row r="40" spans="1:20" x14ac:dyDescent="0.25">
      <c r="A40" s="1"/>
      <c r="B40" s="1"/>
      <c r="C40" s="208" t="s">
        <v>31</v>
      </c>
      <c r="D40" s="221">
        <v>0</v>
      </c>
      <c r="E40" s="221">
        <v>0</v>
      </c>
      <c r="F40" s="218" t="str">
        <f t="shared" si="2"/>
        <v/>
      </c>
      <c r="G40" s="222"/>
      <c r="H40" s="221">
        <v>0</v>
      </c>
      <c r="I40" s="221">
        <v>0</v>
      </c>
      <c r="J40" s="218" t="str">
        <f t="shared" si="1"/>
        <v/>
      </c>
      <c r="K40" s="24"/>
      <c r="N40" s="108"/>
      <c r="O40" s="109"/>
      <c r="P40" s="109"/>
      <c r="Q40" s="109"/>
      <c r="R40" s="109"/>
      <c r="S40" s="109"/>
      <c r="T40" s="109"/>
    </row>
    <row r="41" spans="1:20" x14ac:dyDescent="0.25">
      <c r="A41" s="1"/>
      <c r="B41" s="1"/>
      <c r="C41" s="53" t="s">
        <v>6</v>
      </c>
      <c r="D41" s="221">
        <v>0</v>
      </c>
      <c r="E41" s="221">
        <v>0</v>
      </c>
      <c r="F41" s="218" t="str">
        <f t="shared" si="2"/>
        <v/>
      </c>
      <c r="G41" s="222"/>
      <c r="H41" s="221">
        <v>0</v>
      </c>
      <c r="I41" s="221">
        <v>0</v>
      </c>
      <c r="J41" s="218" t="str">
        <f t="shared" si="1"/>
        <v/>
      </c>
      <c r="K41" s="24"/>
      <c r="N41" s="105"/>
      <c r="O41" s="106"/>
      <c r="P41" s="106"/>
      <c r="Q41" s="106"/>
      <c r="R41" s="106"/>
      <c r="S41" s="106"/>
      <c r="T41" s="106"/>
    </row>
    <row r="42" spans="1:20" x14ac:dyDescent="0.25">
      <c r="A42" s="1"/>
      <c r="B42" s="1"/>
      <c r="C42" s="53" t="s">
        <v>7</v>
      </c>
      <c r="D42" s="221">
        <v>0</v>
      </c>
      <c r="E42" s="221">
        <v>0</v>
      </c>
      <c r="F42" s="218" t="str">
        <f t="shared" si="2"/>
        <v/>
      </c>
      <c r="G42" s="222"/>
      <c r="H42" s="221">
        <v>0</v>
      </c>
      <c r="I42" s="221">
        <v>0</v>
      </c>
      <c r="J42" s="218" t="str">
        <f t="shared" si="1"/>
        <v/>
      </c>
      <c r="K42" s="24"/>
    </row>
    <row r="43" spans="1:20" s="166" customFormat="1" ht="23.25" customHeight="1" x14ac:dyDescent="0.25">
      <c r="A43" s="1"/>
      <c r="B43" s="3"/>
      <c r="C43" s="1" t="s">
        <v>10</v>
      </c>
      <c r="D43" s="221">
        <v>393.15318000000002</v>
      </c>
      <c r="E43" s="221">
        <v>466.36509999999998</v>
      </c>
      <c r="F43" s="218">
        <f t="shared" si="2"/>
        <v>0.18621729067535447</v>
      </c>
      <c r="G43" s="222"/>
      <c r="H43" s="221">
        <v>1102.7702000000002</v>
      </c>
      <c r="I43" s="221">
        <v>74.455500000000001</v>
      </c>
      <c r="J43" s="218">
        <f t="shared" si="1"/>
        <v>-0.93248321363780051</v>
      </c>
      <c r="K43" s="24"/>
    </row>
    <row r="44" spans="1:20" x14ac:dyDescent="0.25">
      <c r="A44" s="1"/>
      <c r="B44" s="1"/>
      <c r="C44" s="53" t="s">
        <v>31</v>
      </c>
      <c r="D44" s="221">
        <v>172.71727000000001</v>
      </c>
      <c r="E44" s="221">
        <v>24.229669999999999</v>
      </c>
      <c r="F44" s="218">
        <f t="shared" si="2"/>
        <v>-0.85971483917039682</v>
      </c>
      <c r="G44" s="222"/>
      <c r="H44" s="221">
        <v>1085.7325000000001</v>
      </c>
      <c r="I44" s="221">
        <v>14.3217</v>
      </c>
      <c r="J44" s="218">
        <f t="shared" si="1"/>
        <v>-0.98680918181964716</v>
      </c>
      <c r="K44" s="24"/>
    </row>
    <row r="45" spans="1:20" x14ac:dyDescent="0.25">
      <c r="A45" s="1"/>
      <c r="B45" s="1"/>
      <c r="C45" s="53" t="s">
        <v>6</v>
      </c>
      <c r="D45" s="221">
        <v>0</v>
      </c>
      <c r="E45" s="221">
        <v>0</v>
      </c>
      <c r="F45" s="218" t="str">
        <f t="shared" si="2"/>
        <v/>
      </c>
      <c r="G45" s="222"/>
      <c r="H45" s="221">
        <v>0</v>
      </c>
      <c r="I45" s="221">
        <v>0</v>
      </c>
      <c r="J45" s="218" t="str">
        <f t="shared" si="1"/>
        <v/>
      </c>
      <c r="K45" s="24"/>
    </row>
    <row r="46" spans="1:20" x14ac:dyDescent="0.25">
      <c r="A46" s="1"/>
      <c r="B46" s="1"/>
      <c r="C46" s="53" t="s">
        <v>7</v>
      </c>
      <c r="D46" s="221">
        <v>220.43591000000001</v>
      </c>
      <c r="E46" s="221">
        <v>442.13542999999999</v>
      </c>
      <c r="F46" s="218">
        <f t="shared" si="2"/>
        <v>1.0057323237398117</v>
      </c>
      <c r="G46" s="222"/>
      <c r="H46" s="221">
        <v>17.037700000000001</v>
      </c>
      <c r="I46" s="221">
        <v>60.133800000000001</v>
      </c>
      <c r="J46" s="218">
        <f t="shared" si="1"/>
        <v>2.5294552668493986</v>
      </c>
      <c r="K46" s="24"/>
    </row>
    <row r="47" spans="1:20" ht="21" customHeight="1" x14ac:dyDescent="0.25">
      <c r="A47" s="1"/>
      <c r="B47" s="51" t="s">
        <v>14</v>
      </c>
      <c r="C47" s="54"/>
      <c r="D47" s="219">
        <v>6125.8348529746572</v>
      </c>
      <c r="E47" s="219">
        <v>6026.2945749637747</v>
      </c>
      <c r="F47" s="216">
        <f t="shared" si="2"/>
        <v>-1.6249259145885483E-2</v>
      </c>
      <c r="G47" s="220"/>
      <c r="H47" s="219">
        <v>8282.0524999999998</v>
      </c>
      <c r="I47" s="219">
        <v>7339.9610999999995</v>
      </c>
      <c r="J47" s="216">
        <f t="shared" si="1"/>
        <v>-0.11375095726572614</v>
      </c>
      <c r="K47" s="24"/>
    </row>
    <row r="48" spans="1:20" s="166" customFormat="1" ht="24.75" customHeight="1" x14ac:dyDescent="0.25">
      <c r="A48" s="1"/>
      <c r="B48" s="51"/>
      <c r="C48" s="54" t="s">
        <v>12</v>
      </c>
      <c r="D48" s="221">
        <v>0</v>
      </c>
      <c r="E48" s="221">
        <v>0</v>
      </c>
      <c r="F48" s="218" t="str">
        <f t="shared" si="2"/>
        <v/>
      </c>
      <c r="G48" s="222"/>
      <c r="H48" s="221">
        <v>0</v>
      </c>
      <c r="I48" s="221">
        <v>0</v>
      </c>
      <c r="J48" s="218" t="str">
        <f t="shared" si="1"/>
        <v/>
      </c>
      <c r="K48" s="24"/>
    </row>
    <row r="49" spans="1:11" x14ac:dyDescent="0.25">
      <c r="A49" s="1"/>
      <c r="B49" s="54"/>
      <c r="C49" s="52" t="s">
        <v>31</v>
      </c>
      <c r="D49" s="221">
        <v>0</v>
      </c>
      <c r="E49" s="221">
        <v>0</v>
      </c>
      <c r="F49" s="218" t="str">
        <f t="shared" si="2"/>
        <v/>
      </c>
      <c r="G49" s="222"/>
      <c r="H49" s="221">
        <v>0</v>
      </c>
      <c r="I49" s="221">
        <v>0</v>
      </c>
      <c r="J49" s="218" t="str">
        <f t="shared" si="1"/>
        <v/>
      </c>
      <c r="K49" s="24"/>
    </row>
    <row r="50" spans="1:11" x14ac:dyDescent="0.25">
      <c r="A50" s="1"/>
      <c r="B50" s="1"/>
      <c r="C50" s="208" t="s">
        <v>6</v>
      </c>
      <c r="D50" s="221">
        <v>0</v>
      </c>
      <c r="E50" s="221">
        <v>0</v>
      </c>
      <c r="F50" s="218" t="str">
        <f t="shared" si="2"/>
        <v/>
      </c>
      <c r="G50" s="223"/>
      <c r="H50" s="221">
        <v>0</v>
      </c>
      <c r="I50" s="221">
        <v>0</v>
      </c>
      <c r="J50" s="218" t="str">
        <f t="shared" si="1"/>
        <v/>
      </c>
      <c r="K50" s="24"/>
    </row>
    <row r="51" spans="1:11" x14ac:dyDescent="0.25">
      <c r="A51" s="1"/>
      <c r="B51" s="1"/>
      <c r="C51" s="53" t="s">
        <v>7</v>
      </c>
      <c r="D51" s="221">
        <v>0</v>
      </c>
      <c r="E51" s="221">
        <v>0</v>
      </c>
      <c r="F51" s="218" t="str">
        <f t="shared" si="2"/>
        <v/>
      </c>
      <c r="G51" s="222"/>
      <c r="H51" s="221">
        <v>0</v>
      </c>
      <c r="I51" s="221">
        <v>0</v>
      </c>
      <c r="J51" s="218" t="str">
        <f t="shared" si="1"/>
        <v/>
      </c>
      <c r="K51" s="24"/>
    </row>
    <row r="52" spans="1:11" s="166" customFormat="1" ht="23.25" customHeight="1" x14ac:dyDescent="0.25">
      <c r="A52" s="1"/>
      <c r="B52" s="3"/>
      <c r="C52" s="70" t="s">
        <v>9</v>
      </c>
      <c r="D52" s="221">
        <v>0</v>
      </c>
      <c r="E52" s="221">
        <v>0</v>
      </c>
      <c r="F52" s="218" t="str">
        <f t="shared" si="2"/>
        <v/>
      </c>
      <c r="G52" s="222"/>
      <c r="H52" s="221">
        <v>0</v>
      </c>
      <c r="I52" s="221">
        <v>0</v>
      </c>
      <c r="J52" s="218" t="str">
        <f t="shared" si="1"/>
        <v/>
      </c>
      <c r="K52" s="24"/>
    </row>
    <row r="53" spans="1:11" x14ac:dyDescent="0.25">
      <c r="A53" s="1"/>
      <c r="B53" s="1"/>
      <c r="C53" s="208" t="s">
        <v>31</v>
      </c>
      <c r="D53" s="221">
        <v>0</v>
      </c>
      <c r="E53" s="221">
        <v>0</v>
      </c>
      <c r="F53" s="218" t="str">
        <f t="shared" si="2"/>
        <v/>
      </c>
      <c r="G53" s="223"/>
      <c r="H53" s="221">
        <v>0</v>
      </c>
      <c r="I53" s="221">
        <v>0</v>
      </c>
      <c r="J53" s="218" t="str">
        <f t="shared" si="1"/>
        <v/>
      </c>
      <c r="K53" s="24"/>
    </row>
    <row r="54" spans="1:11" x14ac:dyDescent="0.25">
      <c r="A54" s="1"/>
      <c r="B54" s="1"/>
      <c r="C54" s="208" t="s">
        <v>6</v>
      </c>
      <c r="D54" s="221">
        <v>0</v>
      </c>
      <c r="E54" s="221">
        <v>0</v>
      </c>
      <c r="F54" s="218" t="str">
        <f t="shared" si="2"/>
        <v/>
      </c>
      <c r="G54" s="223"/>
      <c r="H54" s="221">
        <v>0</v>
      </c>
      <c r="I54" s="221">
        <v>0</v>
      </c>
      <c r="J54" s="218" t="str">
        <f t="shared" si="1"/>
        <v/>
      </c>
      <c r="K54" s="24"/>
    </row>
    <row r="55" spans="1:11" x14ac:dyDescent="0.25">
      <c r="A55" s="1"/>
      <c r="B55" s="1"/>
      <c r="C55" s="53" t="s">
        <v>7</v>
      </c>
      <c r="D55" s="221">
        <v>0</v>
      </c>
      <c r="E55" s="221">
        <v>0</v>
      </c>
      <c r="F55" s="218" t="str">
        <f t="shared" si="2"/>
        <v/>
      </c>
      <c r="G55" s="222"/>
      <c r="H55" s="221">
        <v>0</v>
      </c>
      <c r="I55" s="221">
        <v>0</v>
      </c>
      <c r="J55" s="218" t="str">
        <f t="shared" si="1"/>
        <v/>
      </c>
      <c r="K55" s="24"/>
    </row>
    <row r="56" spans="1:11" s="166" customFormat="1" ht="23.25" customHeight="1" x14ac:dyDescent="0.25">
      <c r="A56" s="1"/>
      <c r="B56" s="3"/>
      <c r="C56" s="1" t="s">
        <v>10</v>
      </c>
      <c r="D56" s="221">
        <v>6125.8348529746572</v>
      </c>
      <c r="E56" s="221">
        <v>6026.2945749637747</v>
      </c>
      <c r="F56" s="218">
        <f t="shared" si="2"/>
        <v>-1.6249259145885483E-2</v>
      </c>
      <c r="G56" s="222"/>
      <c r="H56" s="221">
        <v>8282.0524999999998</v>
      </c>
      <c r="I56" s="221">
        <v>7339.9610999999995</v>
      </c>
      <c r="J56" s="218">
        <f t="shared" si="1"/>
        <v>-0.11375095726572614</v>
      </c>
      <c r="K56" s="24"/>
    </row>
    <row r="57" spans="1:11" x14ac:dyDescent="0.25">
      <c r="A57" s="1"/>
      <c r="B57" s="1"/>
      <c r="C57" s="208" t="s">
        <v>31</v>
      </c>
      <c r="D57" s="221">
        <v>1253.3337510029401</v>
      </c>
      <c r="E57" s="221">
        <v>793.44542035737209</v>
      </c>
      <c r="F57" s="218">
        <f t="shared" si="2"/>
        <v>-0.36693205642755339</v>
      </c>
      <c r="G57" s="222"/>
      <c r="H57" s="221">
        <v>453.15949999999998</v>
      </c>
      <c r="I57" s="221">
        <v>305.05930000000001</v>
      </c>
      <c r="J57" s="218">
        <f t="shared" si="1"/>
        <v>-0.32681693752420499</v>
      </c>
      <c r="K57" s="24"/>
    </row>
    <row r="58" spans="1:11" x14ac:dyDescent="0.25">
      <c r="A58" s="1"/>
      <c r="B58" s="1"/>
      <c r="C58" s="53" t="s">
        <v>6</v>
      </c>
      <c r="D58" s="221">
        <v>4629.2167253597363</v>
      </c>
      <c r="E58" s="221">
        <v>4480.8848792232538</v>
      </c>
      <c r="F58" s="218">
        <f t="shared" si="2"/>
        <v>-3.2042536553515022E-2</v>
      </c>
      <c r="G58" s="222"/>
      <c r="H58" s="221">
        <v>7735.7458000000006</v>
      </c>
      <c r="I58" s="221">
        <v>6922.2677999999996</v>
      </c>
      <c r="J58" s="218">
        <f t="shared" si="1"/>
        <v>-0.10515831582780304</v>
      </c>
      <c r="K58" s="24"/>
    </row>
    <row r="59" spans="1:11" x14ac:dyDescent="0.25">
      <c r="A59" s="1"/>
      <c r="B59" s="1"/>
      <c r="C59" s="53" t="s">
        <v>7</v>
      </c>
      <c r="D59" s="221">
        <v>243.28437661198129</v>
      </c>
      <c r="E59" s="221">
        <v>751.96427538314879</v>
      </c>
      <c r="F59" s="218">
        <f t="shared" si="2"/>
        <v>2.0908860069648876</v>
      </c>
      <c r="G59" s="222"/>
      <c r="H59" s="221">
        <v>93.147199999999998</v>
      </c>
      <c r="I59" s="221">
        <v>112.634</v>
      </c>
      <c r="J59" s="218">
        <f t="shared" si="1"/>
        <v>0.20920435611591118</v>
      </c>
      <c r="K59" s="24"/>
    </row>
    <row r="60" spans="1:11" x14ac:dyDescent="0.25">
      <c r="A60" s="1"/>
      <c r="B60" s="51" t="s">
        <v>15</v>
      </c>
      <c r="C60" s="54"/>
      <c r="D60" s="219">
        <v>109.79968</v>
      </c>
      <c r="E60" s="219">
        <v>176.9357662314282</v>
      </c>
      <c r="F60" s="216">
        <f t="shared" si="2"/>
        <v>0.61144154729256239</v>
      </c>
      <c r="G60" s="220"/>
      <c r="H60" s="219">
        <v>47.615400000000001</v>
      </c>
      <c r="I60" s="219">
        <v>57.534500000000001</v>
      </c>
      <c r="J60" s="216">
        <f t="shared" si="1"/>
        <v>0.20831705708657283</v>
      </c>
      <c r="K60" s="24"/>
    </row>
    <row r="61" spans="1:11" s="166" customFormat="1" ht="23.25" customHeight="1" x14ac:dyDescent="0.25">
      <c r="A61" s="1"/>
      <c r="B61" s="51"/>
      <c r="C61" s="54" t="s">
        <v>12</v>
      </c>
      <c r="D61" s="221">
        <v>0</v>
      </c>
      <c r="E61" s="221">
        <v>0</v>
      </c>
      <c r="F61" s="218" t="str">
        <f t="shared" si="2"/>
        <v/>
      </c>
      <c r="G61" s="222"/>
      <c r="H61" s="221">
        <v>0</v>
      </c>
      <c r="I61" s="221">
        <v>0</v>
      </c>
      <c r="J61" s="218" t="str">
        <f t="shared" si="1"/>
        <v/>
      </c>
      <c r="K61" s="24"/>
    </row>
    <row r="62" spans="1:11" x14ac:dyDescent="0.25">
      <c r="A62" s="1"/>
      <c r="B62" s="54"/>
      <c r="C62" s="52" t="s">
        <v>31</v>
      </c>
      <c r="D62" s="221">
        <v>0</v>
      </c>
      <c r="E62" s="221">
        <v>0</v>
      </c>
      <c r="F62" s="218" t="str">
        <f t="shared" si="2"/>
        <v/>
      </c>
      <c r="G62" s="222"/>
      <c r="H62" s="221">
        <v>0</v>
      </c>
      <c r="I62" s="221">
        <v>0</v>
      </c>
      <c r="J62" s="218" t="str">
        <f t="shared" si="1"/>
        <v/>
      </c>
      <c r="K62" s="24"/>
    </row>
    <row r="63" spans="1:11" x14ac:dyDescent="0.25">
      <c r="A63" s="1"/>
      <c r="B63" s="1"/>
      <c r="C63" s="53" t="s">
        <v>6</v>
      </c>
      <c r="D63" s="221">
        <v>0</v>
      </c>
      <c r="E63" s="221">
        <v>0</v>
      </c>
      <c r="F63" s="218" t="str">
        <f t="shared" si="2"/>
        <v/>
      </c>
      <c r="G63" s="222"/>
      <c r="H63" s="221">
        <v>0</v>
      </c>
      <c r="I63" s="221">
        <v>0</v>
      </c>
      <c r="J63" s="218" t="str">
        <f t="shared" si="1"/>
        <v/>
      </c>
      <c r="K63" s="24"/>
    </row>
    <row r="64" spans="1:11" x14ac:dyDescent="0.25">
      <c r="A64" s="1"/>
      <c r="B64" s="1"/>
      <c r="C64" s="53" t="s">
        <v>7</v>
      </c>
      <c r="D64" s="221">
        <v>0</v>
      </c>
      <c r="E64" s="221">
        <v>0</v>
      </c>
      <c r="F64" s="218" t="str">
        <f t="shared" si="2"/>
        <v/>
      </c>
      <c r="G64" s="222"/>
      <c r="H64" s="221">
        <v>0</v>
      </c>
      <c r="I64" s="221">
        <v>0</v>
      </c>
      <c r="J64" s="218" t="str">
        <f t="shared" si="1"/>
        <v/>
      </c>
      <c r="K64" s="24"/>
    </row>
    <row r="65" spans="1:11" s="166" customFormat="1" ht="21.75" customHeight="1" x14ac:dyDescent="0.25">
      <c r="A65" s="1"/>
      <c r="B65" s="3"/>
      <c r="C65" s="70" t="s">
        <v>9</v>
      </c>
      <c r="D65" s="221">
        <v>0</v>
      </c>
      <c r="E65" s="221">
        <v>0</v>
      </c>
      <c r="F65" s="218" t="str">
        <f t="shared" si="2"/>
        <v/>
      </c>
      <c r="G65" s="222"/>
      <c r="H65" s="221">
        <v>0</v>
      </c>
      <c r="I65" s="221">
        <v>0</v>
      </c>
      <c r="J65" s="218" t="str">
        <f t="shared" si="1"/>
        <v/>
      </c>
      <c r="K65" s="24"/>
    </row>
    <row r="66" spans="1:11" x14ac:dyDescent="0.25">
      <c r="A66" s="1"/>
      <c r="B66" s="1"/>
      <c r="C66" s="208" t="s">
        <v>31</v>
      </c>
      <c r="D66" s="221">
        <v>0</v>
      </c>
      <c r="E66" s="221">
        <v>0</v>
      </c>
      <c r="F66" s="218" t="str">
        <f t="shared" si="2"/>
        <v/>
      </c>
      <c r="G66" s="222"/>
      <c r="H66" s="221">
        <v>0</v>
      </c>
      <c r="I66" s="221">
        <v>0</v>
      </c>
      <c r="J66" s="218" t="str">
        <f t="shared" si="1"/>
        <v/>
      </c>
      <c r="K66" s="24"/>
    </row>
    <row r="67" spans="1:11" x14ac:dyDescent="0.25">
      <c r="A67" s="1"/>
      <c r="B67" s="1"/>
      <c r="C67" s="53" t="s">
        <v>6</v>
      </c>
      <c r="D67" s="221">
        <v>0</v>
      </c>
      <c r="E67" s="221">
        <v>0</v>
      </c>
      <c r="F67" s="218" t="str">
        <f t="shared" si="2"/>
        <v/>
      </c>
      <c r="G67" s="222"/>
      <c r="H67" s="221">
        <v>0</v>
      </c>
      <c r="I67" s="221">
        <v>0</v>
      </c>
      <c r="J67" s="218" t="str">
        <f t="shared" si="1"/>
        <v/>
      </c>
      <c r="K67" s="24"/>
    </row>
    <row r="68" spans="1:11" x14ac:dyDescent="0.25">
      <c r="A68" s="1"/>
      <c r="B68" s="1"/>
      <c r="C68" s="53" t="s">
        <v>7</v>
      </c>
      <c r="D68" s="221">
        <v>0</v>
      </c>
      <c r="E68" s="221">
        <v>0</v>
      </c>
      <c r="F68" s="218" t="str">
        <f t="shared" si="2"/>
        <v/>
      </c>
      <c r="G68" s="222"/>
      <c r="H68" s="221">
        <v>0</v>
      </c>
      <c r="I68" s="221">
        <v>0</v>
      </c>
      <c r="J68" s="218" t="str">
        <f t="shared" si="1"/>
        <v/>
      </c>
      <c r="K68" s="24"/>
    </row>
    <row r="69" spans="1:11" s="166" customFormat="1" ht="24" customHeight="1" x14ac:dyDescent="0.25">
      <c r="A69" s="1"/>
      <c r="B69" s="3"/>
      <c r="C69" s="1" t="s">
        <v>10</v>
      </c>
      <c r="D69" s="221">
        <v>109.79968</v>
      </c>
      <c r="E69" s="221">
        <v>176.9357662314282</v>
      </c>
      <c r="F69" s="218">
        <f t="shared" si="2"/>
        <v>0.61144154729256239</v>
      </c>
      <c r="G69" s="222"/>
      <c r="H69" s="221">
        <v>47.615400000000001</v>
      </c>
      <c r="I69" s="221">
        <v>57.534500000000001</v>
      </c>
      <c r="J69" s="218">
        <f t="shared" si="1"/>
        <v>0.20831705708657283</v>
      </c>
      <c r="K69" s="24"/>
    </row>
    <row r="70" spans="1:11" x14ac:dyDescent="0.25">
      <c r="A70" s="1"/>
      <c r="B70" s="1"/>
      <c r="C70" s="53" t="s">
        <v>31</v>
      </c>
      <c r="D70" s="221">
        <v>109.79968</v>
      </c>
      <c r="E70" s="221">
        <v>176.9357662314282</v>
      </c>
      <c r="F70" s="218">
        <f t="shared" si="2"/>
        <v>0.61144154729256239</v>
      </c>
      <c r="G70" s="222"/>
      <c r="H70" s="221">
        <v>47.615400000000001</v>
      </c>
      <c r="I70" s="221">
        <v>57.534500000000001</v>
      </c>
      <c r="J70" s="218">
        <f t="shared" si="1"/>
        <v>0.20831705708657283</v>
      </c>
      <c r="K70" s="24"/>
    </row>
    <row r="71" spans="1:11" x14ac:dyDescent="0.25">
      <c r="A71" s="1"/>
      <c r="B71" s="1"/>
      <c r="C71" s="53" t="s">
        <v>6</v>
      </c>
      <c r="D71" s="221">
        <v>0</v>
      </c>
      <c r="E71" s="221">
        <v>0</v>
      </c>
      <c r="F71" s="218" t="str">
        <f t="shared" si="2"/>
        <v/>
      </c>
      <c r="G71" s="222"/>
      <c r="H71" s="221">
        <v>0</v>
      </c>
      <c r="I71" s="221">
        <v>0</v>
      </c>
      <c r="J71" s="218" t="str">
        <f t="shared" si="1"/>
        <v/>
      </c>
      <c r="K71" s="24"/>
    </row>
    <row r="72" spans="1:11" x14ac:dyDescent="0.25">
      <c r="A72" s="1"/>
      <c r="B72" s="1"/>
      <c r="C72" s="53" t="s">
        <v>7</v>
      </c>
      <c r="D72" s="221">
        <v>0</v>
      </c>
      <c r="E72" s="221">
        <v>0</v>
      </c>
      <c r="F72" s="218" t="str">
        <f>IF(D72&lt;1,"",IFERROR((E72-D72)/D72,""))</f>
        <v/>
      </c>
      <c r="G72" s="222"/>
      <c r="H72" s="221">
        <v>0</v>
      </c>
      <c r="I72" s="221">
        <v>0</v>
      </c>
      <c r="J72" s="218" t="str">
        <f t="shared" ref="J72" si="3">IF(H72&lt;1,"",IFERROR(($I72-$H72)/$H72,""))</f>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7"/>
      <c r="C76" s="17" t="s">
        <v>175</v>
      </c>
      <c r="D76" s="5"/>
      <c r="E76" s="5"/>
      <c r="F76" s="5"/>
      <c r="G76" s="5"/>
      <c r="H76" s="5"/>
      <c r="I76" s="5"/>
      <c r="J76" s="5"/>
      <c r="K76" s="1"/>
    </row>
    <row r="77" spans="1:11" x14ac:dyDescent="0.25">
      <c r="A77" s="1"/>
      <c r="B77" s="16"/>
      <c r="C77" s="251" t="s">
        <v>126</v>
      </c>
      <c r="D77" s="251"/>
      <c r="E77" s="251"/>
      <c r="F77" s="251"/>
      <c r="G77" s="251"/>
      <c r="H77" s="251"/>
      <c r="I77" s="251"/>
      <c r="J77" s="251"/>
      <c r="K77" s="1"/>
    </row>
    <row r="78" spans="1:11" x14ac:dyDescent="0.25">
      <c r="A78" s="1"/>
      <c r="B78" s="16"/>
      <c r="C78" s="251"/>
      <c r="D78" s="251"/>
      <c r="E78" s="251"/>
      <c r="F78" s="251"/>
      <c r="G78" s="251"/>
      <c r="H78" s="251"/>
      <c r="I78" s="251"/>
      <c r="J78" s="251"/>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4"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N53" sqref="N53"/>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147</v>
      </c>
      <c r="B1" s="40"/>
      <c r="C1" s="40"/>
      <c r="D1" s="40"/>
      <c r="E1" s="40"/>
      <c r="F1" s="40"/>
    </row>
    <row r="2" spans="1:12" x14ac:dyDescent="0.25">
      <c r="A2" s="12"/>
      <c r="B2" s="30"/>
      <c r="C2" s="30"/>
      <c r="D2" s="30"/>
      <c r="E2" s="30"/>
      <c r="F2" s="30"/>
    </row>
    <row r="3" spans="1:12" ht="15.75" thickBot="1" x14ac:dyDescent="0.3">
      <c r="B3" s="42"/>
      <c r="C3" s="42"/>
      <c r="D3" s="42"/>
      <c r="E3" s="42"/>
      <c r="F3" s="42"/>
    </row>
    <row r="4" spans="1:12" x14ac:dyDescent="0.25">
      <c r="B4" s="73"/>
      <c r="C4" s="250">
        <v>44958</v>
      </c>
      <c r="D4" s="250"/>
      <c r="E4" s="250"/>
      <c r="F4" s="74"/>
    </row>
    <row r="5" spans="1:12" x14ac:dyDescent="0.25">
      <c r="B5" s="75"/>
      <c r="C5" s="252" t="s">
        <v>125</v>
      </c>
      <c r="D5" s="86" t="s">
        <v>56</v>
      </c>
      <c r="E5" s="87" t="s">
        <v>57</v>
      </c>
      <c r="F5" s="77"/>
      <c r="H5" s="35"/>
      <c r="I5" s="35"/>
      <c r="J5" s="35"/>
    </row>
    <row r="6" spans="1:12" x14ac:dyDescent="0.25">
      <c r="B6" s="78"/>
      <c r="C6" s="253"/>
      <c r="D6" s="123" t="s">
        <v>165</v>
      </c>
      <c r="E6" s="116" t="s">
        <v>58</v>
      </c>
      <c r="F6" s="79"/>
      <c r="H6" s="190"/>
      <c r="I6" s="122"/>
      <c r="J6" s="122"/>
    </row>
    <row r="7" spans="1:12" x14ac:dyDescent="0.25">
      <c r="B7" s="80" t="s">
        <v>59</v>
      </c>
      <c r="C7" s="213">
        <v>1.0980000000000001</v>
      </c>
      <c r="D7" s="213">
        <v>9.089360000000001</v>
      </c>
      <c r="E7" s="177">
        <f>IF(C7&lt;1,"",IFERROR((D7/C7)*1000,""))</f>
        <v>8278.105646630238</v>
      </c>
      <c r="F7" s="76"/>
      <c r="H7" s="192"/>
      <c r="I7" s="103"/>
      <c r="J7" s="103"/>
      <c r="K7" s="44"/>
      <c r="L7" s="44"/>
    </row>
    <row r="8" spans="1:12" x14ac:dyDescent="0.25">
      <c r="B8" s="80" t="s">
        <v>60</v>
      </c>
      <c r="C8" s="141">
        <v>2.6278999999999999</v>
      </c>
      <c r="D8" s="141">
        <v>21.460940000000001</v>
      </c>
      <c r="E8" s="176">
        <f t="shared" ref="E8:E55" si="0">IF(C8&lt;1,"",IFERROR((D8/C8)*1000,""))</f>
        <v>8166.5740705506305</v>
      </c>
      <c r="F8" s="76"/>
      <c r="H8" s="192"/>
      <c r="I8" s="103"/>
      <c r="J8" s="103"/>
      <c r="K8" s="44"/>
      <c r="L8" s="44"/>
    </row>
    <row r="9" spans="1:12" x14ac:dyDescent="0.25">
      <c r="B9" s="80" t="s">
        <v>61</v>
      </c>
      <c r="C9" s="141">
        <v>19.8779</v>
      </c>
      <c r="D9" s="141">
        <v>189.75004999999999</v>
      </c>
      <c r="E9" s="176">
        <f t="shared" si="0"/>
        <v>9545.7794837482816</v>
      </c>
      <c r="F9" s="76"/>
      <c r="H9" s="192"/>
      <c r="I9" s="103"/>
      <c r="J9" s="103"/>
      <c r="K9" s="44"/>
      <c r="L9" s="44"/>
    </row>
    <row r="10" spans="1:12" x14ac:dyDescent="0.25">
      <c r="B10" s="80" t="s">
        <v>62</v>
      </c>
      <c r="C10" s="141">
        <v>674.7595</v>
      </c>
      <c r="D10" s="141">
        <v>2442.6932899999988</v>
      </c>
      <c r="E10" s="176">
        <f t="shared" si="0"/>
        <v>3620.0947004080699</v>
      </c>
      <c r="F10" s="76"/>
      <c r="H10" s="192"/>
      <c r="I10" s="103"/>
      <c r="J10" s="103"/>
      <c r="K10" s="44"/>
      <c r="L10" s="44"/>
    </row>
    <row r="11" spans="1:12" x14ac:dyDescent="0.25">
      <c r="B11" s="80" t="s">
        <v>63</v>
      </c>
      <c r="C11" s="141">
        <v>122.21429999999999</v>
      </c>
      <c r="D11" s="141">
        <v>23.93582</v>
      </c>
      <c r="E11" s="176">
        <f t="shared" si="0"/>
        <v>195.8512219928437</v>
      </c>
      <c r="F11" s="76"/>
      <c r="H11" s="192"/>
      <c r="I11" s="103"/>
      <c r="J11" s="103"/>
      <c r="K11" s="44"/>
      <c r="L11" s="44"/>
    </row>
    <row r="12" spans="1:12" x14ac:dyDescent="0.25">
      <c r="B12" s="80" t="s">
        <v>64</v>
      </c>
      <c r="C12" s="141">
        <v>150.19110000000001</v>
      </c>
      <c r="D12" s="141">
        <v>110.55036</v>
      </c>
      <c r="E12" s="176">
        <f t="shared" si="0"/>
        <v>736.0646536312737</v>
      </c>
      <c r="F12" s="76"/>
      <c r="H12" s="192"/>
      <c r="I12" s="103"/>
      <c r="J12" s="103"/>
      <c r="K12" s="44"/>
      <c r="L12" s="44"/>
    </row>
    <row r="13" spans="1:12" x14ac:dyDescent="0.25">
      <c r="B13" s="80" t="s">
        <v>65</v>
      </c>
      <c r="C13" s="141">
        <v>2594.7145999999989</v>
      </c>
      <c r="D13" s="141">
        <v>3029.1542800000002</v>
      </c>
      <c r="E13" s="176">
        <f t="shared" si="0"/>
        <v>1167.4325492291141</v>
      </c>
      <c r="F13" s="76"/>
      <c r="H13" s="192"/>
      <c r="I13" s="103"/>
      <c r="J13" s="103"/>
      <c r="K13" s="44"/>
      <c r="L13" s="44"/>
    </row>
    <row r="14" spans="1:12" x14ac:dyDescent="0.25">
      <c r="B14" s="80" t="s">
        <v>66</v>
      </c>
      <c r="C14" s="141">
        <v>502.75040000000001</v>
      </c>
      <c r="D14" s="141">
        <v>1387.605500236099</v>
      </c>
      <c r="E14" s="176">
        <f t="shared" si="0"/>
        <v>2760.028634957026</v>
      </c>
      <c r="F14" s="76"/>
      <c r="H14" s="192"/>
      <c r="I14" s="103"/>
      <c r="J14" s="103"/>
      <c r="K14" s="44"/>
      <c r="L14" s="44"/>
    </row>
    <row r="15" spans="1:12" x14ac:dyDescent="0.25">
      <c r="B15" s="80" t="s">
        <v>67</v>
      </c>
      <c r="C15" s="141">
        <v>5.8927999999999994</v>
      </c>
      <c r="D15" s="141">
        <v>79.926099999999991</v>
      </c>
      <c r="E15" s="176">
        <f t="shared" si="0"/>
        <v>13563.348493076295</v>
      </c>
      <c r="F15" s="76"/>
      <c r="H15" s="192"/>
      <c r="I15" s="103"/>
      <c r="J15" s="103"/>
      <c r="K15" s="44"/>
      <c r="L15" s="44"/>
    </row>
    <row r="16" spans="1:12" x14ac:dyDescent="0.25">
      <c r="B16" s="80" t="s">
        <v>68</v>
      </c>
      <c r="C16" s="141">
        <v>80.645399999999995</v>
      </c>
      <c r="D16" s="141">
        <v>450.25914999999998</v>
      </c>
      <c r="E16" s="176">
        <f t="shared" si="0"/>
        <v>5583.1969337370765</v>
      </c>
      <c r="F16" s="76"/>
      <c r="H16" s="192"/>
      <c r="I16" s="103"/>
      <c r="J16" s="103"/>
      <c r="K16" s="44"/>
      <c r="L16" s="44"/>
    </row>
    <row r="17" spans="2:12" x14ac:dyDescent="0.25">
      <c r="B17" s="80" t="s">
        <v>69</v>
      </c>
      <c r="C17" s="141">
        <v>351.56909999999999</v>
      </c>
      <c r="D17" s="141">
        <v>830.22613537654206</v>
      </c>
      <c r="E17" s="176">
        <f t="shared" si="0"/>
        <v>2361.4877854070282</v>
      </c>
      <c r="F17" s="76"/>
      <c r="H17" s="192"/>
      <c r="I17" s="103"/>
      <c r="J17" s="103"/>
      <c r="K17" s="44"/>
      <c r="L17" s="44"/>
    </row>
    <row r="18" spans="2:12" x14ac:dyDescent="0.25">
      <c r="B18" s="80" t="s">
        <v>70</v>
      </c>
      <c r="C18" s="141">
        <v>138.1952</v>
      </c>
      <c r="D18" s="141">
        <v>466.25297</v>
      </c>
      <c r="E18" s="176">
        <f t="shared" si="0"/>
        <v>3373.8723920946604</v>
      </c>
      <c r="F18" s="76"/>
      <c r="H18" s="192"/>
      <c r="I18" s="103"/>
      <c r="J18" s="103"/>
      <c r="K18" s="44"/>
      <c r="L18" s="44"/>
    </row>
    <row r="19" spans="2:12" x14ac:dyDescent="0.25">
      <c r="B19" s="80" t="s">
        <v>71</v>
      </c>
      <c r="C19" s="141">
        <v>906.99549999999977</v>
      </c>
      <c r="D19" s="141">
        <v>2686.1039099999998</v>
      </c>
      <c r="E19" s="176">
        <f t="shared" si="0"/>
        <v>2961.5405037841979</v>
      </c>
      <c r="F19" s="76"/>
      <c r="H19" s="192"/>
      <c r="I19" s="103"/>
      <c r="J19" s="103"/>
      <c r="K19" s="44"/>
      <c r="L19" s="44"/>
    </row>
    <row r="20" spans="2:12" x14ac:dyDescent="0.25">
      <c r="B20" s="80" t="s">
        <v>72</v>
      </c>
      <c r="C20" s="141">
        <v>0.97829999999999995</v>
      </c>
      <c r="D20" s="141">
        <v>3.3644699999999998</v>
      </c>
      <c r="E20" s="176" t="str">
        <f>IF(C20&lt;1,"",IFERROR((D20/C20)*1000,""))</f>
        <v/>
      </c>
      <c r="F20" s="76"/>
      <c r="H20" s="192"/>
      <c r="I20" s="103"/>
      <c r="J20" s="103"/>
      <c r="K20" s="44"/>
      <c r="L20" s="44"/>
    </row>
    <row r="21" spans="2:12" x14ac:dyDescent="0.25">
      <c r="B21" s="80" t="s">
        <v>73</v>
      </c>
      <c r="C21" s="141">
        <v>125.9307</v>
      </c>
      <c r="D21" s="141">
        <v>194.62936999999999</v>
      </c>
      <c r="E21" s="176">
        <f t="shared" si="0"/>
        <v>1545.5275798514579</v>
      </c>
      <c r="F21" s="76"/>
      <c r="H21" s="192"/>
      <c r="I21" s="103"/>
      <c r="J21" s="103"/>
      <c r="K21" s="44"/>
      <c r="L21" s="44"/>
    </row>
    <row r="22" spans="2:12" x14ac:dyDescent="0.25">
      <c r="B22" s="80" t="s">
        <v>74</v>
      </c>
      <c r="C22" s="141">
        <v>137.7775</v>
      </c>
      <c r="D22" s="141">
        <v>384.72084000000001</v>
      </c>
      <c r="E22" s="176">
        <f t="shared" si="0"/>
        <v>2792.334307125619</v>
      </c>
      <c r="F22" s="76"/>
      <c r="H22" s="192"/>
      <c r="I22" s="103"/>
      <c r="J22" s="103"/>
      <c r="K22" s="44"/>
      <c r="L22" s="44"/>
    </row>
    <row r="23" spans="2:12" x14ac:dyDescent="0.25">
      <c r="B23" s="80" t="s">
        <v>75</v>
      </c>
      <c r="C23" s="141">
        <v>595.51290000000006</v>
      </c>
      <c r="D23" s="141">
        <v>985.76815999999997</v>
      </c>
      <c r="E23" s="176">
        <f t="shared" si="0"/>
        <v>1655.326291000581</v>
      </c>
      <c r="F23" s="76"/>
      <c r="H23" s="192"/>
      <c r="I23" s="103"/>
      <c r="J23" s="103"/>
      <c r="L23" s="44"/>
    </row>
    <row r="24" spans="2:12" x14ac:dyDescent="0.25">
      <c r="B24" s="80" t="s">
        <v>76</v>
      </c>
      <c r="C24" s="141">
        <v>7.5899999999999995E-2</v>
      </c>
      <c r="D24" s="141">
        <v>0</v>
      </c>
      <c r="E24" s="203" t="str">
        <f t="shared" si="0"/>
        <v/>
      </c>
      <c r="F24" s="76"/>
      <c r="H24" s="192"/>
      <c r="I24" s="103"/>
      <c r="J24" s="103"/>
      <c r="K24" s="44"/>
    </row>
    <row r="25" spans="2:12" x14ac:dyDescent="0.25">
      <c r="B25" s="80" t="s">
        <v>77</v>
      </c>
      <c r="C25" s="141">
        <v>187.7732</v>
      </c>
      <c r="D25" s="141">
        <v>254.02785</v>
      </c>
      <c r="E25" s="203">
        <f t="shared" si="0"/>
        <v>1352.8440160789719</v>
      </c>
      <c r="F25" s="76"/>
      <c r="H25" s="192"/>
      <c r="I25" s="103"/>
      <c r="J25" s="103"/>
      <c r="K25" s="44"/>
      <c r="L25" s="44"/>
    </row>
    <row r="26" spans="2:12" x14ac:dyDescent="0.25">
      <c r="B26" s="80" t="s">
        <v>78</v>
      </c>
      <c r="C26" s="141">
        <v>126.3266</v>
      </c>
      <c r="D26" s="141">
        <v>1767.0529300000001</v>
      </c>
      <c r="E26" s="203">
        <f t="shared" si="0"/>
        <v>13987.971891905585</v>
      </c>
      <c r="F26" s="76"/>
      <c r="H26" s="192"/>
      <c r="I26" s="103"/>
      <c r="J26" s="103"/>
      <c r="K26" s="44"/>
      <c r="L26" s="44"/>
    </row>
    <row r="27" spans="2:12" x14ac:dyDescent="0.25">
      <c r="B27" s="80" t="s">
        <v>79</v>
      </c>
      <c r="C27" s="141">
        <v>18.797599999999999</v>
      </c>
      <c r="D27" s="141">
        <v>327.19072</v>
      </c>
      <c r="E27" s="203">
        <f t="shared" si="0"/>
        <v>17405.98374260544</v>
      </c>
      <c r="F27" s="76"/>
      <c r="H27" s="192"/>
      <c r="I27" s="103"/>
      <c r="J27" s="103"/>
      <c r="K27" s="44"/>
      <c r="L27" s="44"/>
    </row>
    <row r="28" spans="2:12" x14ac:dyDescent="0.25">
      <c r="B28" s="80" t="s">
        <v>80</v>
      </c>
      <c r="C28" s="141">
        <v>1324.4077</v>
      </c>
      <c r="D28" s="141">
        <v>1134.1651100000011</v>
      </c>
      <c r="E28" s="203">
        <f t="shared" si="0"/>
        <v>856.35647542671427</v>
      </c>
      <c r="F28" s="76"/>
      <c r="H28" s="192"/>
      <c r="I28" s="103"/>
      <c r="J28" s="103"/>
      <c r="K28" s="44"/>
      <c r="L28" s="44"/>
    </row>
    <row r="29" spans="2:12" x14ac:dyDescent="0.25">
      <c r="B29" s="80" t="s">
        <v>81</v>
      </c>
      <c r="C29" s="141">
        <v>37.230200000000004</v>
      </c>
      <c r="D29" s="141">
        <v>51.665059999999997</v>
      </c>
      <c r="E29" s="203">
        <f t="shared" si="0"/>
        <v>1387.7191097549837</v>
      </c>
      <c r="F29" s="76"/>
      <c r="H29" s="192"/>
      <c r="I29" s="110"/>
      <c r="J29" s="110"/>
      <c r="K29" s="44"/>
      <c r="L29" s="44"/>
    </row>
    <row r="30" spans="2:12" x14ac:dyDescent="0.25">
      <c r="B30" s="81" t="s">
        <v>82</v>
      </c>
      <c r="C30" s="141">
        <v>217.50829999999999</v>
      </c>
      <c r="D30" s="141">
        <v>347.71511669016508</v>
      </c>
      <c r="E30" s="203">
        <f t="shared" si="0"/>
        <v>1598.6291865191586</v>
      </c>
      <c r="F30" s="76"/>
      <c r="H30" s="193"/>
      <c r="I30" s="103"/>
      <c r="J30" s="103"/>
      <c r="L30" s="44"/>
    </row>
    <row r="31" spans="2:12" x14ac:dyDescent="0.25">
      <c r="B31" s="82" t="s">
        <v>31</v>
      </c>
      <c r="C31" s="140">
        <v>8323.8505999999979</v>
      </c>
      <c r="D31" s="140">
        <v>17177.307492302803</v>
      </c>
      <c r="E31" s="204">
        <f t="shared" si="0"/>
        <v>2063.6251559227658</v>
      </c>
      <c r="F31" s="83"/>
      <c r="H31" s="192"/>
      <c r="I31" s="103"/>
      <c r="J31" s="103"/>
    </row>
    <row r="32" spans="2:12" x14ac:dyDescent="0.25">
      <c r="B32" s="82"/>
      <c r="C32" s="215"/>
      <c r="D32" s="215"/>
      <c r="E32" s="203" t="str">
        <f t="shared" si="0"/>
        <v/>
      </c>
      <c r="F32" s="83"/>
      <c r="H32" s="192"/>
      <c r="I32" s="103"/>
      <c r="J32" s="103"/>
    </row>
    <row r="33" spans="2:15" x14ac:dyDescent="0.25">
      <c r="B33" s="80" t="s">
        <v>83</v>
      </c>
      <c r="C33" s="141">
        <v>0</v>
      </c>
      <c r="D33" s="141">
        <v>0</v>
      </c>
      <c r="E33" s="203" t="str">
        <f t="shared" si="0"/>
        <v/>
      </c>
      <c r="F33" s="76"/>
      <c r="H33" s="192"/>
      <c r="I33" s="103"/>
      <c r="J33" s="103"/>
    </row>
    <row r="34" spans="2:15" x14ac:dyDescent="0.25">
      <c r="B34" s="80" t="s">
        <v>84</v>
      </c>
      <c r="C34" s="141">
        <v>166.1191</v>
      </c>
      <c r="D34" s="141">
        <v>65.545045705139543</v>
      </c>
      <c r="E34" s="176">
        <f t="shared" si="0"/>
        <v>394.56658328355707</v>
      </c>
      <c r="F34" s="76"/>
      <c r="H34" s="192"/>
      <c r="I34" s="103"/>
      <c r="J34" s="103"/>
    </row>
    <row r="35" spans="2:15" x14ac:dyDescent="0.25">
      <c r="B35" s="80" t="s">
        <v>85</v>
      </c>
      <c r="C35" s="141">
        <v>0.50460000000000005</v>
      </c>
      <c r="D35" s="141">
        <v>0.24876000000000001</v>
      </c>
      <c r="E35" s="176" t="str">
        <f t="shared" si="0"/>
        <v/>
      </c>
      <c r="F35" s="76"/>
      <c r="H35" s="192"/>
      <c r="I35" s="110"/>
      <c r="J35" s="110"/>
      <c r="K35" s="35"/>
    </row>
    <row r="36" spans="2:15" x14ac:dyDescent="0.25">
      <c r="B36" s="80" t="s">
        <v>86</v>
      </c>
      <c r="C36" s="141">
        <v>4307.6142</v>
      </c>
      <c r="D36" s="141">
        <v>5126.8203400000002</v>
      </c>
      <c r="E36" s="176">
        <f t="shared" si="0"/>
        <v>1190.1763022324517</v>
      </c>
      <c r="F36" s="76"/>
      <c r="G36" s="35"/>
      <c r="H36" s="193"/>
      <c r="I36" s="103"/>
      <c r="J36" s="103"/>
      <c r="K36" s="35"/>
    </row>
    <row r="37" spans="2:15" x14ac:dyDescent="0.25">
      <c r="B37" s="187" t="s">
        <v>129</v>
      </c>
      <c r="C37" s="141">
        <v>1285.7257</v>
      </c>
      <c r="D37" s="141">
        <v>360.58422546448082</v>
      </c>
      <c r="E37" s="176">
        <f t="shared" si="0"/>
        <v>280.45190779377032</v>
      </c>
      <c r="F37" s="76"/>
      <c r="G37" s="35"/>
      <c r="H37" s="192"/>
      <c r="I37" s="103"/>
      <c r="J37" s="103"/>
      <c r="K37" s="35"/>
    </row>
    <row r="38" spans="2:15" x14ac:dyDescent="0.25">
      <c r="B38" s="80" t="s">
        <v>88</v>
      </c>
      <c r="C38" s="141">
        <v>81.443799999999996</v>
      </c>
      <c r="D38" s="141">
        <v>9.5734999999999992</v>
      </c>
      <c r="E38" s="176">
        <f t="shared" si="0"/>
        <v>117.54731483550619</v>
      </c>
      <c r="F38" s="76"/>
      <c r="G38" s="35"/>
      <c r="H38" s="192"/>
      <c r="I38" s="103"/>
      <c r="J38" s="103"/>
      <c r="K38" s="35"/>
    </row>
    <row r="39" spans="2:15" x14ac:dyDescent="0.25">
      <c r="B39" s="82" t="s">
        <v>6</v>
      </c>
      <c r="C39" s="140">
        <v>5841.4074000000001</v>
      </c>
      <c r="D39" s="140">
        <v>5562.7718711696216</v>
      </c>
      <c r="E39" s="175">
        <f t="shared" si="0"/>
        <v>952.29993223373208</v>
      </c>
      <c r="F39" s="83"/>
      <c r="G39" s="35"/>
      <c r="H39" s="192"/>
      <c r="I39" s="103"/>
      <c r="J39" s="103"/>
      <c r="K39" s="35"/>
    </row>
    <row r="40" spans="2:15" x14ac:dyDescent="0.25">
      <c r="B40" s="82"/>
      <c r="C40" s="215"/>
      <c r="D40" s="215"/>
      <c r="E40" s="176" t="str">
        <f t="shared" si="0"/>
        <v/>
      </c>
      <c r="F40" s="83"/>
      <c r="G40" s="35"/>
      <c r="H40" s="192"/>
      <c r="I40" s="103"/>
      <c r="J40" s="103"/>
      <c r="K40" s="35"/>
    </row>
    <row r="41" spans="2:15" x14ac:dyDescent="0.25">
      <c r="B41" s="80" t="s">
        <v>89</v>
      </c>
      <c r="C41" s="141">
        <v>0.158</v>
      </c>
      <c r="D41" s="141">
        <v>0.158</v>
      </c>
      <c r="E41" s="176" t="str">
        <f t="shared" si="0"/>
        <v/>
      </c>
      <c r="F41" s="35"/>
      <c r="G41" s="121"/>
      <c r="H41" s="192"/>
      <c r="I41" s="103"/>
      <c r="J41" s="103"/>
      <c r="K41" s="35"/>
    </row>
    <row r="42" spans="2:15" x14ac:dyDescent="0.25">
      <c r="B42" s="80" t="s">
        <v>90</v>
      </c>
      <c r="C42" s="141">
        <v>622.87900000000002</v>
      </c>
      <c r="D42" s="141">
        <v>1727.7450100000001</v>
      </c>
      <c r="E42" s="176">
        <f t="shared" si="0"/>
        <v>2773.8052013312376</v>
      </c>
      <c r="F42" s="35"/>
      <c r="G42" s="121"/>
      <c r="H42" s="192"/>
      <c r="I42" s="103"/>
      <c r="J42" s="103"/>
      <c r="K42" s="35"/>
    </row>
    <row r="43" spans="2:15" x14ac:dyDescent="0.25">
      <c r="B43" s="80" t="s">
        <v>91</v>
      </c>
      <c r="C43" s="141">
        <v>612.07119999999998</v>
      </c>
      <c r="D43" s="141">
        <v>1632.62265</v>
      </c>
      <c r="E43" s="176">
        <f t="shared" si="0"/>
        <v>2667.3737467144347</v>
      </c>
      <c r="F43" s="35"/>
      <c r="G43" s="121"/>
      <c r="H43" s="192"/>
      <c r="I43" s="103"/>
      <c r="J43" s="103"/>
      <c r="K43" s="35"/>
      <c r="N43" s="35"/>
      <c r="O43" s="35"/>
    </row>
    <row r="44" spans="2:15" x14ac:dyDescent="0.25">
      <c r="B44" s="80" t="s">
        <v>92</v>
      </c>
      <c r="C44" s="141">
        <v>68.11999999999999</v>
      </c>
      <c r="D44" s="141">
        <v>1402.4403199999999</v>
      </c>
      <c r="E44" s="176">
        <f t="shared" si="0"/>
        <v>20587.790957134468</v>
      </c>
      <c r="F44" s="35"/>
      <c r="G44" s="121"/>
      <c r="H44" s="192"/>
      <c r="I44" s="103"/>
      <c r="J44" s="103"/>
      <c r="K44" s="35"/>
      <c r="N44" s="35"/>
      <c r="O44" s="35"/>
    </row>
    <row r="45" spans="2:15" x14ac:dyDescent="0.25">
      <c r="B45" s="80" t="s">
        <v>93</v>
      </c>
      <c r="C45" s="141">
        <v>0</v>
      </c>
      <c r="D45" s="141">
        <v>0</v>
      </c>
      <c r="E45" s="176"/>
      <c r="F45" s="35"/>
      <c r="G45" s="121"/>
      <c r="H45" s="192"/>
      <c r="I45" s="103"/>
      <c r="J45" s="103"/>
      <c r="K45" s="35"/>
      <c r="N45" s="35"/>
      <c r="O45" s="35"/>
    </row>
    <row r="46" spans="2:15" x14ac:dyDescent="0.25">
      <c r="B46" s="80" t="s">
        <v>94</v>
      </c>
      <c r="C46" s="141">
        <v>1753.0904</v>
      </c>
      <c r="D46" s="141">
        <v>6536.5182900000009</v>
      </c>
      <c r="E46" s="176">
        <f t="shared" si="0"/>
        <v>3728.5688690098359</v>
      </c>
      <c r="F46" s="35"/>
      <c r="G46" s="121"/>
      <c r="H46" s="192"/>
      <c r="I46" s="103"/>
      <c r="J46" s="103"/>
      <c r="K46" s="35"/>
      <c r="N46" s="35"/>
      <c r="O46" s="35"/>
    </row>
    <row r="47" spans="2:15" x14ac:dyDescent="0.25">
      <c r="B47" s="80" t="s">
        <v>95</v>
      </c>
      <c r="C47" s="141">
        <v>0</v>
      </c>
      <c r="D47" s="141">
        <v>0</v>
      </c>
      <c r="E47" s="176" t="str">
        <f t="shared" si="0"/>
        <v/>
      </c>
      <c r="F47" s="35"/>
      <c r="G47" s="121"/>
      <c r="H47" s="192"/>
      <c r="I47" s="110"/>
      <c r="J47" s="110"/>
      <c r="K47" s="35"/>
      <c r="M47" s="35"/>
      <c r="N47" s="35"/>
      <c r="O47" s="35"/>
    </row>
    <row r="48" spans="2:15" x14ac:dyDescent="0.25">
      <c r="B48" s="80" t="s">
        <v>96</v>
      </c>
      <c r="C48" s="141">
        <v>3022.8310999999999</v>
      </c>
      <c r="D48" s="141">
        <v>5899.8577571606402</v>
      </c>
      <c r="E48" s="176">
        <f t="shared" si="0"/>
        <v>1951.7656005195397</v>
      </c>
      <c r="F48" s="35"/>
      <c r="G48" s="121"/>
      <c r="H48" s="193"/>
      <c r="I48" s="110"/>
      <c r="J48" s="110"/>
      <c r="M48" s="35"/>
      <c r="N48" s="35"/>
      <c r="O48" s="35"/>
    </row>
    <row r="49" spans="1:15" x14ac:dyDescent="0.25">
      <c r="B49" s="80" t="s">
        <v>97</v>
      </c>
      <c r="C49" s="141">
        <v>3.4662000000000002</v>
      </c>
      <c r="D49" s="141">
        <v>37.481000000000002</v>
      </c>
      <c r="E49" s="176">
        <f t="shared" si="0"/>
        <v>10813.282557267325</v>
      </c>
      <c r="F49" s="35"/>
      <c r="G49" s="121"/>
      <c r="H49" s="193"/>
      <c r="I49" s="186"/>
      <c r="J49" s="186"/>
      <c r="M49" s="35"/>
      <c r="N49" s="35"/>
      <c r="O49" s="35"/>
    </row>
    <row r="50" spans="1:15" x14ac:dyDescent="0.25">
      <c r="B50" s="80" t="s">
        <v>98</v>
      </c>
      <c r="C50" s="141">
        <v>115.3116</v>
      </c>
      <c r="D50" s="141">
        <v>552.29817000000003</v>
      </c>
      <c r="E50" s="176">
        <f t="shared" si="0"/>
        <v>4789.6150083773009</v>
      </c>
      <c r="F50" s="35"/>
      <c r="G50" s="121"/>
      <c r="H50" s="186"/>
      <c r="I50" s="186"/>
      <c r="J50" s="186"/>
      <c r="M50" s="35"/>
      <c r="N50" s="35"/>
      <c r="O50" s="35"/>
    </row>
    <row r="51" spans="1:15" x14ac:dyDescent="0.25">
      <c r="B51" s="80" t="s">
        <v>99</v>
      </c>
      <c r="C51" s="141">
        <v>1806.7446</v>
      </c>
      <c r="D51" s="141">
        <v>2208.640491556429</v>
      </c>
      <c r="E51" s="176">
        <f t="shared" si="0"/>
        <v>1222.4420051159577</v>
      </c>
      <c r="F51" s="120"/>
      <c r="G51" s="122"/>
      <c r="H51" s="186"/>
      <c r="M51" s="35"/>
      <c r="N51" s="35"/>
      <c r="O51" s="35"/>
    </row>
    <row r="52" spans="1:15" x14ac:dyDescent="0.25">
      <c r="B52" s="80" t="s">
        <v>100</v>
      </c>
      <c r="C52" s="141">
        <v>71.547299999999993</v>
      </c>
      <c r="D52" s="141">
        <v>291.83618999999999</v>
      </c>
      <c r="E52" s="176">
        <f t="shared" si="0"/>
        <v>4078.9266680922969</v>
      </c>
      <c r="F52" s="76"/>
      <c r="K52" s="35"/>
      <c r="M52" s="35"/>
      <c r="N52" s="35"/>
    </row>
    <row r="53" spans="1:15" x14ac:dyDescent="0.25">
      <c r="B53" s="84" t="s">
        <v>7</v>
      </c>
      <c r="C53" s="140">
        <v>8076.2194</v>
      </c>
      <c r="D53" s="140">
        <v>20289.597878717068</v>
      </c>
      <c r="E53" s="175">
        <f t="shared" si="0"/>
        <v>2512.2643249039356</v>
      </c>
      <c r="F53" s="83"/>
      <c r="K53" s="35"/>
      <c r="L53" s="35"/>
      <c r="M53" s="35"/>
      <c r="N53" s="35"/>
    </row>
    <row r="54" spans="1:15" x14ac:dyDescent="0.25">
      <c r="B54" s="84"/>
      <c r="C54" s="141"/>
      <c r="D54" s="76"/>
      <c r="E54" s="175" t="str">
        <f t="shared" si="0"/>
        <v/>
      </c>
      <c r="F54" s="83"/>
      <c r="K54" s="205"/>
      <c r="L54" s="205"/>
      <c r="M54" s="35"/>
      <c r="N54" s="35"/>
    </row>
    <row r="55" spans="1:15" x14ac:dyDescent="0.25">
      <c r="B55" s="84" t="s">
        <v>101</v>
      </c>
      <c r="C55" s="140">
        <v>22241.477399999996</v>
      </c>
      <c r="D55" s="140">
        <v>43029.677242189493</v>
      </c>
      <c r="E55" s="175">
        <f t="shared" si="0"/>
        <v>1934.6591266544865</v>
      </c>
      <c r="F55" s="83"/>
      <c r="I55" s="5"/>
      <c r="J55" s="5"/>
      <c r="K55" s="35"/>
      <c r="L55" s="35"/>
      <c r="N55" s="35"/>
    </row>
    <row r="56" spans="1:15" ht="15.75" thickBot="1" x14ac:dyDescent="0.3">
      <c r="B56" s="85"/>
      <c r="C56" s="85"/>
      <c r="D56" s="85"/>
      <c r="E56" s="85"/>
      <c r="F56" s="85"/>
      <c r="H56" s="5"/>
      <c r="I56" s="5"/>
      <c r="J56" s="5"/>
      <c r="K56" s="195"/>
      <c r="L56" s="35"/>
      <c r="N56" s="35"/>
    </row>
    <row r="57" spans="1:15" x14ac:dyDescent="0.25">
      <c r="A57" s="5"/>
      <c r="B57" s="6" t="s">
        <v>128</v>
      </c>
      <c r="C57" s="5"/>
      <c r="D57" s="5"/>
      <c r="E57" s="5"/>
      <c r="F57" s="5"/>
      <c r="G57" s="10" t="s">
        <v>41</v>
      </c>
      <c r="H57" s="5"/>
      <c r="I57" s="5"/>
      <c r="J57" s="5"/>
      <c r="K57" s="195"/>
      <c r="L57" s="195"/>
      <c r="N57" s="35"/>
    </row>
    <row r="58" spans="1:15" x14ac:dyDescent="0.25">
      <c r="A58" s="5"/>
      <c r="B58" s="18" t="s">
        <v>174</v>
      </c>
      <c r="C58" s="5"/>
      <c r="D58" s="5"/>
      <c r="E58" s="5"/>
      <c r="F58" s="5"/>
      <c r="G58" s="10"/>
      <c r="H58" s="5"/>
      <c r="I58" s="5"/>
      <c r="J58" s="5"/>
      <c r="K58" s="5"/>
      <c r="L58" s="195"/>
      <c r="N58" s="35"/>
    </row>
    <row r="59" spans="1:15" x14ac:dyDescent="0.25">
      <c r="A59" s="5"/>
      <c r="B59" s="18" t="s">
        <v>166</v>
      </c>
      <c r="C59" s="5"/>
      <c r="D59" s="5"/>
      <c r="E59" s="5"/>
      <c r="F59" s="5"/>
      <c r="G59" s="10"/>
      <c r="H59" s="5"/>
      <c r="I59" s="5"/>
      <c r="J59" s="5"/>
      <c r="K59" s="5"/>
      <c r="L59" s="5"/>
    </row>
    <row r="60" spans="1:15" x14ac:dyDescent="0.25">
      <c r="A60" s="5"/>
      <c r="B60" s="18" t="s">
        <v>168</v>
      </c>
      <c r="C60" s="5"/>
      <c r="D60" s="5"/>
      <c r="E60" s="5"/>
      <c r="F60" s="5"/>
      <c r="G60" s="10"/>
      <c r="H60" s="5"/>
      <c r="I60" s="5"/>
      <c r="J60" s="5"/>
      <c r="K60" s="5"/>
      <c r="L60" s="5"/>
    </row>
    <row r="61" spans="1:15" x14ac:dyDescent="0.25">
      <c r="A61" s="5"/>
      <c r="B61" s="18" t="s">
        <v>167</v>
      </c>
      <c r="C61" s="5"/>
      <c r="D61" s="5"/>
      <c r="E61" s="5"/>
      <c r="F61" s="5"/>
      <c r="G61" s="10"/>
      <c r="H61" s="5"/>
      <c r="I61" s="5"/>
      <c r="J61" s="5"/>
      <c r="K61" s="5"/>
      <c r="L61" s="5"/>
    </row>
    <row r="62" spans="1:15" x14ac:dyDescent="0.25">
      <c r="A62" s="5"/>
      <c r="B62" s="18" t="s">
        <v>169</v>
      </c>
      <c r="C62" s="5"/>
      <c r="D62" s="5"/>
      <c r="E62" s="5"/>
      <c r="F62" s="5"/>
      <c r="G62" s="10"/>
      <c r="H62" s="5"/>
      <c r="I62" s="5"/>
      <c r="J62" s="5"/>
      <c r="K62" s="5"/>
      <c r="L62" s="5"/>
    </row>
    <row r="63" spans="1:15" x14ac:dyDescent="0.25">
      <c r="A63" s="5"/>
      <c r="B63" s="18" t="s">
        <v>170</v>
      </c>
      <c r="C63" s="5"/>
      <c r="D63" s="5"/>
      <c r="E63" s="5"/>
      <c r="F63" s="5"/>
      <c r="G63" s="10"/>
      <c r="H63" s="5"/>
      <c r="I63" s="5"/>
      <c r="J63" s="5"/>
      <c r="K63" s="5"/>
      <c r="L63" s="5"/>
    </row>
    <row r="64" spans="1:15" x14ac:dyDescent="0.25">
      <c r="A64" s="5"/>
      <c r="B64" s="18" t="s">
        <v>171</v>
      </c>
      <c r="C64" s="5"/>
      <c r="D64" s="5"/>
      <c r="E64" s="5"/>
      <c r="F64" s="5"/>
      <c r="G64" s="10"/>
      <c r="H64" s="5"/>
      <c r="I64" s="5"/>
      <c r="J64" s="5"/>
      <c r="K64" s="5"/>
      <c r="L64" s="5"/>
    </row>
    <row r="65" spans="1:12" x14ac:dyDescent="0.25">
      <c r="A65" s="5"/>
      <c r="B65" s="18" t="s">
        <v>172</v>
      </c>
      <c r="C65" s="5"/>
      <c r="D65" s="5"/>
      <c r="E65" s="5"/>
      <c r="F65" s="5"/>
      <c r="G65" s="10"/>
      <c r="H65" s="5"/>
      <c r="I65" s="5"/>
      <c r="J65" s="5"/>
      <c r="K65" s="5"/>
      <c r="L65" s="5"/>
    </row>
    <row r="66" spans="1:12" x14ac:dyDescent="0.25">
      <c r="A66" s="5"/>
      <c r="B66" s="18" t="s">
        <v>173</v>
      </c>
      <c r="C66" s="5"/>
      <c r="D66" s="5"/>
      <c r="E66" s="5"/>
      <c r="F66" s="5"/>
      <c r="G66" s="10"/>
      <c r="H66" s="5"/>
      <c r="I66" s="202"/>
      <c r="J66" s="202"/>
      <c r="K66" s="5"/>
      <c r="L66" s="5"/>
    </row>
    <row r="67" spans="1:12" x14ac:dyDescent="0.25">
      <c r="A67" s="47"/>
      <c r="B67" s="17" t="s">
        <v>175</v>
      </c>
      <c r="C67" s="5"/>
      <c r="D67" s="5"/>
      <c r="E67" s="5"/>
      <c r="F67" s="5"/>
      <c r="G67" s="5"/>
      <c r="H67" s="202"/>
      <c r="I67" s="202"/>
      <c r="J67" s="202"/>
      <c r="K67" s="202"/>
      <c r="L67" s="5"/>
    </row>
    <row r="68" spans="1:12" s="45" customFormat="1" ht="10.5" customHeight="1" x14ac:dyDescent="0.25">
      <c r="A68" s="225"/>
      <c r="B68" s="251" t="s">
        <v>126</v>
      </c>
      <c r="C68" s="251"/>
      <c r="D68" s="251"/>
      <c r="E68" s="251"/>
      <c r="F68" s="251"/>
      <c r="G68" s="251"/>
      <c r="H68" s="251"/>
      <c r="I68" s="251"/>
      <c r="J68" s="251"/>
      <c r="K68" s="251"/>
      <c r="L68" s="251"/>
    </row>
    <row r="69" spans="1:12" x14ac:dyDescent="0.25">
      <c r="A69" s="16"/>
      <c r="B69" s="251"/>
      <c r="C69" s="251"/>
      <c r="D69" s="251"/>
      <c r="E69" s="251"/>
      <c r="F69" s="251"/>
      <c r="G69" s="251"/>
      <c r="H69" s="251"/>
      <c r="I69" s="251"/>
      <c r="J69" s="251"/>
      <c r="K69" s="251"/>
      <c r="L69" s="251"/>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L31" sqref="L31"/>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150</v>
      </c>
      <c r="B1" s="40"/>
      <c r="C1" s="40"/>
      <c r="D1" s="40"/>
      <c r="E1" s="40"/>
      <c r="F1" s="40"/>
    </row>
    <row r="2" spans="1:10" x14ac:dyDescent="0.25">
      <c r="A2" s="12"/>
      <c r="B2" s="30"/>
      <c r="C2" s="30"/>
      <c r="D2" s="30"/>
      <c r="E2" s="30"/>
      <c r="F2" s="30"/>
    </row>
    <row r="3" spans="1:10" ht="15.75" thickBot="1" x14ac:dyDescent="0.3">
      <c r="B3" s="42"/>
      <c r="C3" s="42"/>
      <c r="D3" s="42"/>
      <c r="E3" s="42"/>
      <c r="F3" s="42"/>
    </row>
    <row r="4" spans="1:10" x14ac:dyDescent="0.25">
      <c r="B4" s="73"/>
      <c r="C4" s="250">
        <v>44958</v>
      </c>
      <c r="D4" s="250"/>
      <c r="E4" s="250"/>
      <c r="F4" s="74"/>
    </row>
    <row r="5" spans="1:10" x14ac:dyDescent="0.25">
      <c r="B5" s="75"/>
      <c r="C5" s="252" t="s">
        <v>125</v>
      </c>
      <c r="D5" s="86" t="s">
        <v>56</v>
      </c>
      <c r="E5" s="87" t="s">
        <v>57</v>
      </c>
      <c r="F5" s="77"/>
    </row>
    <row r="6" spans="1:10" x14ac:dyDescent="0.25">
      <c r="B6" s="78"/>
      <c r="C6" s="254"/>
      <c r="D6" s="115" t="s">
        <v>165</v>
      </c>
      <c r="E6" s="116" t="s">
        <v>58</v>
      </c>
      <c r="F6" s="79"/>
      <c r="H6" s="190"/>
      <c r="I6" s="122"/>
      <c r="J6" s="122"/>
    </row>
    <row r="7" spans="1:10" x14ac:dyDescent="0.25">
      <c r="B7" s="80" t="s">
        <v>59</v>
      </c>
      <c r="C7" s="213">
        <v>1.363</v>
      </c>
      <c r="D7" s="213">
        <v>11.50352</v>
      </c>
      <c r="E7" s="177">
        <f>IF(D7&lt;1,"",IFERROR((D7/C7)*1000,""))</f>
        <v>8439.8532648569344</v>
      </c>
      <c r="F7" s="76"/>
      <c r="G7" s="190"/>
      <c r="H7" s="122"/>
      <c r="I7" s="122"/>
      <c r="J7" s="110"/>
    </row>
    <row r="8" spans="1:10" x14ac:dyDescent="0.25">
      <c r="B8" s="80" t="s">
        <v>60</v>
      </c>
      <c r="C8" s="141">
        <v>7.7919</v>
      </c>
      <c r="D8" s="141">
        <v>29.35772</v>
      </c>
      <c r="E8" s="176">
        <f t="shared" ref="E8:E55" si="0">IF(D8&lt;1,"",IFERROR((D8/C8)*1000,""))</f>
        <v>3767.7228917208895</v>
      </c>
      <c r="F8" s="76"/>
      <c r="G8" s="191"/>
      <c r="H8" s="121"/>
      <c r="I8" s="121"/>
      <c r="J8" s="103"/>
    </row>
    <row r="9" spans="1:10" x14ac:dyDescent="0.25">
      <c r="B9" s="80" t="s">
        <v>61</v>
      </c>
      <c r="C9" s="141">
        <v>21.208100000000002</v>
      </c>
      <c r="D9" s="141">
        <v>198.17838</v>
      </c>
      <c r="E9" s="176">
        <f t="shared" si="0"/>
        <v>9344.466501006691</v>
      </c>
      <c r="F9" s="76"/>
      <c r="G9" s="191"/>
      <c r="H9" s="121"/>
      <c r="I9" s="121"/>
      <c r="J9" s="103"/>
    </row>
    <row r="10" spans="1:10" x14ac:dyDescent="0.25">
      <c r="B10" s="80" t="s">
        <v>62</v>
      </c>
      <c r="C10" s="141">
        <v>683.37760000000003</v>
      </c>
      <c r="D10" s="141">
        <v>2469.184749999999</v>
      </c>
      <c r="E10" s="176">
        <f t="shared" si="0"/>
        <v>3613.2070322468853</v>
      </c>
      <c r="F10" s="76"/>
      <c r="G10" s="191"/>
      <c r="H10" s="121"/>
      <c r="I10" s="121"/>
      <c r="J10" s="103"/>
    </row>
    <row r="11" spans="1:10" x14ac:dyDescent="0.25">
      <c r="B11" s="80" t="s">
        <v>63</v>
      </c>
      <c r="C11" s="141">
        <v>122.2283</v>
      </c>
      <c r="D11" s="141">
        <v>23.93582</v>
      </c>
      <c r="E11" s="176">
        <f t="shared" si="0"/>
        <v>195.82878924111682</v>
      </c>
      <c r="F11" s="76"/>
      <c r="G11" s="191"/>
      <c r="H11" s="121"/>
      <c r="I11" s="121"/>
      <c r="J11" s="103"/>
    </row>
    <row r="12" spans="1:10" x14ac:dyDescent="0.25">
      <c r="B12" s="80" t="s">
        <v>64</v>
      </c>
      <c r="C12" s="141">
        <v>184.1037</v>
      </c>
      <c r="D12" s="141">
        <v>192.41891000000001</v>
      </c>
      <c r="E12" s="176">
        <f t="shared" si="0"/>
        <v>1045.1659037814013</v>
      </c>
      <c r="F12" s="76"/>
      <c r="G12" s="191"/>
      <c r="H12" s="121"/>
      <c r="I12" s="121"/>
      <c r="J12" s="103"/>
    </row>
    <row r="13" spans="1:10" x14ac:dyDescent="0.25">
      <c r="B13" s="80" t="s">
        <v>65</v>
      </c>
      <c r="C13" s="141">
        <v>2606.6396999999988</v>
      </c>
      <c r="D13" s="141">
        <v>3048.92157</v>
      </c>
      <c r="E13" s="176">
        <f t="shared" si="0"/>
        <v>1169.6751069969514</v>
      </c>
      <c r="F13" s="76"/>
      <c r="G13" s="191"/>
      <c r="H13" s="121"/>
      <c r="I13" s="121"/>
      <c r="J13" s="103"/>
    </row>
    <row r="14" spans="1:10" x14ac:dyDescent="0.25">
      <c r="B14" s="80" t="s">
        <v>66</v>
      </c>
      <c r="C14" s="141">
        <v>531.68389999999999</v>
      </c>
      <c r="D14" s="141">
        <v>1415.7219002360989</v>
      </c>
      <c r="E14" s="176">
        <f t="shared" si="0"/>
        <v>2662.7135037116959</v>
      </c>
      <c r="F14" s="76"/>
      <c r="G14" s="191"/>
      <c r="H14" s="121"/>
      <c r="I14" s="121"/>
      <c r="J14" s="103"/>
    </row>
    <row r="15" spans="1:10" x14ac:dyDescent="0.25">
      <c r="B15" s="80" t="s">
        <v>67</v>
      </c>
      <c r="C15" s="141">
        <v>5.8959999999999999</v>
      </c>
      <c r="D15" s="141">
        <v>79.926099999999991</v>
      </c>
      <c r="E15" s="176">
        <f t="shared" si="0"/>
        <v>13555.987109905018</v>
      </c>
      <c r="F15" s="76"/>
      <c r="G15" s="191"/>
      <c r="H15" s="121"/>
      <c r="I15" s="121"/>
      <c r="J15" s="103"/>
    </row>
    <row r="16" spans="1:10" x14ac:dyDescent="0.25">
      <c r="B16" s="80" t="s">
        <v>68</v>
      </c>
      <c r="C16" s="141">
        <v>83.012699999999995</v>
      </c>
      <c r="D16" s="141">
        <v>456.30309</v>
      </c>
      <c r="E16" s="176">
        <f t="shared" si="0"/>
        <v>5496.786515798186</v>
      </c>
      <c r="F16" s="76"/>
      <c r="G16" s="191"/>
      <c r="H16" s="121"/>
      <c r="I16" s="121"/>
      <c r="J16" s="103"/>
    </row>
    <row r="17" spans="2:10" x14ac:dyDescent="0.25">
      <c r="B17" s="80" t="s">
        <v>69</v>
      </c>
      <c r="C17" s="141">
        <v>351.89100000000002</v>
      </c>
      <c r="D17" s="141">
        <v>830.50105537654213</v>
      </c>
      <c r="E17" s="176">
        <f t="shared" si="0"/>
        <v>2360.1088273827468</v>
      </c>
      <c r="F17" s="76"/>
      <c r="G17" s="191"/>
      <c r="H17" s="121"/>
      <c r="I17" s="121"/>
      <c r="J17" s="103"/>
    </row>
    <row r="18" spans="2:10" x14ac:dyDescent="0.25">
      <c r="B18" s="80" t="s">
        <v>70</v>
      </c>
      <c r="C18" s="141">
        <v>228.7056</v>
      </c>
      <c r="D18" s="141">
        <v>718.65422999999998</v>
      </c>
      <c r="E18" s="176">
        <f t="shared" si="0"/>
        <v>3142.2677450836354</v>
      </c>
      <c r="F18" s="76"/>
      <c r="G18" s="191"/>
      <c r="H18" s="121"/>
      <c r="I18" s="121"/>
      <c r="J18" s="103"/>
    </row>
    <row r="19" spans="2:10" x14ac:dyDescent="0.25">
      <c r="B19" s="80" t="s">
        <v>71</v>
      </c>
      <c r="C19" s="141">
        <v>1271.5723</v>
      </c>
      <c r="D19" s="141">
        <v>3813.5363607602999</v>
      </c>
      <c r="E19" s="176">
        <f t="shared" si="0"/>
        <v>2999.071590943197</v>
      </c>
      <c r="F19" s="76"/>
      <c r="G19" s="191"/>
      <c r="H19" s="121"/>
      <c r="I19" s="121"/>
      <c r="J19" s="103"/>
    </row>
    <row r="20" spans="2:10" x14ac:dyDescent="0.25">
      <c r="B20" s="80" t="s">
        <v>72</v>
      </c>
      <c r="C20" s="141">
        <v>0.97829999999999995</v>
      </c>
      <c r="D20" s="141">
        <v>3.3644699999999998</v>
      </c>
      <c r="E20" s="176">
        <f t="shared" si="0"/>
        <v>3439.0984360625575</v>
      </c>
      <c r="F20" s="76"/>
      <c r="G20" s="191"/>
      <c r="H20" s="121"/>
      <c r="I20" s="121"/>
      <c r="J20" s="103"/>
    </row>
    <row r="21" spans="2:10" x14ac:dyDescent="0.25">
      <c r="B21" s="80" t="s">
        <v>73</v>
      </c>
      <c r="C21" s="141">
        <v>193.36779999999999</v>
      </c>
      <c r="D21" s="141">
        <v>320.63517943490228</v>
      </c>
      <c r="E21" s="176">
        <f t="shared" si="0"/>
        <v>1658.1622143650716</v>
      </c>
      <c r="F21" s="76"/>
      <c r="G21" s="191"/>
      <c r="H21" s="121"/>
      <c r="I21" s="121"/>
      <c r="J21" s="103"/>
    </row>
    <row r="22" spans="2:10" x14ac:dyDescent="0.25">
      <c r="B22" s="80" t="s">
        <v>74</v>
      </c>
      <c r="C22" s="141">
        <v>137.7775</v>
      </c>
      <c r="D22" s="141">
        <v>384.72084000000001</v>
      </c>
      <c r="E22" s="176">
        <f t="shared" si="0"/>
        <v>2792.334307125619</v>
      </c>
      <c r="F22" s="76"/>
      <c r="G22" s="191"/>
      <c r="H22" s="121"/>
      <c r="I22" s="121"/>
      <c r="J22" s="103"/>
    </row>
    <row r="23" spans="2:10" x14ac:dyDescent="0.25">
      <c r="B23" s="80" t="s">
        <v>75</v>
      </c>
      <c r="C23" s="141">
        <v>603.82900000000006</v>
      </c>
      <c r="D23" s="141">
        <v>985.76815999999997</v>
      </c>
      <c r="E23" s="176">
        <f t="shared" si="0"/>
        <v>1632.5286794771366</v>
      </c>
      <c r="F23" s="76"/>
      <c r="G23" s="191"/>
      <c r="H23" s="121"/>
      <c r="I23" s="121"/>
      <c r="J23" s="103"/>
    </row>
    <row r="24" spans="2:10" x14ac:dyDescent="0.25">
      <c r="B24" s="80" t="s">
        <v>76</v>
      </c>
      <c r="C24" s="141">
        <v>7.5899999999999995E-2</v>
      </c>
      <c r="D24" s="141">
        <v>0</v>
      </c>
      <c r="E24" s="176" t="str">
        <f t="shared" si="0"/>
        <v/>
      </c>
      <c r="F24" s="76"/>
      <c r="G24" s="191"/>
      <c r="H24" s="121"/>
      <c r="I24" s="121"/>
      <c r="J24" s="103"/>
    </row>
    <row r="25" spans="2:10" x14ac:dyDescent="0.25">
      <c r="B25" s="80" t="s">
        <v>77</v>
      </c>
      <c r="C25" s="141">
        <v>204.0394</v>
      </c>
      <c r="D25" s="141">
        <v>270.6986</v>
      </c>
      <c r="E25" s="176">
        <f t="shared" si="0"/>
        <v>1326.6976868193103</v>
      </c>
      <c r="F25" s="76"/>
      <c r="G25" s="191"/>
      <c r="H25" s="121"/>
      <c r="I25" s="121"/>
      <c r="J25" s="103"/>
    </row>
    <row r="26" spans="2:10" x14ac:dyDescent="0.25">
      <c r="B26" s="80" t="s">
        <v>78</v>
      </c>
      <c r="C26" s="141">
        <v>135.63980000000001</v>
      </c>
      <c r="D26" s="141">
        <v>1863.40932</v>
      </c>
      <c r="E26" s="176">
        <f t="shared" si="0"/>
        <v>13737.924414515503</v>
      </c>
      <c r="F26" s="76"/>
      <c r="G26" s="191"/>
      <c r="H26" s="121"/>
      <c r="I26" s="121"/>
      <c r="J26" s="103"/>
    </row>
    <row r="27" spans="2:10" x14ac:dyDescent="0.25">
      <c r="B27" s="80" t="s">
        <v>79</v>
      </c>
      <c r="C27" s="141">
        <v>23.400200000000002</v>
      </c>
      <c r="D27" s="141">
        <v>373.40377000000001</v>
      </c>
      <c r="E27" s="176">
        <f t="shared" si="0"/>
        <v>15957.289681284774</v>
      </c>
      <c r="F27" s="76"/>
      <c r="G27" s="191"/>
      <c r="H27" s="121"/>
      <c r="I27" s="121"/>
      <c r="J27" s="103"/>
    </row>
    <row r="28" spans="2:10" x14ac:dyDescent="0.25">
      <c r="B28" s="80" t="s">
        <v>80</v>
      </c>
      <c r="C28" s="141">
        <v>1389.1364000000001</v>
      </c>
      <c r="D28" s="141">
        <v>1170.8198200000011</v>
      </c>
      <c r="E28" s="176">
        <f t="shared" si="0"/>
        <v>842.84006955688517</v>
      </c>
      <c r="F28" s="76"/>
      <c r="G28" s="191"/>
      <c r="H28" s="121"/>
      <c r="I28" s="121"/>
      <c r="J28" s="103"/>
    </row>
    <row r="29" spans="2:10" x14ac:dyDescent="0.25">
      <c r="B29" s="80" t="s">
        <v>81</v>
      </c>
      <c r="C29" s="141">
        <v>59.5901</v>
      </c>
      <c r="D29" s="141">
        <v>109.08311</v>
      </c>
      <c r="E29" s="176">
        <f t="shared" si="0"/>
        <v>1830.5575926202509</v>
      </c>
      <c r="F29" s="76"/>
      <c r="G29" s="191"/>
      <c r="H29" s="121"/>
      <c r="I29" s="121"/>
      <c r="J29" s="103"/>
    </row>
    <row r="30" spans="2:10" x14ac:dyDescent="0.25">
      <c r="B30" s="81" t="s">
        <v>82</v>
      </c>
      <c r="C30" s="141">
        <v>294.90469999999999</v>
      </c>
      <c r="D30" s="141">
        <v>607.83169669016513</v>
      </c>
      <c r="E30" s="176">
        <f t="shared" si="0"/>
        <v>2061.1122735248546</v>
      </c>
      <c r="F30" s="76"/>
      <c r="G30" s="191"/>
      <c r="H30" s="121"/>
      <c r="I30" s="121"/>
      <c r="J30" s="103"/>
    </row>
    <row r="31" spans="2:10" x14ac:dyDescent="0.25">
      <c r="B31" s="82" t="s">
        <v>31</v>
      </c>
      <c r="C31" s="140">
        <v>9142.2128999999968</v>
      </c>
      <c r="D31" s="140">
        <v>19377.878372498009</v>
      </c>
      <c r="E31" s="175">
        <f t="shared" si="0"/>
        <v>2119.6048029572812</v>
      </c>
      <c r="F31" s="83"/>
      <c r="G31" s="190"/>
      <c r="H31" s="122"/>
      <c r="I31" s="122"/>
      <c r="J31" s="103"/>
    </row>
    <row r="32" spans="2:10" x14ac:dyDescent="0.25">
      <c r="B32" s="82"/>
      <c r="C32" s="214"/>
      <c r="D32" s="214"/>
      <c r="E32" s="175" t="str">
        <f t="shared" si="0"/>
        <v/>
      </c>
      <c r="F32" s="83"/>
      <c r="G32" s="191"/>
      <c r="H32" s="121"/>
      <c r="I32" s="121"/>
      <c r="J32" s="122"/>
    </row>
    <row r="33" spans="2:12" x14ac:dyDescent="0.25">
      <c r="B33" s="80" t="s">
        <v>83</v>
      </c>
      <c r="C33" s="141">
        <v>2.7549000000000001</v>
      </c>
      <c r="D33" s="141">
        <v>0</v>
      </c>
      <c r="E33" s="176" t="str">
        <f t="shared" si="0"/>
        <v/>
      </c>
      <c r="F33" s="76"/>
      <c r="G33" s="191"/>
      <c r="H33" s="121"/>
      <c r="I33" s="121"/>
      <c r="J33" s="121"/>
    </row>
    <row r="34" spans="2:12" x14ac:dyDescent="0.25">
      <c r="B34" s="80" t="s">
        <v>84</v>
      </c>
      <c r="C34" s="141">
        <v>7187.223</v>
      </c>
      <c r="D34" s="141">
        <v>4575.1711249283944</v>
      </c>
      <c r="E34" s="176">
        <f t="shared" si="0"/>
        <v>636.57008067349443</v>
      </c>
      <c r="F34" s="76"/>
      <c r="G34" s="191"/>
      <c r="H34" s="121"/>
      <c r="I34" s="121"/>
      <c r="J34" s="121"/>
      <c r="K34" s="206"/>
      <c r="L34" s="206"/>
    </row>
    <row r="35" spans="2:12" x14ac:dyDescent="0.25">
      <c r="B35" s="80" t="s">
        <v>85</v>
      </c>
      <c r="C35" s="141">
        <v>17.071200000000001</v>
      </c>
      <c r="D35" s="141">
        <v>5.1539299999999999</v>
      </c>
      <c r="E35" s="176">
        <f t="shared" si="0"/>
        <v>301.90789165377947</v>
      </c>
      <c r="F35" s="76"/>
      <c r="G35" s="191"/>
      <c r="H35" s="121"/>
      <c r="I35" s="121"/>
      <c r="J35" s="121"/>
    </row>
    <row r="36" spans="2:12" x14ac:dyDescent="0.25">
      <c r="B36" s="80" t="s">
        <v>86</v>
      </c>
      <c r="C36" s="141">
        <v>7776.3575000000001</v>
      </c>
      <c r="D36" s="141">
        <v>6461.0362100000002</v>
      </c>
      <c r="E36" s="176">
        <f t="shared" si="0"/>
        <v>830.85637588035274</v>
      </c>
      <c r="F36" s="76"/>
      <c r="G36" s="191"/>
      <c r="H36" s="121"/>
      <c r="I36" s="121"/>
      <c r="J36" s="121"/>
    </row>
    <row r="37" spans="2:12" x14ac:dyDescent="0.25">
      <c r="B37" s="187" t="s">
        <v>129</v>
      </c>
      <c r="C37" s="141">
        <v>1559.1554000000001</v>
      </c>
      <c r="D37" s="141">
        <v>423.66390546448082</v>
      </c>
      <c r="E37" s="176">
        <f t="shared" si="0"/>
        <v>271.72654211663621</v>
      </c>
      <c r="F37" s="76"/>
      <c r="G37" s="191"/>
      <c r="H37" s="121"/>
      <c r="I37" s="121"/>
      <c r="J37" s="121"/>
    </row>
    <row r="38" spans="2:12" x14ac:dyDescent="0.25">
      <c r="B38" s="80" t="s">
        <v>88</v>
      </c>
      <c r="C38" s="141">
        <v>96.631700000000009</v>
      </c>
      <c r="D38" s="141">
        <v>9.5734999999999992</v>
      </c>
      <c r="E38" s="176">
        <f t="shared" si="0"/>
        <v>99.07204364613267</v>
      </c>
      <c r="F38" s="76"/>
      <c r="G38" s="190"/>
      <c r="H38" s="122"/>
      <c r="I38" s="122"/>
      <c r="J38" s="110"/>
    </row>
    <row r="39" spans="2:12" x14ac:dyDescent="0.25">
      <c r="B39" s="82" t="s">
        <v>6</v>
      </c>
      <c r="C39" s="140">
        <v>16639.193700000003</v>
      </c>
      <c r="D39" s="140">
        <v>11474.598670392876</v>
      </c>
      <c r="E39" s="175">
        <f t="shared" si="0"/>
        <v>689.61266256506599</v>
      </c>
      <c r="F39" s="83"/>
      <c r="G39" s="191"/>
      <c r="H39" s="121"/>
      <c r="I39" s="121"/>
      <c r="J39" s="103"/>
    </row>
    <row r="40" spans="2:12" x14ac:dyDescent="0.25">
      <c r="B40" s="82"/>
      <c r="C40" s="214"/>
      <c r="D40" s="214"/>
      <c r="E40" s="176" t="str">
        <f t="shared" si="0"/>
        <v/>
      </c>
      <c r="F40" s="83"/>
      <c r="G40" s="46"/>
      <c r="H40" s="44"/>
      <c r="I40" s="44"/>
      <c r="J40" s="103"/>
    </row>
    <row r="41" spans="2:12" x14ac:dyDescent="0.25">
      <c r="B41" s="80" t="s">
        <v>89</v>
      </c>
      <c r="C41" s="141">
        <v>0.158</v>
      </c>
      <c r="D41" s="141">
        <v>0.158</v>
      </c>
      <c r="E41" s="176" t="str">
        <f t="shared" si="0"/>
        <v/>
      </c>
      <c r="F41" s="35"/>
      <c r="G41" s="46"/>
      <c r="H41" s="44"/>
      <c r="I41" s="44"/>
      <c r="J41" s="103"/>
    </row>
    <row r="42" spans="2:12" x14ac:dyDescent="0.25">
      <c r="B42" s="80" t="s">
        <v>90</v>
      </c>
      <c r="C42" s="141">
        <v>679.59630000000004</v>
      </c>
      <c r="D42" s="141">
        <v>1866.7065953831491</v>
      </c>
      <c r="E42" s="176">
        <f t="shared" si="0"/>
        <v>2746.7874610016988</v>
      </c>
      <c r="F42" s="35"/>
      <c r="G42" s="46"/>
      <c r="H42" s="44"/>
      <c r="I42" s="44"/>
      <c r="J42" s="103"/>
    </row>
    <row r="43" spans="2:12" x14ac:dyDescent="0.25">
      <c r="B43" s="80" t="s">
        <v>91</v>
      </c>
      <c r="C43" s="141">
        <v>620.46939999999995</v>
      </c>
      <c r="D43" s="141">
        <v>1665.1251299999999</v>
      </c>
      <c r="E43" s="176">
        <f t="shared" si="0"/>
        <v>2683.6539078317155</v>
      </c>
      <c r="F43" s="35"/>
      <c r="G43" s="46"/>
      <c r="H43" s="44"/>
      <c r="I43" s="44"/>
      <c r="J43" s="103"/>
    </row>
    <row r="44" spans="2:12" x14ac:dyDescent="0.25">
      <c r="B44" s="80" t="s">
        <v>92</v>
      </c>
      <c r="C44" s="141">
        <v>68.241100000000003</v>
      </c>
      <c r="D44" s="141">
        <v>1402.9210700000001</v>
      </c>
      <c r="E44" s="176">
        <f t="shared" si="0"/>
        <v>20558.300935946227</v>
      </c>
      <c r="F44" s="35"/>
      <c r="G44" s="46"/>
      <c r="H44" s="44"/>
      <c r="I44" s="44"/>
      <c r="J44" s="103"/>
    </row>
    <row r="45" spans="2:12" x14ac:dyDescent="0.25">
      <c r="B45" s="80" t="s">
        <v>93</v>
      </c>
      <c r="C45" s="141">
        <v>0</v>
      </c>
      <c r="D45" s="141">
        <v>0</v>
      </c>
      <c r="E45" s="176" t="str">
        <f t="shared" si="0"/>
        <v/>
      </c>
      <c r="F45" s="35"/>
      <c r="G45" s="46"/>
      <c r="H45" s="44"/>
      <c r="I45" s="44"/>
      <c r="J45" s="103"/>
    </row>
    <row r="46" spans="2:12" x14ac:dyDescent="0.25">
      <c r="B46" s="80" t="s">
        <v>94</v>
      </c>
      <c r="C46" s="141">
        <v>1813.6569999999999</v>
      </c>
      <c r="D46" s="141">
        <v>6981.1133600000012</v>
      </c>
      <c r="E46" s="176">
        <f t="shared" si="0"/>
        <v>3849.1916387718302</v>
      </c>
      <c r="F46" s="35"/>
      <c r="G46" s="46"/>
      <c r="H46" s="44"/>
      <c r="I46" s="44"/>
      <c r="J46" s="103"/>
    </row>
    <row r="47" spans="2:12" x14ac:dyDescent="0.25">
      <c r="B47" s="80" t="s">
        <v>95</v>
      </c>
      <c r="C47" s="141">
        <v>0</v>
      </c>
      <c r="D47" s="141">
        <v>0</v>
      </c>
      <c r="E47" s="176" t="str">
        <f t="shared" si="0"/>
        <v/>
      </c>
      <c r="F47" s="35"/>
      <c r="G47" s="46"/>
      <c r="H47" s="44"/>
      <c r="I47" s="44"/>
      <c r="J47" s="103"/>
    </row>
    <row r="48" spans="2:12" x14ac:dyDescent="0.25">
      <c r="B48" s="80" t="s">
        <v>96</v>
      </c>
      <c r="C48" s="141">
        <v>3022.8310999999999</v>
      </c>
      <c r="D48" s="141">
        <v>5899.8577571606402</v>
      </c>
      <c r="E48" s="176">
        <f t="shared" si="0"/>
        <v>1951.7656005195397</v>
      </c>
      <c r="F48" s="35"/>
      <c r="G48" s="46"/>
      <c r="H48" s="44"/>
      <c r="I48" s="44"/>
      <c r="J48" s="103"/>
    </row>
    <row r="49" spans="1:12" x14ac:dyDescent="0.25">
      <c r="B49" s="80" t="s">
        <v>97</v>
      </c>
      <c r="C49" s="141">
        <v>3.4662000000000002</v>
      </c>
      <c r="D49" s="141">
        <v>37.481000000000002</v>
      </c>
      <c r="E49" s="176">
        <f t="shared" si="0"/>
        <v>10813.282557267325</v>
      </c>
      <c r="F49" s="35"/>
      <c r="G49" s="46"/>
      <c r="H49" s="44"/>
      <c r="I49" s="44"/>
      <c r="J49" s="103"/>
    </row>
    <row r="50" spans="1:12" x14ac:dyDescent="0.25">
      <c r="B50" s="80" t="s">
        <v>98</v>
      </c>
      <c r="C50" s="141">
        <v>305.23439999999999</v>
      </c>
      <c r="D50" s="141">
        <v>2003.95299</v>
      </c>
      <c r="E50" s="176">
        <f t="shared" si="0"/>
        <v>6565.2920837231977</v>
      </c>
      <c r="F50" s="35"/>
      <c r="G50" s="122"/>
      <c r="H50" s="193"/>
      <c r="I50" s="110"/>
      <c r="J50" s="110"/>
    </row>
    <row r="51" spans="1:12" x14ac:dyDescent="0.25">
      <c r="B51" s="80" t="s">
        <v>99</v>
      </c>
      <c r="C51" s="141">
        <v>1806.7446</v>
      </c>
      <c r="D51" s="141">
        <v>2208.640491556429</v>
      </c>
      <c r="E51" s="176">
        <f t="shared" si="0"/>
        <v>1222.4420051159577</v>
      </c>
      <c r="F51" s="120"/>
      <c r="H51" s="193"/>
      <c r="I51" s="110"/>
      <c r="J51" s="110"/>
    </row>
    <row r="52" spans="1:12" x14ac:dyDescent="0.25">
      <c r="B52" s="80" t="s">
        <v>100</v>
      </c>
      <c r="C52" s="141">
        <v>73.286199999999994</v>
      </c>
      <c r="D52" s="141">
        <v>291.83618999999999</v>
      </c>
      <c r="E52" s="176">
        <f t="shared" si="0"/>
        <v>3982.1438415417911</v>
      </c>
      <c r="F52" s="76"/>
      <c r="H52" s="186"/>
      <c r="I52" s="186"/>
      <c r="J52" s="186"/>
    </row>
    <row r="53" spans="1:12" x14ac:dyDescent="0.25">
      <c r="B53" s="84" t="s">
        <v>7</v>
      </c>
      <c r="C53" s="140">
        <v>8393.6843000000008</v>
      </c>
      <c r="D53" s="140">
        <v>22357.792584100222</v>
      </c>
      <c r="E53" s="175">
        <f t="shared" si="0"/>
        <v>2663.6446862911221</v>
      </c>
      <c r="F53" s="83"/>
    </row>
    <row r="54" spans="1:12" x14ac:dyDescent="0.25">
      <c r="B54" s="84"/>
      <c r="C54" s="141"/>
      <c r="D54" s="76"/>
      <c r="E54" s="175" t="str">
        <f t="shared" si="0"/>
        <v/>
      </c>
      <c r="F54" s="83"/>
    </row>
    <row r="55" spans="1:12" x14ac:dyDescent="0.25">
      <c r="B55" s="84" t="s">
        <v>101</v>
      </c>
      <c r="C55" s="140">
        <v>34175.090900000003</v>
      </c>
      <c r="D55" s="140">
        <v>53210.269626991103</v>
      </c>
      <c r="E55" s="175">
        <f t="shared" si="0"/>
        <v>1556.9898492059635</v>
      </c>
      <c r="F55" s="83"/>
    </row>
    <row r="56" spans="1:12" ht="15.75" thickBot="1" x14ac:dyDescent="0.3">
      <c r="B56" s="85"/>
      <c r="C56" s="85"/>
      <c r="D56" s="85"/>
      <c r="E56" s="85"/>
      <c r="F56" s="85"/>
    </row>
    <row r="57" spans="1:12" x14ac:dyDescent="0.25">
      <c r="A57" s="5"/>
      <c r="B57" s="6" t="s">
        <v>128</v>
      </c>
      <c r="C57" s="5"/>
      <c r="D57" s="5"/>
      <c r="E57" s="5"/>
      <c r="F57" s="5"/>
      <c r="G57" s="10" t="s">
        <v>41</v>
      </c>
      <c r="H57" s="5"/>
      <c r="I57" s="5"/>
      <c r="J57" s="5"/>
      <c r="K57" s="5"/>
      <c r="L57" s="5"/>
    </row>
    <row r="58" spans="1:12" x14ac:dyDescent="0.25">
      <c r="A58" s="5"/>
      <c r="B58" s="18" t="s">
        <v>174</v>
      </c>
      <c r="C58" s="5"/>
      <c r="D58" s="5"/>
      <c r="E58" s="5"/>
      <c r="F58" s="5"/>
      <c r="G58" s="10"/>
      <c r="H58" s="5"/>
      <c r="I58" s="5"/>
      <c r="J58" s="5"/>
      <c r="K58" s="5"/>
      <c r="L58" s="5"/>
    </row>
    <row r="59" spans="1:12" x14ac:dyDescent="0.25">
      <c r="A59" s="5"/>
      <c r="B59" s="18" t="s">
        <v>166</v>
      </c>
      <c r="C59" s="5"/>
      <c r="D59" s="5"/>
      <c r="E59" s="5"/>
      <c r="F59" s="5"/>
      <c r="G59" s="10"/>
      <c r="H59" s="5"/>
      <c r="I59" s="5"/>
      <c r="J59" s="5"/>
      <c r="K59" s="5"/>
      <c r="L59" s="5"/>
    </row>
    <row r="60" spans="1:12" x14ac:dyDescent="0.25">
      <c r="A60" s="5"/>
      <c r="B60" s="18" t="s">
        <v>168</v>
      </c>
      <c r="C60" s="5"/>
      <c r="D60" s="5"/>
      <c r="E60" s="5"/>
      <c r="F60" s="5"/>
      <c r="G60" s="10"/>
      <c r="H60" s="5"/>
      <c r="I60" s="5"/>
      <c r="J60" s="5"/>
      <c r="K60" s="5"/>
      <c r="L60" s="5"/>
    </row>
    <row r="61" spans="1:12" x14ac:dyDescent="0.25">
      <c r="A61" s="5"/>
      <c r="B61" s="18" t="s">
        <v>167</v>
      </c>
      <c r="C61" s="5"/>
      <c r="D61" s="5"/>
      <c r="E61" s="5"/>
      <c r="F61" s="5"/>
      <c r="G61" s="10"/>
      <c r="H61" s="5"/>
      <c r="I61" s="5"/>
      <c r="J61" s="5"/>
      <c r="K61" s="5"/>
      <c r="L61" s="5"/>
    </row>
    <row r="62" spans="1:12" x14ac:dyDescent="0.25">
      <c r="A62" s="5"/>
      <c r="B62" s="18" t="s">
        <v>169</v>
      </c>
      <c r="C62" s="5"/>
      <c r="D62" s="5"/>
      <c r="E62" s="5"/>
      <c r="F62" s="5"/>
      <c r="G62" s="10"/>
      <c r="H62" s="5"/>
      <c r="I62" s="5"/>
      <c r="J62" s="5"/>
      <c r="K62" s="5"/>
      <c r="L62" s="5"/>
    </row>
    <row r="63" spans="1:12" x14ac:dyDescent="0.25">
      <c r="A63" s="5"/>
      <c r="B63" s="18" t="s">
        <v>170</v>
      </c>
      <c r="C63" s="5"/>
      <c r="D63" s="5"/>
      <c r="E63" s="5"/>
      <c r="F63" s="5"/>
      <c r="G63" s="10"/>
      <c r="H63" s="5"/>
      <c r="I63" s="5"/>
      <c r="J63" s="5"/>
      <c r="K63" s="5"/>
      <c r="L63" s="5"/>
    </row>
    <row r="64" spans="1:12" x14ac:dyDescent="0.25">
      <c r="A64" s="5"/>
      <c r="B64" s="18" t="s">
        <v>171</v>
      </c>
      <c r="C64" s="5"/>
      <c r="D64" s="5"/>
      <c r="E64" s="5"/>
      <c r="F64" s="5"/>
      <c r="G64" s="10"/>
      <c r="H64" s="5"/>
      <c r="I64" s="5"/>
      <c r="J64" s="5"/>
      <c r="K64" s="5"/>
      <c r="L64" s="5"/>
    </row>
    <row r="65" spans="1:12" x14ac:dyDescent="0.25">
      <c r="A65" s="5"/>
      <c r="B65" s="18" t="s">
        <v>172</v>
      </c>
      <c r="C65" s="5"/>
      <c r="D65" s="5"/>
      <c r="E65" s="5"/>
      <c r="F65" s="5"/>
      <c r="G65" s="10"/>
      <c r="H65" s="5"/>
      <c r="I65" s="5"/>
      <c r="J65" s="5"/>
      <c r="K65" s="5"/>
      <c r="L65" s="5"/>
    </row>
    <row r="66" spans="1:12" x14ac:dyDescent="0.25">
      <c r="A66" s="5"/>
      <c r="B66" s="18" t="s">
        <v>173</v>
      </c>
      <c r="C66" s="5"/>
      <c r="D66" s="5"/>
      <c r="E66" s="5"/>
      <c r="F66" s="5"/>
      <c r="G66" s="10"/>
      <c r="H66" s="5"/>
      <c r="I66" s="5"/>
      <c r="J66" s="5"/>
      <c r="K66" s="5"/>
      <c r="L66" s="5"/>
    </row>
    <row r="67" spans="1:12" x14ac:dyDescent="0.25">
      <c r="A67" s="47"/>
      <c r="B67" s="17" t="s">
        <v>175</v>
      </c>
      <c r="C67" s="5"/>
      <c r="D67" s="5"/>
      <c r="E67" s="5"/>
      <c r="F67" s="5"/>
      <c r="G67" s="5"/>
      <c r="H67" s="5"/>
      <c r="I67" s="5"/>
      <c r="J67" s="5"/>
      <c r="K67" s="5"/>
      <c r="L67" s="5"/>
    </row>
    <row r="68" spans="1:12" ht="15" customHeight="1" x14ac:dyDescent="0.25">
      <c r="A68" s="16"/>
      <c r="B68" s="251" t="s">
        <v>126</v>
      </c>
      <c r="C68" s="251"/>
      <c r="D68" s="251"/>
      <c r="E68" s="251"/>
      <c r="F68" s="251"/>
      <c r="G68" s="251"/>
      <c r="H68" s="251"/>
      <c r="I68" s="251"/>
      <c r="J68" s="251"/>
      <c r="K68" s="251"/>
      <c r="L68" s="251"/>
    </row>
    <row r="69" spans="1:12" x14ac:dyDescent="0.25">
      <c r="A69" s="16"/>
      <c r="B69" s="251"/>
      <c r="C69" s="251"/>
      <c r="D69" s="251"/>
      <c r="E69" s="251"/>
      <c r="F69" s="251"/>
      <c r="G69" s="251"/>
      <c r="H69" s="251"/>
      <c r="I69" s="251"/>
      <c r="J69" s="251"/>
      <c r="K69" s="251"/>
      <c r="L69" s="251"/>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February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2023-03-29T15:33:17Z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