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https://beisgov-my.sharepoint.com/personal/kevin_harris_beis_gov_uk/Documents/GOV.UK publisher/"/>
    </mc:Choice>
  </mc:AlternateContent>
  <xr:revisionPtr revIDLastSave="2" documentId="8_{950FDF4A-FCD2-4322-A5F7-44C55B8B9065}" xr6:coauthVersionLast="47" xr6:coauthVersionMax="47" xr10:uidLastSave="{6EF0B421-C8D5-479D-9766-6B47C5D4743B}"/>
  <bookViews>
    <workbookView xWindow="-110" yWindow="-110" windowWidth="19420" windowHeight="10420" tabRatio="749" xr2:uid="{1E704E16-B114-498C-9F0C-B7C04CA9024D}"/>
  </bookViews>
  <sheets>
    <sheet name="Cover_sheet" sheetId="87" r:id="rId1"/>
    <sheet name="Contents" sheetId="2" r:id="rId2"/>
    <sheet name="Notes" sheetId="67" r:id="rId3"/>
    <sheet name="Table1" sheetId="42" r:id="rId4"/>
    <sheet name="Table2" sheetId="43" r:id="rId5"/>
    <sheet name="Table3" sheetId="66" r:id="rId6"/>
    <sheet name="Table4" sheetId="45" r:id="rId7"/>
    <sheet name="Table5" sheetId="46" r:id="rId8"/>
    <sheet name="Table6" sheetId="47" r:id="rId9"/>
  </sheets>
  <externalReferences>
    <externalReference r:id="rId10"/>
    <externalReference r:id="rId11"/>
    <externalReference r:id="rId12"/>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Alt_Chk_1_Hdg" hidden="1">[1]BS_Hist_TA!$B$1</definedName>
    <definedName name="Alt_Chk_14_Hdg" hidden="1">[1]BS_Fcast_TO!$B$1</definedName>
    <definedName name="Alt_Chk_15_Hdg" hidden="1">[1]Fcast_OP_TO!$C$117</definedName>
    <definedName name="Alt_Chk_2_Hdg" hidden="1">[1]BS_Hist_TO!$B$1</definedName>
    <definedName name="Bluesky_jobs_wage_premium">'[2]Delivery Inputs'!$C$54</definedName>
    <definedName name="Bluesky_safe_wage">'[2]Jobs, Wage and R&amp;D Inputs'!$I$8</definedName>
    <definedName name="BMGHIndex" hidden="1">"O"</definedName>
    <definedName name="Cloud_jobs_wage_premium">'[2]Delivery Inputs'!$C$55</definedName>
    <definedName name="Cloud_safe_wage">'[2]Jobs, Wage and R&amp;D Inputs'!$I$11</definedName>
    <definedName name="Cloud_safeguarded_jobs">'[2]Delivery Inputs'!$C$34</definedName>
    <definedName name="Depreciation_rate">'[2]Delivery Inputs'!$C$65</definedName>
    <definedName name="Discount_rate">'[2]Delivery Inputs'!$C$72</definedName>
    <definedName name="DME_LocalFile" hidden="1">"True"</definedName>
    <definedName name="Domestic_Results">'[3]Result Set 1'!$N$7:$N$331</definedName>
    <definedName name="Err_Chk_1_Hdg" hidden="1">[1]Fcast_OP_TO!$C$27</definedName>
    <definedName name="Err_Chk_11_Hdg" hidden="1">[1]IS_Fcast_TO!$B$1</definedName>
    <definedName name="Err_Chk_13_Hdg" hidden="1">[1]BS_Fcast_TO!$B$1</definedName>
    <definedName name="Err_Chk_14_Hdg" hidden="1">[1]CFS_Fcast_TO!$B$1</definedName>
    <definedName name="Err_Chk_15_Hdg" hidden="1">[1]Fcast_OP_TO!$C$117</definedName>
    <definedName name="Err_Chk_2_Hdg" hidden="1">[1]Fcast_OP_TO!$C$44</definedName>
    <definedName name="Err_Chk_3_Hdg" hidden="1">[1]Fcast_OP_TO!$C$64</definedName>
    <definedName name="Err_Chk_4_Hdg" hidden="1">[1]Fcast_OP_TO!$C$76</definedName>
    <definedName name="Fixed_Bluesky_jobs">'[2]Jobs, Wage and R&amp;D Inputs'!$C$9</definedName>
    <definedName name="GDP_def_index">'[2]GDP Deflator'!$C$4:$C$98</definedName>
    <definedName name="GDP_def_year">'[2]GDP Deflator'!$B$4:$B$98</definedName>
    <definedName name="High_scenario_probability">'[2]Delivery Inputs'!$G$9</definedName>
    <definedName name="HL_Alt_Chk_1" hidden="1">[1]BS_Hist_TA!$H$73</definedName>
    <definedName name="HL_Alt_Chk_14" hidden="1">[1]BS_Fcast_TO!$I$72</definedName>
    <definedName name="HL_Alt_Chk_15" hidden="1">[1]Fcast_OP_TO!$I$138</definedName>
    <definedName name="HL_Alt_Chk_2" hidden="1">[1]BS_Hist_TO!$H$74</definedName>
    <definedName name="HL_Err_Chk_1" hidden="1">[1]Fcast_OP_TO!$I$42</definedName>
    <definedName name="HL_Err_Chk_11" hidden="1">[1]IS_Fcast_TO!$I$41</definedName>
    <definedName name="HL_Err_Chk_13" hidden="1">[1]BS_Fcast_TO!$I$70</definedName>
    <definedName name="HL_Err_Chk_14" hidden="1">[1]CFS_Fcast_TO!$I$114</definedName>
    <definedName name="HL_Err_Chk_15" hidden="1">[1]Fcast_OP_TO!$I$136</definedName>
    <definedName name="HL_Err_Chk_2" hidden="1">[1]Fcast_OP_TO!$I$59</definedName>
    <definedName name="HL_Err_Chk_3" hidden="1">[1]Fcast_OP_TO!$I$74</definedName>
    <definedName name="HL_Err_Chk_4" hidden="1">[1]Fcast_OP_TO!$I$86</definedName>
    <definedName name="Low_scenario_probability">'[2]Delivery Inputs'!$G$8</definedName>
    <definedName name="Maximum_aerospace_wage">'[2]Jobs, Wage and R&amp;D Inputs'!$D$19</definedName>
    <definedName name="Millions_to_pounds">'[2]Delivery Inputs'!$C$76</definedName>
    <definedName name="Minimum_aerospace_wage">'[2]Jobs, Wage and R&amp;D Inputs'!$B$19</definedName>
    <definedName name="Pal_Workbook_GUID" hidden="1">"1LMS2U6TLKFBVGQISFA5FIYM"</definedName>
    <definedName name="Pension_uplift">'[2]Delivery Inputs'!$C$57</definedName>
    <definedName name="Postcode_Outcode_Results">'[3]Result Set 1'!$M$7:$M$331</definedName>
    <definedName name="Present_value_base_year">'[2]Delivery Inputs'!$C$73</definedName>
    <definedName name="Price_base_year">'[2]Delivery Inputs'!$C$74</definedName>
    <definedName name="_xlnm.Print_Area" localSheetId="1">'Contents'!$A$4:$S$13</definedName>
    <definedName name="_xlnm.Print_Area" localSheetId="2">Notes!$A$4:$R$17</definedName>
    <definedName name="_xlnm.Print_Area" localSheetId="3">Table1!$A$1:$K$65</definedName>
    <definedName name="_xlnm.Print_Area" localSheetId="4">Table2!$A$1:$E$66</definedName>
    <definedName name="_xlnm.Print_Area" localSheetId="5">Table3!$A$7:$N$63</definedName>
    <definedName name="_xlnm.Print_Area" localSheetId="6">Table4!$A$7:$H$63</definedName>
    <definedName name="_xlnm.Print_Area" localSheetId="7">Table5!$A$8:$Q$66</definedName>
    <definedName name="_xlnm.Print_Area" localSheetId="8">Table6!$A$7:$H$73</definedName>
    <definedName name="Product_market_displacement">'[2]Delivery Inputs'!$C$69</definedName>
    <definedName name="R_D_spend_per_year">'[2]Delivery Inputs'!$C$61</definedName>
    <definedName name="R_D_spillover_rate">'[2]Delivery Inputs'!$C$64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3000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SSD_Results">'[3]Result Set 1'!$B$7:$B$331</definedName>
    <definedName name="Sub_of_investment">'[2]Delivery Inputs'!$C$70</definedName>
    <definedName name="Unadjusted_R_D_spend">'[2]Jobs, Wage and R&amp;D Inputs'!$C$26</definedName>
    <definedName name="Variable_Bluesky_jobs">'[2]Jobs, Wage and R&amp;D Inputs'!$C$12</definedName>
    <definedName name="Wage_premium_at_maximum">'[2]Jobs, Wage and R&amp;D Inputs'!$E$19</definedName>
    <definedName name="Wage_premium_at_minimum_wage">'[2]Jobs, Wage and R&amp;D Inputs'!$C$19</definedName>
    <definedName name="Wage_premium_base_year">'[2]Jobs, Wage and R&amp;D Inputs'!$C$21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48" i="46" l="1"/>
  <c r="L48" i="46"/>
  <c r="K48" i="46"/>
  <c r="J48" i="46"/>
  <c r="I48" i="46"/>
  <c r="H48" i="46"/>
  <c r="C36" i="47"/>
  <c r="E52" i="47" l="1"/>
  <c r="D52" i="47"/>
  <c r="C35" i="47" l="1"/>
  <c r="B35" i="47"/>
  <c r="B34" i="47"/>
  <c r="C34" i="47"/>
  <c r="B33" i="47"/>
  <c r="C33" i="47"/>
  <c r="C32" i="47"/>
  <c r="B32" i="47"/>
  <c r="B36" i="47"/>
  <c r="C16" i="47"/>
  <c r="B16" i="47"/>
  <c r="E21" i="47"/>
  <c r="D21" i="47"/>
  <c r="C20" i="47"/>
  <c r="B20" i="47"/>
  <c r="C19" i="47"/>
  <c r="B19" i="47"/>
  <c r="C18" i="47"/>
  <c r="B18" i="47"/>
  <c r="C17" i="47"/>
  <c r="B17" i="47"/>
  <c r="G20" i="46"/>
  <c r="F20" i="46"/>
  <c r="E20" i="46"/>
  <c r="D20" i="46"/>
  <c r="C20" i="46"/>
  <c r="B20" i="46"/>
  <c r="G19" i="46"/>
  <c r="F19" i="46"/>
  <c r="E19" i="46"/>
  <c r="D19" i="46"/>
  <c r="C19" i="46"/>
  <c r="B19" i="46"/>
  <c r="G18" i="46"/>
  <c r="F18" i="46"/>
  <c r="E18" i="46"/>
  <c r="D18" i="46"/>
  <c r="C18" i="46"/>
  <c r="B18" i="46"/>
  <c r="G17" i="46"/>
  <c r="F17" i="46"/>
  <c r="E17" i="46"/>
  <c r="D17" i="46"/>
  <c r="C17" i="46"/>
  <c r="B17" i="46"/>
  <c r="G16" i="46"/>
  <c r="F16" i="46"/>
  <c r="E16" i="46"/>
  <c r="D16" i="46"/>
  <c r="C16" i="46"/>
  <c r="B16" i="46"/>
  <c r="G31" i="46"/>
  <c r="F31" i="46"/>
  <c r="E31" i="46"/>
  <c r="D31" i="46"/>
  <c r="C31" i="46"/>
  <c r="B31" i="46"/>
  <c r="G32" i="46"/>
  <c r="F32" i="46"/>
  <c r="E32" i="46"/>
  <c r="D32" i="46"/>
  <c r="C32" i="46"/>
  <c r="B32" i="46"/>
  <c r="G33" i="46"/>
  <c r="F33" i="46"/>
  <c r="E33" i="46"/>
  <c r="D33" i="46"/>
  <c r="C33" i="46"/>
  <c r="B33" i="46"/>
  <c r="G34" i="46"/>
  <c r="F34" i="46"/>
  <c r="E34" i="46"/>
  <c r="D34" i="46"/>
  <c r="C34" i="46"/>
  <c r="B34" i="46"/>
  <c r="G30" i="46"/>
  <c r="F30" i="46"/>
  <c r="E30" i="46"/>
  <c r="D30" i="46"/>
  <c r="C30" i="46"/>
  <c r="B30" i="46"/>
  <c r="P20" i="46" l="1"/>
  <c r="B21" i="47"/>
  <c r="C21" i="47"/>
  <c r="F50" i="45" l="1"/>
  <c r="G50" i="45"/>
  <c r="E51" i="45"/>
  <c r="D51" i="45"/>
  <c r="C51" i="45"/>
  <c r="B51" i="45"/>
  <c r="J50" i="66"/>
  <c r="K50" i="66"/>
  <c r="L50" i="66"/>
  <c r="M50" i="66"/>
  <c r="B51" i="43"/>
  <c r="C51" i="43"/>
  <c r="D50" i="43"/>
  <c r="J50" i="42"/>
  <c r="I50" i="42"/>
  <c r="H50" i="42"/>
  <c r="H50" i="45" l="1"/>
  <c r="N50" i="66"/>
  <c r="K50" i="42"/>
  <c r="F49" i="45" l="1"/>
  <c r="G49" i="45"/>
  <c r="F51" i="45" l="1"/>
  <c r="H49" i="45"/>
  <c r="G51" i="45"/>
  <c r="H51" i="45" l="1"/>
  <c r="J49" i="66"/>
  <c r="K49" i="66"/>
  <c r="L49" i="66"/>
  <c r="M49" i="66"/>
  <c r="D49" i="43"/>
  <c r="N49" i="66" l="1"/>
  <c r="H49" i="42"/>
  <c r="I49" i="42"/>
  <c r="J49" i="42"/>
  <c r="K49" i="42" l="1"/>
  <c r="F48" i="45" l="1"/>
  <c r="G48" i="45"/>
  <c r="J48" i="66"/>
  <c r="K48" i="66"/>
  <c r="L48" i="66"/>
  <c r="M48" i="66"/>
  <c r="D48" i="43"/>
  <c r="H48" i="45" l="1"/>
  <c r="N48" i="66"/>
  <c r="H48" i="42"/>
  <c r="I48" i="42"/>
  <c r="J48" i="42"/>
  <c r="K48" i="42" l="1"/>
  <c r="D47" i="43" l="1"/>
  <c r="G36" i="47" l="1"/>
  <c r="D37" i="47"/>
  <c r="E37" i="47"/>
  <c r="G20" i="47"/>
  <c r="F20" i="47"/>
  <c r="G52" i="47" l="1"/>
  <c r="C52" i="47"/>
  <c r="B52" i="47"/>
  <c r="F36" i="47"/>
  <c r="H20" i="47"/>
  <c r="H36" i="47" l="1"/>
  <c r="F52" i="47"/>
  <c r="B48" i="46"/>
  <c r="C48" i="46"/>
  <c r="D48" i="46"/>
  <c r="E48" i="46"/>
  <c r="F48" i="46"/>
  <c r="G48" i="46"/>
  <c r="N34" i="46"/>
  <c r="O34" i="46"/>
  <c r="P34" i="46"/>
  <c r="N20" i="46"/>
  <c r="Q20" i="46" s="1"/>
  <c r="O20" i="46"/>
  <c r="G47" i="45"/>
  <c r="F47" i="45"/>
  <c r="M47" i="66"/>
  <c r="L47" i="66"/>
  <c r="K47" i="66"/>
  <c r="J47" i="66"/>
  <c r="Q21" i="46" l="1"/>
  <c r="G6" i="47"/>
  <c r="O48" i="46"/>
  <c r="N48" i="46"/>
  <c r="N47" i="66"/>
  <c r="H52" i="47"/>
  <c r="Q34" i="46"/>
  <c r="P48" i="46"/>
  <c r="H47" i="45"/>
  <c r="Q48" i="46" l="1"/>
  <c r="H47" i="42" l="1"/>
  <c r="I47" i="42"/>
  <c r="J47" i="42"/>
  <c r="K47" i="42" l="1"/>
  <c r="G26" i="47" l="1"/>
  <c r="G27" i="47"/>
  <c r="G28" i="47"/>
  <c r="G29" i="47"/>
  <c r="G30" i="47"/>
  <c r="G31" i="47"/>
  <c r="G32" i="47"/>
  <c r="F30" i="47"/>
  <c r="F31" i="47"/>
  <c r="F32" i="47"/>
  <c r="F26" i="47"/>
  <c r="F27" i="47"/>
  <c r="F28" i="47"/>
  <c r="F29" i="47"/>
  <c r="G46" i="45"/>
  <c r="F46" i="45"/>
  <c r="J46" i="66"/>
  <c r="K46" i="66"/>
  <c r="L46" i="66"/>
  <c r="M46" i="66"/>
  <c r="D46" i="43"/>
  <c r="H46" i="42"/>
  <c r="I46" i="42"/>
  <c r="J46" i="42"/>
  <c r="F35" i="47" l="1"/>
  <c r="G35" i="47"/>
  <c r="H46" i="45"/>
  <c r="N46" i="66"/>
  <c r="K46" i="42"/>
  <c r="E51" i="47" l="1"/>
  <c r="D51" i="47"/>
  <c r="E50" i="47"/>
  <c r="D50" i="47"/>
  <c r="E49" i="47"/>
  <c r="D49" i="47"/>
  <c r="E48" i="47"/>
  <c r="D48" i="47"/>
  <c r="C48" i="47"/>
  <c r="B48" i="47"/>
  <c r="E47" i="47"/>
  <c r="D47" i="47"/>
  <c r="C47" i="47"/>
  <c r="B47" i="47"/>
  <c r="E46" i="47"/>
  <c r="D46" i="47"/>
  <c r="C46" i="47"/>
  <c r="B46" i="47"/>
  <c r="E45" i="47"/>
  <c r="D45" i="47"/>
  <c r="C45" i="47"/>
  <c r="B45" i="47"/>
  <c r="C44" i="47"/>
  <c r="B44" i="47"/>
  <c r="C43" i="47"/>
  <c r="B43" i="47"/>
  <c r="C42" i="47"/>
  <c r="B42" i="47"/>
  <c r="C41" i="47"/>
  <c r="B41" i="47"/>
  <c r="H32" i="47"/>
  <c r="H31" i="47"/>
  <c r="H30" i="47"/>
  <c r="H29" i="47"/>
  <c r="H28" i="47"/>
  <c r="H27" i="47"/>
  <c r="H26" i="47"/>
  <c r="G25" i="47"/>
  <c r="F25" i="47"/>
  <c r="C51" i="47"/>
  <c r="G16" i="47"/>
  <c r="F16" i="47"/>
  <c r="G15" i="47"/>
  <c r="F15" i="47"/>
  <c r="G14" i="47"/>
  <c r="F14" i="47"/>
  <c r="G13" i="47"/>
  <c r="F13" i="47"/>
  <c r="G12" i="47"/>
  <c r="F12" i="47"/>
  <c r="G11" i="47"/>
  <c r="F11" i="47"/>
  <c r="G10" i="47"/>
  <c r="F10" i="47"/>
  <c r="G9" i="47"/>
  <c r="F9" i="47"/>
  <c r="M47" i="46"/>
  <c r="L47" i="46"/>
  <c r="K47" i="46"/>
  <c r="J47" i="46"/>
  <c r="I47" i="46"/>
  <c r="H47" i="46"/>
  <c r="M46" i="46"/>
  <c r="L46" i="46"/>
  <c r="K46" i="46"/>
  <c r="J46" i="46"/>
  <c r="I46" i="46"/>
  <c r="H46" i="46"/>
  <c r="G46" i="46"/>
  <c r="F46" i="46"/>
  <c r="E46" i="46"/>
  <c r="D46" i="46"/>
  <c r="C46" i="46"/>
  <c r="B46" i="46"/>
  <c r="M45" i="46"/>
  <c r="L45" i="46"/>
  <c r="K45" i="46"/>
  <c r="J45" i="46"/>
  <c r="I45" i="46"/>
  <c r="H45" i="46"/>
  <c r="G45" i="46"/>
  <c r="F45" i="46"/>
  <c r="E45" i="46"/>
  <c r="D45" i="46"/>
  <c r="C45" i="46"/>
  <c r="B45" i="46"/>
  <c r="M44" i="46"/>
  <c r="L44" i="46"/>
  <c r="K44" i="46"/>
  <c r="J44" i="46"/>
  <c r="I44" i="46"/>
  <c r="H44" i="46"/>
  <c r="G44" i="46"/>
  <c r="F44" i="46"/>
  <c r="E44" i="46"/>
  <c r="D44" i="46"/>
  <c r="C44" i="46"/>
  <c r="B44" i="46"/>
  <c r="M43" i="46"/>
  <c r="K43" i="46"/>
  <c r="J43" i="46"/>
  <c r="H43" i="46"/>
  <c r="G43" i="46"/>
  <c r="E43" i="46"/>
  <c r="D43" i="46"/>
  <c r="B43" i="46"/>
  <c r="M42" i="46"/>
  <c r="K42" i="46"/>
  <c r="J42" i="46"/>
  <c r="H42" i="46"/>
  <c r="G42" i="46"/>
  <c r="E42" i="46"/>
  <c r="D42" i="46"/>
  <c r="B42" i="46"/>
  <c r="M41" i="46"/>
  <c r="K41" i="46"/>
  <c r="J41" i="46"/>
  <c r="H41" i="46"/>
  <c r="G41" i="46"/>
  <c r="E41" i="46"/>
  <c r="D41" i="46"/>
  <c r="B41" i="46"/>
  <c r="G40" i="46"/>
  <c r="E40" i="46"/>
  <c r="D40" i="46"/>
  <c r="B40" i="46"/>
  <c r="G39" i="46"/>
  <c r="E39" i="46"/>
  <c r="D39" i="46"/>
  <c r="B39" i="46"/>
  <c r="G38" i="46"/>
  <c r="E38" i="46"/>
  <c r="D38" i="46"/>
  <c r="B38" i="46"/>
  <c r="P32" i="46"/>
  <c r="O32" i="46"/>
  <c r="N32" i="46"/>
  <c r="P31" i="46"/>
  <c r="O31" i="46"/>
  <c r="N31" i="46"/>
  <c r="P30" i="46"/>
  <c r="O30" i="46"/>
  <c r="N30" i="46"/>
  <c r="P29" i="46"/>
  <c r="N29" i="46"/>
  <c r="P28" i="46"/>
  <c r="N28" i="46"/>
  <c r="P27" i="46"/>
  <c r="N27" i="46"/>
  <c r="P26" i="46"/>
  <c r="N26" i="46"/>
  <c r="P25" i="46"/>
  <c r="N25" i="46"/>
  <c r="P24" i="46"/>
  <c r="N24" i="46"/>
  <c r="P18" i="46"/>
  <c r="O18" i="46"/>
  <c r="N18" i="46"/>
  <c r="P17" i="46"/>
  <c r="O17" i="46"/>
  <c r="N17" i="46"/>
  <c r="P16" i="46"/>
  <c r="O16" i="46"/>
  <c r="N16" i="46"/>
  <c r="P15" i="46"/>
  <c r="N15" i="46"/>
  <c r="P14" i="46"/>
  <c r="N14" i="46"/>
  <c r="P13" i="46"/>
  <c r="N13" i="46"/>
  <c r="P12" i="46"/>
  <c r="N12" i="46"/>
  <c r="P11" i="46"/>
  <c r="N11" i="46"/>
  <c r="P10" i="46"/>
  <c r="N10" i="46"/>
  <c r="G45" i="45"/>
  <c r="F45" i="45"/>
  <c r="G44" i="45"/>
  <c r="F44" i="45"/>
  <c r="G43" i="45"/>
  <c r="F43" i="45"/>
  <c r="G42" i="45"/>
  <c r="F42" i="45"/>
  <c r="G41" i="45"/>
  <c r="F41" i="45"/>
  <c r="G40" i="45"/>
  <c r="F40" i="45"/>
  <c r="G39" i="45"/>
  <c r="F39" i="45"/>
  <c r="G38" i="45"/>
  <c r="F38" i="45"/>
  <c r="G37" i="45"/>
  <c r="F37" i="45"/>
  <c r="G36" i="45"/>
  <c r="F36" i="45"/>
  <c r="G35" i="45"/>
  <c r="F35" i="45"/>
  <c r="G34" i="45"/>
  <c r="F34" i="45"/>
  <c r="G33" i="45"/>
  <c r="F33" i="45"/>
  <c r="G32" i="45"/>
  <c r="F32" i="45"/>
  <c r="G31" i="45"/>
  <c r="F31" i="45"/>
  <c r="G30" i="45"/>
  <c r="F30" i="45"/>
  <c r="G29" i="45"/>
  <c r="F29" i="45"/>
  <c r="G28" i="45"/>
  <c r="F28" i="45"/>
  <c r="G27" i="45"/>
  <c r="F27" i="45"/>
  <c r="G26" i="45"/>
  <c r="F26" i="45"/>
  <c r="G25" i="45"/>
  <c r="F25" i="45"/>
  <c r="G24" i="45"/>
  <c r="F24" i="45"/>
  <c r="G23" i="45"/>
  <c r="F23" i="45"/>
  <c r="G22" i="45"/>
  <c r="F22" i="45"/>
  <c r="G21" i="45"/>
  <c r="F21" i="45"/>
  <c r="G20" i="45"/>
  <c r="F20" i="45"/>
  <c r="G19" i="45"/>
  <c r="F19" i="45"/>
  <c r="G18" i="45"/>
  <c r="F18" i="45"/>
  <c r="G17" i="45"/>
  <c r="F17" i="45"/>
  <c r="G16" i="45"/>
  <c r="F16" i="45"/>
  <c r="G15" i="45"/>
  <c r="F15" i="45"/>
  <c r="G14" i="45"/>
  <c r="F14" i="45"/>
  <c r="G13" i="45"/>
  <c r="F13" i="45"/>
  <c r="G12" i="45"/>
  <c r="F12" i="45"/>
  <c r="G11" i="45"/>
  <c r="F11" i="45"/>
  <c r="G10" i="45"/>
  <c r="F10" i="45"/>
  <c r="G9" i="45"/>
  <c r="F9" i="45"/>
  <c r="G8" i="45"/>
  <c r="F8" i="45"/>
  <c r="M45" i="66"/>
  <c r="L45" i="66"/>
  <c r="K45" i="66"/>
  <c r="J45" i="66"/>
  <c r="M44" i="66"/>
  <c r="L44" i="66"/>
  <c r="K44" i="66"/>
  <c r="J44" i="66"/>
  <c r="M43" i="66"/>
  <c r="L43" i="66"/>
  <c r="K43" i="66"/>
  <c r="J43" i="66"/>
  <c r="M42" i="66"/>
  <c r="L42" i="66"/>
  <c r="K42" i="66"/>
  <c r="J42" i="66"/>
  <c r="M41" i="66"/>
  <c r="L41" i="66"/>
  <c r="K41" i="66"/>
  <c r="J41" i="66"/>
  <c r="M40" i="66"/>
  <c r="L40" i="66"/>
  <c r="K40" i="66"/>
  <c r="J40" i="66"/>
  <c r="M39" i="66"/>
  <c r="L39" i="66"/>
  <c r="K39" i="66"/>
  <c r="J39" i="66"/>
  <c r="M38" i="66"/>
  <c r="L38" i="66"/>
  <c r="K38" i="66"/>
  <c r="J38" i="66"/>
  <c r="M37" i="66"/>
  <c r="L37" i="66"/>
  <c r="K37" i="66"/>
  <c r="J37" i="66"/>
  <c r="M36" i="66"/>
  <c r="L36" i="66"/>
  <c r="K36" i="66"/>
  <c r="J36" i="66"/>
  <c r="M35" i="66"/>
  <c r="L35" i="66"/>
  <c r="K35" i="66"/>
  <c r="J35" i="66"/>
  <c r="M34" i="66"/>
  <c r="L34" i="66"/>
  <c r="K34" i="66"/>
  <c r="J34" i="66"/>
  <c r="M33" i="66"/>
  <c r="L33" i="66"/>
  <c r="J33" i="66"/>
  <c r="M32" i="66"/>
  <c r="L32" i="66"/>
  <c r="J32" i="66"/>
  <c r="M31" i="66"/>
  <c r="L31" i="66"/>
  <c r="J31" i="66"/>
  <c r="M30" i="66"/>
  <c r="L30" i="66"/>
  <c r="J30" i="66"/>
  <c r="M29" i="66"/>
  <c r="L29" i="66"/>
  <c r="J29" i="66"/>
  <c r="M28" i="66"/>
  <c r="L28" i="66"/>
  <c r="J28" i="66"/>
  <c r="M27" i="66"/>
  <c r="L27" i="66"/>
  <c r="J27" i="66"/>
  <c r="M26" i="66"/>
  <c r="L26" i="66"/>
  <c r="J26" i="66"/>
  <c r="M25" i="66"/>
  <c r="L25" i="66"/>
  <c r="J25" i="66"/>
  <c r="M24" i="66"/>
  <c r="L24" i="66"/>
  <c r="J24" i="66"/>
  <c r="M23" i="66"/>
  <c r="L23" i="66"/>
  <c r="J23" i="66"/>
  <c r="M22" i="66"/>
  <c r="L22" i="66"/>
  <c r="J22" i="66"/>
  <c r="M21" i="66"/>
  <c r="L21" i="66"/>
  <c r="J21" i="66"/>
  <c r="M20" i="66"/>
  <c r="L20" i="66"/>
  <c r="J20" i="66"/>
  <c r="M19" i="66"/>
  <c r="L19" i="66"/>
  <c r="J19" i="66"/>
  <c r="M18" i="66"/>
  <c r="L18" i="66"/>
  <c r="J18" i="66"/>
  <c r="M17" i="66"/>
  <c r="L17" i="66"/>
  <c r="J17" i="66"/>
  <c r="M16" i="66"/>
  <c r="L16" i="66"/>
  <c r="J16" i="66"/>
  <c r="M15" i="66"/>
  <c r="L15" i="66"/>
  <c r="J15" i="66"/>
  <c r="M14" i="66"/>
  <c r="L14" i="66"/>
  <c r="J14" i="66"/>
  <c r="M13" i="66"/>
  <c r="L13" i="66"/>
  <c r="J13" i="66"/>
  <c r="M12" i="66"/>
  <c r="L12" i="66"/>
  <c r="J12" i="66"/>
  <c r="M11" i="66"/>
  <c r="L11" i="66"/>
  <c r="J11" i="66"/>
  <c r="M10" i="66"/>
  <c r="L10" i="66"/>
  <c r="J10" i="66"/>
  <c r="M9" i="66"/>
  <c r="L9" i="66"/>
  <c r="J9" i="66"/>
  <c r="D45" i="43"/>
  <c r="D44" i="43"/>
  <c r="D43" i="43"/>
  <c r="D42" i="43"/>
  <c r="D41" i="43"/>
  <c r="D40" i="43"/>
  <c r="D39" i="43"/>
  <c r="D38" i="43"/>
  <c r="D37" i="43"/>
  <c r="D36" i="43"/>
  <c r="D35" i="43"/>
  <c r="D34" i="43"/>
  <c r="D33" i="43"/>
  <c r="D32" i="43"/>
  <c r="D31" i="43"/>
  <c r="D30" i="43"/>
  <c r="D29" i="43"/>
  <c r="D28" i="43"/>
  <c r="D27" i="43"/>
  <c r="D26" i="43"/>
  <c r="D25" i="43"/>
  <c r="D24" i="43"/>
  <c r="D23" i="43"/>
  <c r="D22" i="43"/>
  <c r="D21" i="43"/>
  <c r="D20" i="43"/>
  <c r="D19" i="43"/>
  <c r="D18" i="43"/>
  <c r="D17" i="43"/>
  <c r="D16" i="43"/>
  <c r="D15" i="43"/>
  <c r="D14" i="43"/>
  <c r="D13" i="43"/>
  <c r="D12" i="43"/>
  <c r="D11" i="43"/>
  <c r="D10" i="43"/>
  <c r="D9" i="43"/>
  <c r="D8" i="43"/>
  <c r="J45" i="42"/>
  <c r="I45" i="42"/>
  <c r="H45" i="42"/>
  <c r="J44" i="42"/>
  <c r="I44" i="42"/>
  <c r="H44" i="42"/>
  <c r="J43" i="42"/>
  <c r="I43" i="42"/>
  <c r="H43" i="42"/>
  <c r="J42" i="42"/>
  <c r="I42" i="42"/>
  <c r="H42" i="42"/>
  <c r="J41" i="42"/>
  <c r="I41" i="42"/>
  <c r="H41" i="42"/>
  <c r="J40" i="42"/>
  <c r="I40" i="42"/>
  <c r="H40" i="42"/>
  <c r="J39" i="42"/>
  <c r="I39" i="42"/>
  <c r="H39" i="42"/>
  <c r="J38" i="42"/>
  <c r="I38" i="42"/>
  <c r="H38" i="42"/>
  <c r="J37" i="42"/>
  <c r="I37" i="42"/>
  <c r="H37" i="42"/>
  <c r="J36" i="42"/>
  <c r="I36" i="42"/>
  <c r="H36" i="42"/>
  <c r="J35" i="42"/>
  <c r="I35" i="42"/>
  <c r="H35" i="42"/>
  <c r="J34" i="42"/>
  <c r="I34" i="42"/>
  <c r="H34" i="42"/>
  <c r="J33" i="42"/>
  <c r="H33" i="42"/>
  <c r="J32" i="42"/>
  <c r="H32" i="42"/>
  <c r="J31" i="42"/>
  <c r="H31" i="42"/>
  <c r="J30" i="42"/>
  <c r="H30" i="42"/>
  <c r="J29" i="42"/>
  <c r="H29" i="42"/>
  <c r="J28" i="42"/>
  <c r="H28" i="42"/>
  <c r="J27" i="42"/>
  <c r="H27" i="42"/>
  <c r="J26" i="42"/>
  <c r="H26" i="42"/>
  <c r="J25" i="42"/>
  <c r="H25" i="42"/>
  <c r="J24" i="42"/>
  <c r="H24" i="42"/>
  <c r="J23" i="42"/>
  <c r="H23" i="42"/>
  <c r="J22" i="42"/>
  <c r="H22" i="42"/>
  <c r="J21" i="42"/>
  <c r="H21" i="42"/>
  <c r="J20" i="42"/>
  <c r="H20" i="42"/>
  <c r="J19" i="42"/>
  <c r="H19" i="42"/>
  <c r="J18" i="42"/>
  <c r="H18" i="42"/>
  <c r="J17" i="42"/>
  <c r="H17" i="42"/>
  <c r="J16" i="42"/>
  <c r="H16" i="42"/>
  <c r="J15" i="42"/>
  <c r="H15" i="42"/>
  <c r="J14" i="42"/>
  <c r="H14" i="42"/>
  <c r="J13" i="42"/>
  <c r="H13" i="42"/>
  <c r="J12" i="42"/>
  <c r="H12" i="42"/>
  <c r="J11" i="42"/>
  <c r="H11" i="42"/>
  <c r="J10" i="42"/>
  <c r="H10" i="42"/>
  <c r="J9" i="42"/>
  <c r="H9" i="42"/>
  <c r="H16" i="45" l="1"/>
  <c r="F42" i="47"/>
  <c r="G42" i="47"/>
  <c r="F43" i="47"/>
  <c r="G46" i="47"/>
  <c r="F44" i="47"/>
  <c r="D51" i="43"/>
  <c r="H27" i="45"/>
  <c r="H39" i="45"/>
  <c r="H24" i="45"/>
  <c r="H32" i="45"/>
  <c r="D53" i="47"/>
  <c r="E53" i="47"/>
  <c r="H35" i="45"/>
  <c r="H36" i="45"/>
  <c r="H42" i="45"/>
  <c r="H11" i="45"/>
  <c r="H40" i="45"/>
  <c r="N14" i="66"/>
  <c r="H12" i="45"/>
  <c r="H23" i="45"/>
  <c r="H19" i="45"/>
  <c r="H31" i="45"/>
  <c r="Q32" i="46"/>
  <c r="H15" i="45"/>
  <c r="H41" i="45"/>
  <c r="B37" i="47"/>
  <c r="C37" i="47"/>
  <c r="H16" i="47"/>
  <c r="H15" i="47"/>
  <c r="Q11" i="46"/>
  <c r="O44" i="46"/>
  <c r="Q27" i="46"/>
  <c r="Q28" i="46"/>
  <c r="P41" i="46"/>
  <c r="P44" i="46"/>
  <c r="Q31" i="46"/>
  <c r="Q25" i="46"/>
  <c r="H13" i="45"/>
  <c r="H21" i="45"/>
  <c r="H29" i="45"/>
  <c r="H37" i="45"/>
  <c r="H8" i="45"/>
  <c r="H14" i="45"/>
  <c r="H22" i="45"/>
  <c r="H30" i="45"/>
  <c r="H38" i="45"/>
  <c r="H9" i="45"/>
  <c r="H17" i="45"/>
  <c r="H25" i="45"/>
  <c r="H33" i="45"/>
  <c r="H10" i="45"/>
  <c r="H18" i="45"/>
  <c r="H26" i="45"/>
  <c r="H34" i="45"/>
  <c r="H20" i="45"/>
  <c r="H28" i="45"/>
  <c r="K10" i="42"/>
  <c r="K18" i="42"/>
  <c r="K26" i="42"/>
  <c r="Q17" i="46"/>
  <c r="P39" i="46"/>
  <c r="N42" i="46"/>
  <c r="Q13" i="46"/>
  <c r="N41" i="46"/>
  <c r="P45" i="46"/>
  <c r="Q15" i="46"/>
  <c r="Q16" i="46"/>
  <c r="P38" i="46"/>
  <c r="P43" i="46"/>
  <c r="F17" i="47"/>
  <c r="G41" i="47"/>
  <c r="H25" i="47"/>
  <c r="H9" i="47"/>
  <c r="H10" i="47"/>
  <c r="G17" i="47"/>
  <c r="G43" i="47"/>
  <c r="H12" i="47"/>
  <c r="H14" i="47"/>
  <c r="F47" i="47"/>
  <c r="F41" i="47"/>
  <c r="G47" i="47"/>
  <c r="F34" i="47"/>
  <c r="G33" i="47"/>
  <c r="G34" i="47"/>
  <c r="F48" i="47"/>
  <c r="H11" i="47"/>
  <c r="H13" i="47"/>
  <c r="H45" i="47" s="1"/>
  <c r="F45" i="47"/>
  <c r="G48" i="47"/>
  <c r="F33" i="47"/>
  <c r="G45" i="47"/>
  <c r="G44" i="47"/>
  <c r="F46" i="47"/>
  <c r="P42" i="46"/>
  <c r="Q14" i="46"/>
  <c r="Q24" i="46"/>
  <c r="Q29" i="46"/>
  <c r="N38" i="46"/>
  <c r="N40" i="46"/>
  <c r="Q30" i="46"/>
  <c r="P40" i="46"/>
  <c r="N44" i="46"/>
  <c r="N45" i="46"/>
  <c r="Q12" i="46"/>
  <c r="N39" i="46"/>
  <c r="N43" i="46"/>
  <c r="O45" i="46"/>
  <c r="Q10" i="46"/>
  <c r="Q26" i="46"/>
  <c r="N46" i="46"/>
  <c r="O46" i="46"/>
  <c r="P46" i="46"/>
  <c r="Q18" i="46"/>
  <c r="H43" i="45"/>
  <c r="H44" i="45"/>
  <c r="H45" i="45"/>
  <c r="B49" i="47"/>
  <c r="N25" i="66"/>
  <c r="N9" i="66"/>
  <c r="N28" i="66"/>
  <c r="N37" i="66"/>
  <c r="N33" i="66"/>
  <c r="N43" i="66"/>
  <c r="N16" i="66"/>
  <c r="N17" i="66"/>
  <c r="N45" i="66"/>
  <c r="N33" i="46"/>
  <c r="N38" i="66"/>
  <c r="N10" i="66"/>
  <c r="N12" i="66"/>
  <c r="N35" i="66"/>
  <c r="N18" i="66"/>
  <c r="N29" i="66"/>
  <c r="N34" i="66"/>
  <c r="N42" i="66"/>
  <c r="O33" i="46"/>
  <c r="N23" i="66"/>
  <c r="N31" i="66"/>
  <c r="N44" i="66"/>
  <c r="N13" i="66"/>
  <c r="N21" i="66"/>
  <c r="N24" i="66"/>
  <c r="N32" i="66"/>
  <c r="N41" i="66"/>
  <c r="P33" i="46"/>
  <c r="N20" i="66"/>
  <c r="N40" i="66"/>
  <c r="N36" i="66"/>
  <c r="N15" i="66"/>
  <c r="N26" i="66"/>
  <c r="N27" i="66"/>
  <c r="N11" i="66"/>
  <c r="N19" i="66"/>
  <c r="N30" i="66"/>
  <c r="N39" i="66"/>
  <c r="B47" i="46"/>
  <c r="B50" i="47"/>
  <c r="C50" i="47"/>
  <c r="F18" i="47"/>
  <c r="G18" i="47"/>
  <c r="F19" i="47"/>
  <c r="B51" i="47"/>
  <c r="G19" i="47"/>
  <c r="C49" i="47"/>
  <c r="K9" i="42"/>
  <c r="K37" i="42"/>
  <c r="K41" i="42"/>
  <c r="O19" i="46"/>
  <c r="C47" i="46"/>
  <c r="K45" i="42"/>
  <c r="F47" i="46"/>
  <c r="N19" i="46"/>
  <c r="P19" i="46"/>
  <c r="K15" i="42"/>
  <c r="K12" i="42"/>
  <c r="K23" i="42"/>
  <c r="K20" i="42"/>
  <c r="K25" i="42"/>
  <c r="K33" i="42"/>
  <c r="K30" i="42"/>
  <c r="K13" i="42"/>
  <c r="K21" i="42"/>
  <c r="K29" i="42"/>
  <c r="K31" i="42"/>
  <c r="K42" i="42"/>
  <c r="D47" i="46"/>
  <c r="K28" i="42"/>
  <c r="E47" i="46"/>
  <c r="K34" i="42"/>
  <c r="K38" i="42"/>
  <c r="K35" i="42"/>
  <c r="K39" i="42"/>
  <c r="K43" i="42"/>
  <c r="G47" i="46"/>
  <c r="K14" i="42"/>
  <c r="K22" i="42"/>
  <c r="K27" i="42"/>
  <c r="K36" i="42"/>
  <c r="K40" i="42"/>
  <c r="K44" i="42"/>
  <c r="K17" i="42"/>
  <c r="K11" i="42"/>
  <c r="K19" i="42"/>
  <c r="K16" i="42"/>
  <c r="K24" i="42"/>
  <c r="K32" i="42"/>
  <c r="G21" i="47" l="1"/>
  <c r="F21" i="47"/>
  <c r="H48" i="47"/>
  <c r="C53" i="47"/>
  <c r="H42" i="47"/>
  <c r="Q39" i="46"/>
  <c r="Q41" i="46"/>
  <c r="B53" i="47"/>
  <c r="G37" i="47"/>
  <c r="F37" i="47"/>
  <c r="H44" i="47"/>
  <c r="H43" i="47"/>
  <c r="F49" i="47"/>
  <c r="H47" i="47"/>
  <c r="Q45" i="46"/>
  <c r="Q43" i="46"/>
  <c r="H46" i="47"/>
  <c r="H17" i="47"/>
  <c r="H41" i="47"/>
  <c r="G49" i="47"/>
  <c r="H33" i="47"/>
  <c r="Q38" i="46"/>
  <c r="Q44" i="46"/>
  <c r="Q42" i="46"/>
  <c r="Q40" i="46"/>
  <c r="N47" i="46"/>
  <c r="Q46" i="46"/>
  <c r="H35" i="47"/>
  <c r="H34" i="47"/>
  <c r="P47" i="46"/>
  <c r="Q33" i="46"/>
  <c r="O47" i="46"/>
  <c r="Q19" i="46"/>
  <c r="H19" i="47"/>
  <c r="F51" i="47"/>
  <c r="G51" i="47"/>
  <c r="F50" i="47"/>
  <c r="H18" i="47"/>
  <c r="G50" i="47"/>
  <c r="H21" i="47" l="1"/>
  <c r="F53" i="47"/>
  <c r="H37" i="47"/>
  <c r="G53" i="47"/>
  <c r="H49" i="47"/>
  <c r="Q47" i="46"/>
  <c r="H50" i="47"/>
  <c r="H51" i="47"/>
  <c r="H53" i="47" l="1"/>
</calcChain>
</file>

<file path=xl/sharedStrings.xml><?xml version="1.0" encoding="utf-8"?>
<sst xmlns="http://schemas.openxmlformats.org/spreadsheetml/2006/main" count="590" uniqueCount="271">
  <si>
    <t>Cover Sheet: Information about the Smart Meters Statistics in Great Britain, quarterly report to end December 2022</t>
  </si>
  <si>
    <t xml:space="preserve">This spreadsheet contains the data tables published alongside the quarterly report on Smart Meters Statistics by the Department for Energy Security and Net Zero.
We have edited these data tables and the accompanying cover sheet, table of contents and notes worksheet to meet the legal accessibility regulations.  
</t>
  </si>
  <si>
    <t>Latest report and previous publications (opens in a new window)</t>
  </si>
  <si>
    <t>Publication dates</t>
  </si>
  <si>
    <t>The data tables in this spreadsheet were published at 9:30am on Tuesday 21st March 2023</t>
  </si>
  <si>
    <t>The next publication is at 9:30am on Thursday 25 May 2023</t>
  </si>
  <si>
    <t xml:space="preserve">Units, notes and no data </t>
  </si>
  <si>
    <t xml:space="preserve">Some cells have no data; when this is the case it is indicated at the top of the table
Data across all tables is reported at meter level
Some cells in the tables refer to notes which can be found in the notes worksheet. Note markers are presented in square brackets, for example: [Note 1].
Revised and estimated data are also presented in square brackets with cell references to indicate which cells in the table they are applicable. Revisions are due to updates from energy suppliers or the receipt of data replacing estimates unless otherwise stated.
The time period referred to in Tables 1 to 4 refers to a calendar quarters. For example, Q1 represents January to March; Q2 (April to June); Q3 (July - September); and Q4 (October to December). In Tables 5 and 6, the time period refers to calendar years i.e. January to December.
</t>
  </si>
  <si>
    <t xml:space="preserve">Contact details </t>
  </si>
  <si>
    <t>Statistical enquiries</t>
  </si>
  <si>
    <t>Responsible statistician: Mita Kerai</t>
  </si>
  <si>
    <t>smartmeter.stats@beis.gov.uk</t>
  </si>
  <si>
    <t>0300 068 5044</t>
  </si>
  <si>
    <t>General enquiries</t>
  </si>
  <si>
    <t>smartmetering@beis.gov.uk</t>
  </si>
  <si>
    <t>020 7215 1000</t>
  </si>
  <si>
    <t>Contents: Hyperlinks to all content in the quarterly Smart Meters Statistics in Great Britain data file</t>
  </si>
  <si>
    <t>This worksheet contains one table.</t>
  </si>
  <si>
    <t>The table contains links to all worksheets in this document.</t>
  </si>
  <si>
    <t>Worksheet title</t>
  </si>
  <si>
    <t>Cover sheet</t>
  </si>
  <si>
    <t>Contents</t>
  </si>
  <si>
    <t>Notes</t>
  </si>
  <si>
    <t>Table 1: Quarterly domestic meters operated by large energy suppliers</t>
  </si>
  <si>
    <t>Table 2: Quarterly domestic smart meters installed by large energy suppliers</t>
  </si>
  <si>
    <t>Table 3: Quarterly non-domestic meters operated by large energy suppliers</t>
  </si>
  <si>
    <t>Table 4: Quarterly non-domestic smart and advanced meters installed by large energy suppliers</t>
  </si>
  <si>
    <t>Table 5: Annual meters operated by large and small energy suppliers</t>
  </si>
  <si>
    <t>Table 6: Annual smart and advanced meters installed by large and small energy suppliers</t>
  </si>
  <si>
    <t>Notes: Supplementary notes to explain the quarterly and annual time series on smart meters statistics in Great Britain</t>
  </si>
  <si>
    <t xml:space="preserve">This worksheet contains one table. </t>
  </si>
  <si>
    <t>Freeze panes are active on this sheet. To turn off freeze panes select the 'View' ribbon then 'Freeze Panes' then 'Unfreeze Panes' or use [Alt W, F].</t>
  </si>
  <si>
    <t>The table contains information about the statistics presented in Tables 1 to 6 of this document.  Not all notes listed below are applicable to all tables</t>
  </si>
  <si>
    <t>Note Number</t>
  </si>
  <si>
    <t>Description</t>
  </si>
  <si>
    <t>Utility Warehouse data included with large suppliers from Q4 2013</t>
  </si>
  <si>
    <t>First Utility and OVO data included with large suppliers from Q1 2015</t>
  </si>
  <si>
    <t>Utilita data included with large suppliers from Q1 2016</t>
  </si>
  <si>
    <t>Extra Energy data included with large suppliers from Q2 2016</t>
  </si>
  <si>
    <t>Co-operative Energy data included with large suppliers from Q4 2016</t>
  </si>
  <si>
    <t>Economy Energy and Just Energy data included with large suppliers from Q4 2017</t>
  </si>
  <si>
    <t>Extra Energy included with small suppliers from Q4 2017</t>
  </si>
  <si>
    <t>Bulb data included with large suppliers from Q1 2018</t>
  </si>
  <si>
    <t>Octopus data included with large suppliers from Q4 2018</t>
  </si>
  <si>
    <t>From Q4 2018, smart meters operating in traditional mode are recorded separately. Prior to this they are reported as 'non-smart' meters</t>
  </si>
  <si>
    <t>Economy Energy ceased trading in Q1 2019 and their customers were transitioned to OVO</t>
  </si>
  <si>
    <t>Avro, Green Network Energy and Opus Energy included with large suppliers from Q4 2019</t>
  </si>
  <si>
    <t>Co-operative Energy was bought by Octopus Energy in 2019 and their portfolio remains with large suppliers from Q4 2019</t>
  </si>
  <si>
    <t>SSE's domestic portfolio was bought by OVO in 2020 and their portfolio remains with large suppliers from Q1 2020</t>
  </si>
  <si>
    <t>Historic installations for large suppliers transitioning prior to 2016</t>
  </si>
  <si>
    <t>Only includes meters installed during Q3 and Q4 2012</t>
  </si>
  <si>
    <t>People's Energy portfolio included with large suppliers from Q4 2020</t>
  </si>
  <si>
    <t>npower merged with E.ON in 2019, with combined reporting to BEIS for these statistics starting from Q4 2020. Their portfolio therefore remains with large suppliers from Q4 2020</t>
  </si>
  <si>
    <t xml:space="preserve">Just Energy were taken over by Shell Energy from Q4 2020. Shell Energy provide a combined reporting to BEIS.  Their portfolio therefore remains with large suppliers from Q4 2020 </t>
  </si>
  <si>
    <t>Avro Energy and People's Energy ceased trading in the second half of September 2021.  Their data for Q3 2021 has been estimated using a range of administrative data sources</t>
  </si>
  <si>
    <t>So Energy and E included with large suppliers from Q4 2021</t>
  </si>
  <si>
    <t>Shell Energy UK portfolio included with large suppliers from Q4 2021</t>
  </si>
  <si>
    <t>Together Energy, Zog Energy and Xcel Power ceased trading between December 2020 and February 2022. Their data for 2021 has been estimated using a range of administrative data sources</t>
  </si>
  <si>
    <t>Installations includes estimated data for 25 suppliers who ceased trading between August and December 2021</t>
  </si>
  <si>
    <t>From the start of 2022, only SMETS2 meter installations are included (and advanced meters installations in non-domestic sites)</t>
  </si>
  <si>
    <t>Table 1: Number of domestic meters operated by large energy suppliers at end of each quarter, by fuel and meter type</t>
  </si>
  <si>
    <t xml:space="preserve">This worksheet contains one table. Some cells refer to notes which can be found in the notes worksheet. </t>
  </si>
  <si>
    <t>Some cells are empty because data on smart meters in traditional mode prior to Quarter 4 2018 was reported as part of the statistics on non-smart meters.</t>
  </si>
  <si>
    <t>Information on the time period reported in this table can be found in the cover sheet worksheet.</t>
  </si>
  <si>
    <t>Source: Energy Suppliers Reporting to Department for Energy Security and Net Zero.</t>
  </si>
  <si>
    <t>Date published: 21 March 2023</t>
  </si>
  <si>
    <t>Quarter</t>
  </si>
  <si>
    <r>
      <t xml:space="preserve">Gas meters
</t>
    </r>
    <r>
      <rPr>
        <sz val="11"/>
        <rFont val="Calibri"/>
        <family val="2"/>
        <scheme val="minor"/>
      </rPr>
      <t>smart in
smart mode</t>
    </r>
  </si>
  <si>
    <r>
      <t xml:space="preserve">Gas meters
</t>
    </r>
    <r>
      <rPr>
        <sz val="11"/>
        <rFont val="Calibri"/>
        <family val="2"/>
        <scheme val="minor"/>
      </rPr>
      <t>smart in
traditional mode</t>
    </r>
  </si>
  <si>
    <r>
      <t xml:space="preserve">Gas meters
</t>
    </r>
    <r>
      <rPr>
        <sz val="11"/>
        <rFont val="Calibri"/>
        <family val="2"/>
        <scheme val="minor"/>
      </rPr>
      <t>non-smart</t>
    </r>
  </si>
  <si>
    <r>
      <t xml:space="preserve">Electricity 
meters
</t>
    </r>
    <r>
      <rPr>
        <sz val="11"/>
        <rFont val="Calibri"/>
        <family val="2"/>
        <scheme val="minor"/>
      </rPr>
      <t>smart in
smart 
mode</t>
    </r>
  </si>
  <si>
    <r>
      <t xml:space="preserve">Electricity 
meters
</t>
    </r>
    <r>
      <rPr>
        <sz val="11"/>
        <rFont val="Calibri"/>
        <family val="2"/>
        <scheme val="minor"/>
      </rPr>
      <t>smart in
traditional mode</t>
    </r>
  </si>
  <si>
    <r>
      <t xml:space="preserve">Electricity meters
</t>
    </r>
    <r>
      <rPr>
        <sz val="11"/>
        <rFont val="Calibri"/>
        <family val="2"/>
        <scheme val="minor"/>
      </rPr>
      <t>non-smart</t>
    </r>
  </si>
  <si>
    <r>
      <t xml:space="preserve">All meters
</t>
    </r>
    <r>
      <rPr>
        <sz val="11"/>
        <rFont val="Calibri"/>
        <family val="2"/>
        <scheme val="minor"/>
      </rPr>
      <t>smart in
smart 
mode</t>
    </r>
  </si>
  <si>
    <r>
      <t xml:space="preserve">All meters
</t>
    </r>
    <r>
      <rPr>
        <sz val="11"/>
        <rFont val="Calibri"/>
        <family val="2"/>
        <scheme val="minor"/>
      </rPr>
      <t>smart in
traditional 
mode</t>
    </r>
  </si>
  <si>
    <r>
      <t xml:space="preserve">All meters
</t>
    </r>
    <r>
      <rPr>
        <sz val="11"/>
        <rFont val="Calibri"/>
        <family val="2"/>
        <scheme val="minor"/>
      </rPr>
      <t>non-smart</t>
    </r>
  </si>
  <si>
    <t>Total</t>
  </si>
  <si>
    <t>Q3 2012</t>
  </si>
  <si>
    <t>Q4 2012</t>
  </si>
  <si>
    <t>Q1 2013</t>
  </si>
  <si>
    <t>Q2 2013</t>
  </si>
  <si>
    <t>Q3 2013</t>
  </si>
  <si>
    <t>Q4 2013</t>
  </si>
  <si>
    <t>[Note 1]</t>
  </si>
  <si>
    <t>Q1 2014</t>
  </si>
  <si>
    <t>Q2 2014</t>
  </si>
  <si>
    <t>Q3 2014</t>
  </si>
  <si>
    <t>Q4 2014</t>
  </si>
  <si>
    <t>Q1 2015</t>
  </si>
  <si>
    <t>[Note 2]</t>
  </si>
  <si>
    <t>Q2 2015</t>
  </si>
  <si>
    <t>Q3 2015</t>
  </si>
  <si>
    <t>Q4 2015</t>
  </si>
  <si>
    <t>Q1 2016</t>
  </si>
  <si>
    <t>[Note 3]</t>
  </si>
  <si>
    <t>Q2 2016</t>
  </si>
  <si>
    <t>[Note 4]</t>
  </si>
  <si>
    <t>Q3 2016</t>
  </si>
  <si>
    <t>Q4 2016</t>
  </si>
  <si>
    <t>[Note 5]</t>
  </si>
  <si>
    <t>Q1 2017</t>
  </si>
  <si>
    <t>Q2 2017</t>
  </si>
  <si>
    <t>Q3 2017</t>
  </si>
  <si>
    <t>Q4 2017</t>
  </si>
  <si>
    <t>[Notes 6, 7]</t>
  </si>
  <si>
    <t>Q1 2018</t>
  </si>
  <si>
    <t>[Note 8]</t>
  </si>
  <si>
    <t>Q2 2018</t>
  </si>
  <si>
    <t>Q3 2018</t>
  </si>
  <si>
    <t>Q4 2018</t>
  </si>
  <si>
    <t>[Notes 9, 10]</t>
  </si>
  <si>
    <t>Q1 2019</t>
  </si>
  <si>
    <t>[Note 11]</t>
  </si>
  <si>
    <t>Q2 2019</t>
  </si>
  <si>
    <t>Q3 2019</t>
  </si>
  <si>
    <t>Q4 2019</t>
  </si>
  <si>
    <t>[Notes 12, 13]</t>
  </si>
  <si>
    <t>Q1 2020</t>
  </si>
  <si>
    <t>[Note 14]</t>
  </si>
  <si>
    <t>Q2 2020</t>
  </si>
  <si>
    <t>Q3 2020</t>
  </si>
  <si>
    <t>Q4 2020</t>
  </si>
  <si>
    <t>[Notes 17, 18, 19]</t>
  </si>
  <si>
    <t>Q1 2021</t>
  </si>
  <si>
    <t>Q2 2021</t>
  </si>
  <si>
    <t>Q3 2021</t>
  </si>
  <si>
    <t>[Note 20]</t>
  </si>
  <si>
    <t>Q4 2021</t>
  </si>
  <si>
    <t>[Note 21]</t>
  </si>
  <si>
    <t>Q1 2022</t>
  </si>
  <si>
    <t>Q2 2022</t>
  </si>
  <si>
    <t>Q3 2022</t>
  </si>
  <si>
    <t>[Revisions to cells B49:K49]</t>
  </si>
  <si>
    <t>Q4 2022</t>
  </si>
  <si>
    <t>Table 2: Number of domestic smart meters installed by large energy suppliers during each quarter, by fuel type</t>
  </si>
  <si>
    <t>Gas</t>
  </si>
  <si>
    <t>Electricity</t>
  </si>
  <si>
    <t>All Smart Meters</t>
  </si>
  <si>
    <t>Historic</t>
  </si>
  <si>
    <t>[Estimated data in cells B8 to D8], [Note 15]</t>
  </si>
  <si>
    <t xml:space="preserve">Q3 2014 </t>
  </si>
  <si>
    <t>[Note 8] [Revisions to cells B31, D31]</t>
  </si>
  <si>
    <t>[Revisions to cells B32, D32]</t>
  </si>
  <si>
    <t>[Revisions to cells B33, D33]</t>
  </si>
  <si>
    <t>[Note 9] [Revisions to cells B34, D34]</t>
  </si>
  <si>
    <t>[Note 11] [Revisions to cells B35, D35]</t>
  </si>
  <si>
    <t>[Revisions to cells B36, D36]</t>
  </si>
  <si>
    <t>[Revisions to cells B37, D37]</t>
  </si>
  <si>
    <t>[Notes 12, 13] [Revisions to cells B38, D38]</t>
  </si>
  <si>
    <t>[Note 14] [Revisions to cells B39, D39]</t>
  </si>
  <si>
    <t>[Revisions to cells B40, D40]</t>
  </si>
  <si>
    <t>[Note 18] [Revisions to cells B41, D41]</t>
  </si>
  <si>
    <t>[Revisions to cells B42, D42]</t>
  </si>
  <si>
    <t>[Revisions to cells B43, D43]</t>
  </si>
  <si>
    <t>[Revisions to cells B44, D44]</t>
  </si>
  <si>
    <t>[Note 20] [Revisions to cells B45, D45]</t>
  </si>
  <si>
    <t>[Revisions to cells B46, D46]</t>
  </si>
  <si>
    <t>[Note 25] [Revisions to cells B47:D47]</t>
  </si>
  <si>
    <t>[Revisions to cells B48:D48]</t>
  </si>
  <si>
    <t>[Revisions to cells B49:D49]</t>
  </si>
  <si>
    <t>Table 3: Number of non-domestic meters operated by large energy suppliers at end of each quarter, by fuel and meter type</t>
  </si>
  <si>
    <t>Some cells are empty because data on smart meters in traditional mode prior to Quarter 3 2018 was reported as part of the statistics on non-smart meters.</t>
  </si>
  <si>
    <r>
      <t xml:space="preserve">Gas meters
</t>
    </r>
    <r>
      <rPr>
        <sz val="11"/>
        <rFont val="Calibri"/>
        <family val="2"/>
        <scheme val="minor"/>
      </rPr>
      <t>advanced</t>
    </r>
  </si>
  <si>
    <r>
      <t xml:space="preserve">Electricity 
meters
</t>
    </r>
    <r>
      <rPr>
        <sz val="11"/>
        <rFont val="Calibri"/>
        <family val="2"/>
        <scheme val="minor"/>
      </rPr>
      <t>smart in
smart mode</t>
    </r>
  </si>
  <si>
    <r>
      <t xml:space="preserve">Electricity 
meters
</t>
    </r>
    <r>
      <rPr>
        <sz val="11"/>
        <rFont val="Calibri"/>
        <family val="2"/>
        <scheme val="minor"/>
      </rPr>
      <t>advanced</t>
    </r>
  </si>
  <si>
    <r>
      <t xml:space="preserve">Electricity 
meters
</t>
    </r>
    <r>
      <rPr>
        <sz val="11"/>
        <rFont val="Calibri"/>
        <family val="2"/>
        <scheme val="minor"/>
      </rPr>
      <t>non-smart</t>
    </r>
  </si>
  <si>
    <r>
      <t xml:space="preserve">All meters
</t>
    </r>
    <r>
      <rPr>
        <sz val="11"/>
        <rFont val="Calibri"/>
        <family val="2"/>
        <scheme val="minor"/>
      </rPr>
      <t>smart in
smart mode</t>
    </r>
  </si>
  <si>
    <r>
      <t xml:space="preserve">All meters
</t>
    </r>
    <r>
      <rPr>
        <sz val="11"/>
        <rFont val="Calibri"/>
        <family val="2"/>
        <scheme val="minor"/>
      </rPr>
      <t>smart in
traditional mode</t>
    </r>
  </si>
  <si>
    <r>
      <t xml:space="preserve">All meters
</t>
    </r>
    <r>
      <rPr>
        <sz val="11"/>
        <rFont val="Calibri"/>
        <family val="2"/>
        <scheme val="minor"/>
      </rPr>
      <t>advanced</t>
    </r>
  </si>
  <si>
    <t>[Revisions to cells H44, I44, L44 and M44]</t>
  </si>
  <si>
    <t>[Note 20] [Revisions to cells H45, I45, L45 and M45]</t>
  </si>
  <si>
    <t>[Note 21] [Revisions to cells H46, I46, L46 and M46]</t>
  </si>
  <si>
    <t>[Revisions to cells B49:N49]</t>
  </si>
  <si>
    <t>Table 4: Number of non-domestic smart and advanced meters installed by large energy suppliers during each quarter, by fuel type</t>
  </si>
  <si>
    <t xml:space="preserve">Freeze panes are active on this sheet. To turn off freeze panes select the 'View' ribbon then 'Freeze Panes' then 'Unfreeze Panes' or use [Alt W, F]. </t>
  </si>
  <si>
    <r>
      <rPr>
        <b/>
        <sz val="11"/>
        <rFont val="Calibri"/>
        <family val="2"/>
        <scheme val="minor"/>
      </rPr>
      <t xml:space="preserve">Gas
</t>
    </r>
    <r>
      <rPr>
        <sz val="11"/>
        <rFont val="Calibri"/>
        <family val="2"/>
        <scheme val="minor"/>
      </rPr>
      <t>smart 
meters</t>
    </r>
  </si>
  <si>
    <r>
      <rPr>
        <b/>
        <sz val="11"/>
        <rFont val="Calibri"/>
        <family val="2"/>
        <scheme val="minor"/>
      </rPr>
      <t xml:space="preserve">Gas
</t>
    </r>
    <r>
      <rPr>
        <sz val="11"/>
        <rFont val="Calibri"/>
        <family val="2"/>
        <scheme val="minor"/>
      </rPr>
      <t>advanced 
meters</t>
    </r>
  </si>
  <si>
    <r>
      <rPr>
        <b/>
        <sz val="11"/>
        <rFont val="Calibri"/>
        <family val="2"/>
        <scheme val="minor"/>
      </rPr>
      <t xml:space="preserve">Electricity
</t>
    </r>
    <r>
      <rPr>
        <sz val="11"/>
        <rFont val="Calibri"/>
        <family val="2"/>
        <scheme val="minor"/>
      </rPr>
      <t>smart 
meters</t>
    </r>
  </si>
  <si>
    <r>
      <rPr>
        <b/>
        <sz val="11"/>
        <rFont val="Calibri"/>
        <family val="2"/>
        <scheme val="minor"/>
      </rPr>
      <t>Electricity</t>
    </r>
    <r>
      <rPr>
        <sz val="11"/>
        <rFont val="Calibri"/>
        <family val="2"/>
        <scheme val="minor"/>
      </rPr>
      <t xml:space="preserve">
advanced 
meters</t>
    </r>
  </si>
  <si>
    <r>
      <rPr>
        <b/>
        <sz val="11"/>
        <rFont val="Calibri"/>
        <family val="2"/>
        <scheme val="minor"/>
      </rPr>
      <t xml:space="preserve">All 
</t>
    </r>
    <r>
      <rPr>
        <sz val="11"/>
        <rFont val="Calibri"/>
        <family val="2"/>
        <scheme val="minor"/>
      </rPr>
      <t>smart 
meters</t>
    </r>
  </si>
  <si>
    <r>
      <rPr>
        <b/>
        <sz val="11"/>
        <rFont val="Calibri"/>
        <family val="2"/>
        <scheme val="minor"/>
      </rPr>
      <t xml:space="preserve">All 
</t>
    </r>
    <r>
      <rPr>
        <sz val="11"/>
        <rFont val="Calibri"/>
        <family val="2"/>
        <scheme val="minor"/>
      </rPr>
      <t>advanced 
meters</t>
    </r>
  </si>
  <si>
    <r>
      <rPr>
        <b/>
        <sz val="11"/>
        <rFont val="Calibri"/>
        <family val="2"/>
        <scheme val="minor"/>
      </rPr>
      <t>All</t>
    </r>
    <r>
      <rPr>
        <sz val="11"/>
        <rFont val="Calibri"/>
        <family val="2"/>
        <scheme val="minor"/>
      </rPr>
      <t xml:space="preserve"> 
smart and 
advanced 
meters</t>
    </r>
  </si>
  <si>
    <t>[Estimate data in cells B8 to H8], [Note 15]</t>
  </si>
  <si>
    <t>[Note 9]</t>
  </si>
  <si>
    <t>[Note 18]</t>
  </si>
  <si>
    <t>[Note 25] [Revisions to cells D47, F47 and H47]</t>
  </si>
  <si>
    <t>[Revisions to cells B48, D48, F48 and H48]</t>
  </si>
  <si>
    <t>[Revisions to cells B49, D49, F49 and H49]</t>
  </si>
  <si>
    <t>Table 5: Number of meters operated by large and small energy suppliers at end year point, by fuel and meter type</t>
  </si>
  <si>
    <t>This worksheet contains three tables presented vertically on top of each other with one blank row in between each table: 5a is for domestic, 5b is for non-domestic and 5c is the total of both sectors.</t>
  </si>
  <si>
    <t>Some cells are empty for two reasons.  First, data on smart meters in traditional mode prior to 2018 was reported as part of the statistics on non-smart meters.  Secondly, small supplier data was not available before 2015.</t>
  </si>
  <si>
    <t>Small supplier data is available on an annual basis only.</t>
  </si>
  <si>
    <r>
      <t xml:space="preserve">Table 5a: </t>
    </r>
    <r>
      <rPr>
        <sz val="12"/>
        <rFont val="Calibri"/>
        <family val="2"/>
        <scheme val="minor"/>
      </rPr>
      <t>Number of domestic meters operated by large and small energy suppliers at end year point by fuel and meter type</t>
    </r>
  </si>
  <si>
    <t>Year</t>
  </si>
  <si>
    <r>
      <t xml:space="preserve">Large suppliers
</t>
    </r>
    <r>
      <rPr>
        <sz val="11"/>
        <rFont val="Calibri"/>
        <family val="2"/>
        <scheme val="minor"/>
      </rPr>
      <t>gas meters
smart in
smart mode</t>
    </r>
  </si>
  <si>
    <r>
      <t xml:space="preserve">Large suppliers
</t>
    </r>
    <r>
      <rPr>
        <sz val="11"/>
        <rFont val="Calibri"/>
        <family val="2"/>
        <scheme val="minor"/>
      </rPr>
      <t>gas meters
smart in
traditional mode</t>
    </r>
  </si>
  <si>
    <r>
      <t xml:space="preserve">Large suppliers
</t>
    </r>
    <r>
      <rPr>
        <sz val="11"/>
        <rFont val="Calibri"/>
        <family val="2"/>
        <scheme val="minor"/>
      </rPr>
      <t>gas meters
non-smart</t>
    </r>
  </si>
  <si>
    <r>
      <t xml:space="preserve">Large
suppliers
</t>
    </r>
    <r>
      <rPr>
        <sz val="11"/>
        <rFont val="Calibri"/>
        <family val="2"/>
        <scheme val="minor"/>
      </rPr>
      <t>electricity 
meters
smart in
smart mode</t>
    </r>
  </si>
  <si>
    <r>
      <t xml:space="preserve">Large 
suppliers
</t>
    </r>
    <r>
      <rPr>
        <sz val="11"/>
        <rFont val="Calibri"/>
        <family val="2"/>
        <scheme val="minor"/>
      </rPr>
      <t>electricity 
meters
smart in
traditional mode</t>
    </r>
  </si>
  <si>
    <r>
      <t xml:space="preserve">Large
suppliers
</t>
    </r>
    <r>
      <rPr>
        <sz val="11"/>
        <rFont val="Calibri"/>
        <family val="2"/>
        <scheme val="minor"/>
      </rPr>
      <t>electricity meters
non-smart</t>
    </r>
  </si>
  <si>
    <r>
      <t xml:space="preserve">Small
suppliers
</t>
    </r>
    <r>
      <rPr>
        <sz val="11"/>
        <rFont val="Calibri"/>
        <family val="2"/>
        <scheme val="minor"/>
      </rPr>
      <t>gas meters
smart in
smart mode</t>
    </r>
  </si>
  <si>
    <r>
      <t xml:space="preserve">Small
suppliers
</t>
    </r>
    <r>
      <rPr>
        <sz val="11"/>
        <rFont val="Calibri"/>
        <family val="2"/>
        <scheme val="minor"/>
      </rPr>
      <t>gas meters
smart in
traditional mode</t>
    </r>
  </si>
  <si>
    <r>
      <t xml:space="preserve">Small
suppliers
</t>
    </r>
    <r>
      <rPr>
        <sz val="11"/>
        <rFont val="Calibri"/>
        <family val="2"/>
        <scheme val="minor"/>
      </rPr>
      <t>gas meters
non-smart</t>
    </r>
  </si>
  <si>
    <r>
      <t xml:space="preserve">Small
suppliers
</t>
    </r>
    <r>
      <rPr>
        <sz val="11"/>
        <rFont val="Calibri"/>
        <family val="2"/>
        <scheme val="minor"/>
      </rPr>
      <t>electricity 
meters
smart in
smart mode</t>
    </r>
  </si>
  <si>
    <r>
      <t xml:space="preserve">Small 
suppliers
</t>
    </r>
    <r>
      <rPr>
        <sz val="11"/>
        <rFont val="Calibri"/>
        <family val="2"/>
        <scheme val="minor"/>
      </rPr>
      <t>electricity 
meters
smart in
traditional mode</t>
    </r>
  </si>
  <si>
    <r>
      <t xml:space="preserve">Small 
suppliers
</t>
    </r>
    <r>
      <rPr>
        <sz val="11"/>
        <rFont val="Calibri"/>
        <family val="2"/>
        <scheme val="minor"/>
      </rPr>
      <t>electricity meters
non-smart</t>
    </r>
  </si>
  <si>
    <r>
      <t xml:space="preserve">All 
suppliers
</t>
    </r>
    <r>
      <rPr>
        <sz val="11"/>
        <rFont val="Calibri"/>
        <family val="2"/>
        <scheme val="minor"/>
      </rPr>
      <t>smart in
smart mode</t>
    </r>
  </si>
  <si>
    <r>
      <t xml:space="preserve">All 
suppliers
</t>
    </r>
    <r>
      <rPr>
        <sz val="11"/>
        <rFont val="Calibri"/>
        <family val="2"/>
        <scheme val="minor"/>
      </rPr>
      <t>smart in
traditional mode</t>
    </r>
  </si>
  <si>
    <r>
      <t xml:space="preserve">All 
suppliers
</t>
    </r>
    <r>
      <rPr>
        <sz val="11"/>
        <rFont val="Calibri"/>
        <family val="2"/>
        <scheme val="minor"/>
      </rPr>
      <t>non-smart</t>
    </r>
  </si>
  <si>
    <t>2013</t>
  </si>
  <si>
    <t>2015</t>
  </si>
  <si>
    <t>2016</t>
  </si>
  <si>
    <t>[Notes 3, 4, 5]</t>
  </si>
  <si>
    <t>2017</t>
  </si>
  <si>
    <t>2018</t>
  </si>
  <si>
    <t>[Notes 8, 9, 10]</t>
  </si>
  <si>
    <t>2019</t>
  </si>
  <si>
    <t>[Notes 11, 12, 13]</t>
  </si>
  <si>
    <t>2020</t>
  </si>
  <si>
    <t>[Notes 14, 17, 18, 19]</t>
  </si>
  <si>
    <t>2021</t>
  </si>
  <si>
    <t>[Notes 21, 22, 23]</t>
  </si>
  <si>
    <t>2022</t>
  </si>
  <si>
    <r>
      <t xml:space="preserve">Table 5b: </t>
    </r>
    <r>
      <rPr>
        <sz val="12"/>
        <rFont val="Calibri"/>
        <family val="2"/>
        <scheme val="minor"/>
      </rPr>
      <t>Number of non-domestic meters operated by large and small energy suppliers at end year point by fuel and meter type</t>
    </r>
  </si>
  <si>
    <r>
      <rPr>
        <b/>
        <sz val="11"/>
        <rFont val="Calibri"/>
        <family val="2"/>
        <scheme val="minor"/>
      </rPr>
      <t>Large suppliers</t>
    </r>
    <r>
      <rPr>
        <sz val="11"/>
        <rFont val="Calibri"/>
        <family val="2"/>
        <scheme val="minor"/>
      </rPr>
      <t xml:space="preserve">
gas meters
smart and advanced</t>
    </r>
  </si>
  <si>
    <r>
      <rPr>
        <b/>
        <sz val="11"/>
        <rFont val="Calibri"/>
        <family val="2"/>
        <scheme val="minor"/>
      </rPr>
      <t xml:space="preserve">Large suppliers
</t>
    </r>
    <r>
      <rPr>
        <sz val="11"/>
        <rFont val="Calibri"/>
        <family val="2"/>
        <scheme val="minor"/>
      </rPr>
      <t>electricity meters
smart and advanced</t>
    </r>
  </si>
  <si>
    <r>
      <t xml:space="preserve">Large suppliers
</t>
    </r>
    <r>
      <rPr>
        <sz val="11"/>
        <rFont val="Calibri"/>
        <family val="2"/>
        <scheme val="minor"/>
      </rPr>
      <t>electricity meters
smart in
traditional mode</t>
    </r>
  </si>
  <si>
    <r>
      <t xml:space="preserve">Large 
suppliers
</t>
    </r>
    <r>
      <rPr>
        <sz val="11"/>
        <rFont val="Calibri"/>
        <family val="2"/>
        <scheme val="minor"/>
      </rPr>
      <t>electricity meters
non-smart</t>
    </r>
  </si>
  <si>
    <r>
      <rPr>
        <b/>
        <sz val="11"/>
        <rFont val="Calibri"/>
        <family val="2"/>
        <scheme val="minor"/>
      </rPr>
      <t>Small
suppliers</t>
    </r>
    <r>
      <rPr>
        <sz val="11"/>
        <rFont val="Calibri"/>
        <family val="2"/>
        <scheme val="minor"/>
      </rPr>
      <t xml:space="preserve">
gas meters
smart and
advanced</t>
    </r>
  </si>
  <si>
    <r>
      <t xml:space="preserve">Small suppliers
</t>
    </r>
    <r>
      <rPr>
        <sz val="11"/>
        <rFont val="Calibri"/>
        <family val="2"/>
        <scheme val="minor"/>
      </rPr>
      <t>gas meters
smart in
traditional mode</t>
    </r>
  </si>
  <si>
    <r>
      <t xml:space="preserve">Small suppliers
</t>
    </r>
    <r>
      <rPr>
        <sz val="11"/>
        <rFont val="Calibri"/>
        <family val="2"/>
        <scheme val="minor"/>
      </rPr>
      <t>gas meters
non-smart</t>
    </r>
  </si>
  <si>
    <r>
      <rPr>
        <b/>
        <sz val="11"/>
        <rFont val="Calibri"/>
        <family val="2"/>
        <scheme val="minor"/>
      </rPr>
      <t>Small suppliers</t>
    </r>
    <r>
      <rPr>
        <sz val="11"/>
        <rFont val="Calibri"/>
        <family val="2"/>
        <scheme val="minor"/>
      </rPr>
      <t xml:space="preserve">
electricity meters
smart and advanced</t>
    </r>
  </si>
  <si>
    <r>
      <t xml:space="preserve">Small suppliers
</t>
    </r>
    <r>
      <rPr>
        <sz val="11"/>
        <rFont val="Calibri"/>
        <family val="2"/>
        <scheme val="minor"/>
      </rPr>
      <t>electricity meters
smart in
traditional mode</t>
    </r>
  </si>
  <si>
    <r>
      <t xml:space="preserve">Small suppliers
</t>
    </r>
    <r>
      <rPr>
        <sz val="11"/>
        <rFont val="Calibri"/>
        <family val="2"/>
        <scheme val="minor"/>
      </rPr>
      <t>electricity meters
non-smart</t>
    </r>
  </si>
  <si>
    <r>
      <rPr>
        <b/>
        <sz val="11"/>
        <rFont val="Calibri"/>
        <family val="2"/>
        <scheme val="minor"/>
      </rPr>
      <t xml:space="preserve">All suppliers
</t>
    </r>
    <r>
      <rPr>
        <sz val="11"/>
        <rFont val="Calibri"/>
        <family val="2"/>
        <scheme val="minor"/>
      </rPr>
      <t>smart and 
advanced</t>
    </r>
  </si>
  <si>
    <r>
      <t xml:space="preserve">All suppliers
</t>
    </r>
    <r>
      <rPr>
        <sz val="11"/>
        <rFont val="Calibri"/>
        <family val="2"/>
        <scheme val="minor"/>
      </rPr>
      <t>smart in
traditional mode</t>
    </r>
  </si>
  <si>
    <r>
      <t xml:space="preserve">All suppliers
</t>
    </r>
    <r>
      <rPr>
        <sz val="11"/>
        <rFont val="Calibri"/>
        <family val="2"/>
        <scheme val="minor"/>
      </rPr>
      <t>non-smart</t>
    </r>
  </si>
  <si>
    <t>[Notes 21, 22, 23] [Revisions to cells E33, G33, N33 and P33]</t>
  </si>
  <si>
    <r>
      <t xml:space="preserve">Table 5c: </t>
    </r>
    <r>
      <rPr>
        <sz val="12"/>
        <rFont val="Calibri"/>
        <family val="2"/>
        <scheme val="minor"/>
      </rPr>
      <t>Number of domestic and non-domestic meters operated by large and small energy suppliers at end year point, by sector, fuel and meter type</t>
    </r>
  </si>
  <si>
    <r>
      <t xml:space="preserve">Large suppliers
</t>
    </r>
    <r>
      <rPr>
        <sz val="11"/>
        <rFont val="Calibri"/>
        <family val="2"/>
        <scheme val="minor"/>
      </rPr>
      <t>electricity meters
non-smart</t>
    </r>
  </si>
  <si>
    <r>
      <rPr>
        <b/>
        <sz val="11"/>
        <rFont val="Calibri"/>
        <family val="2"/>
        <scheme val="minor"/>
      </rPr>
      <t>Small 
suppliers</t>
    </r>
    <r>
      <rPr>
        <sz val="11"/>
        <rFont val="Calibri"/>
        <family val="2"/>
        <scheme val="minor"/>
      </rPr>
      <t xml:space="preserve">
gas meters
smart and 
advanced</t>
    </r>
  </si>
  <si>
    <t>[Notes 21, 22, 23] [Revisions to cells E47, G47, N47 and P47]</t>
  </si>
  <si>
    <t>Table 6: Number of smart and advanced meters installed by large and small energy suppliers each year, by fuel type</t>
  </si>
  <si>
    <t>This worksheet contains three tables presented vertically on top of each other with one blank row in between each table: 6a is for domestic, 6b is for non-domestic and 6c is the total of both sectors.</t>
  </si>
  <si>
    <t>Some cells are empty as small supplier data was not available before 2015 and is only available for the latest complete calendar year.</t>
  </si>
  <si>
    <r>
      <t xml:space="preserve">Table 6a: </t>
    </r>
    <r>
      <rPr>
        <sz val="12"/>
        <rFont val="Calibri"/>
        <family val="2"/>
        <scheme val="minor"/>
      </rPr>
      <t>Number of domestic smart meters installed by large and small energy suppliers by sector, fuel type and year</t>
    </r>
  </si>
  <si>
    <r>
      <rPr>
        <b/>
        <sz val="11"/>
        <rFont val="Calibri"/>
        <family val="2"/>
        <scheme val="minor"/>
      </rPr>
      <t xml:space="preserve">Large suppliers
</t>
    </r>
    <r>
      <rPr>
        <sz val="11"/>
        <rFont val="Calibri"/>
        <family val="2"/>
        <scheme val="minor"/>
      </rPr>
      <t>gas meters</t>
    </r>
  </si>
  <si>
    <r>
      <rPr>
        <b/>
        <sz val="11"/>
        <rFont val="Calibri"/>
        <family val="2"/>
        <scheme val="minor"/>
      </rPr>
      <t xml:space="preserve">Large suppliers
</t>
    </r>
    <r>
      <rPr>
        <sz val="11"/>
        <rFont val="Calibri"/>
        <family val="2"/>
        <scheme val="minor"/>
      </rPr>
      <t>electricity meters</t>
    </r>
  </si>
  <si>
    <r>
      <rPr>
        <b/>
        <sz val="11"/>
        <rFont val="Calibri"/>
        <family val="2"/>
        <scheme val="minor"/>
      </rPr>
      <t>Small suppliers</t>
    </r>
    <r>
      <rPr>
        <sz val="11"/>
        <rFont val="Calibri"/>
        <family val="2"/>
        <scheme val="minor"/>
      </rPr>
      <t xml:space="preserve">
gas meters</t>
    </r>
  </si>
  <si>
    <r>
      <rPr>
        <b/>
        <sz val="11"/>
        <rFont val="Calibri"/>
        <family val="2"/>
        <scheme val="minor"/>
      </rPr>
      <t>Small suppliers</t>
    </r>
    <r>
      <rPr>
        <sz val="11"/>
        <rFont val="Calibri"/>
        <family val="2"/>
        <scheme val="minor"/>
      </rPr>
      <t xml:space="preserve">
electricity meters</t>
    </r>
  </si>
  <si>
    <r>
      <rPr>
        <b/>
        <sz val="11"/>
        <rFont val="Calibri"/>
        <family val="2"/>
        <scheme val="minor"/>
      </rPr>
      <t>All suppliers</t>
    </r>
    <r>
      <rPr>
        <sz val="11"/>
        <rFont val="Calibri"/>
        <family val="2"/>
        <scheme val="minor"/>
      </rPr>
      <t xml:space="preserve">
gas meters</t>
    </r>
  </si>
  <si>
    <r>
      <rPr>
        <b/>
        <sz val="11"/>
        <rFont val="Calibri"/>
        <family val="2"/>
        <scheme val="minor"/>
      </rPr>
      <t>All suppliers</t>
    </r>
    <r>
      <rPr>
        <sz val="11"/>
        <rFont val="Calibri"/>
        <family val="2"/>
        <scheme val="minor"/>
      </rPr>
      <t xml:space="preserve">
electricity meters</t>
    </r>
  </si>
  <si>
    <t>[Estimated data in cells B9 to C9 and F9 to H9], [Note 15]</t>
  </si>
  <si>
    <t>2012</t>
  </si>
  <si>
    <t>[Note 16]</t>
  </si>
  <si>
    <t>[Notes 8, 9] [Revisions to cells B16, F16, H16]</t>
  </si>
  <si>
    <t>[Notes 11, 12, 13] [Revisions to cells B17, F17, H17]</t>
  </si>
  <si>
    <t>[Notes 14, 18] [Revisions to cells B18, F18, H18]</t>
  </si>
  <si>
    <t>[Note 24] [Revisions to cells B19, F19, H19]</t>
  </si>
  <si>
    <t>[Note 25]</t>
  </si>
  <si>
    <r>
      <t xml:space="preserve">Table 6b: </t>
    </r>
    <r>
      <rPr>
        <sz val="12"/>
        <rFont val="Calibri"/>
        <family val="2"/>
        <scheme val="minor"/>
      </rPr>
      <t>Number of non-domestic smart and advanced meters installed by large and small energy suppliers by sector, fuel type and year</t>
    </r>
  </si>
  <si>
    <t>[Estimated data in cells B24 to C24 and F24 to H24], [Note 15]</t>
  </si>
  <si>
    <t>[Notes 8, 9]</t>
  </si>
  <si>
    <t>[Notes 14, 18]</t>
  </si>
  <si>
    <t>[Note 24]</t>
  </si>
  <si>
    <r>
      <t xml:space="preserve">Table 6c: </t>
    </r>
    <r>
      <rPr>
        <sz val="12"/>
        <rFont val="Calibri"/>
        <family val="2"/>
        <scheme val="minor"/>
      </rPr>
      <t>Number of domestic and non-domestic smart and advanced meters installed by large and small energy suppliers by sector, fuel type and year</t>
    </r>
  </si>
  <si>
    <t>[Estimated data in cells B39 to C39 and F39 to H39], [Note 15]</t>
  </si>
  <si>
    <t>[Notes 8, 9] [Revisions to cells B48, F48, H48]</t>
  </si>
  <si>
    <t>[Notes 11, 12, 13] [Revisions to cells B49, F49, H49]</t>
  </si>
  <si>
    <t>[Notes 14, 18] [Revisions to cells B50, F50, H50]</t>
  </si>
  <si>
    <t>[Note 24] [Revisions to cells B51, F51, H51]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</si>
</sst>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 #,##0.00_-;_-* &quot;-&quot;??_-;_-@_-"/>
    <numFmt numFmtId="164" formatCode="#,##0\ \ "/>
    <numFmt numFmtId="165" formatCode="[$-10409]#,##0.00000000000000;\(#,##0.00000000000000\)"/>
    <numFmt numFmtId="166" formatCode="_-[$£-809]* #,##0.00_-;\-[$£-809]* #,##0.00_-;_-[$£-809]* &quot;-&quot;??_-;_-@_-"/>
    <numFmt numFmtId="167" formatCode="_-* #,##0_-;\-* #,##0_-;_-* &quot;-&quot;??_-;_-@_-"/>
    <numFmt numFmtId="168" formatCode="0.0%"/>
    <numFmt numFmtId="169" formatCode="#,##0&quot;   &quot;"/>
    <numFmt numFmtId="170" formatCode="#,###&quot; e&quot;"/>
    <numFmt numFmtId="171" formatCode="0.00000%"/>
    <numFmt numFmtId="172" formatCode="_-* #,##0.0_-;\-* #,##0.0_-;_-* &quot;-&quot;??_-;_-@_-"/>
    <numFmt numFmtId="173" formatCode="0.000%"/>
    <numFmt numFmtId="174" formatCode="#,###;0"/>
    <numFmt numFmtId="175" formatCode="[$-809]dddd&quot;, &quot;mmmm&quot; &quot;dd&quot;, &quot;yyyy"/>
    <numFmt numFmtId="176" formatCode="_-* #,##0.0_-;\-* #,##0.0_-;_-* &quot;-&quot;?_-;_-@_-"/>
  </numFmts>
  <fonts count="28"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u/>
      <sz val="11"/>
      <color theme="10"/>
      <name val="Calibri"/>
      <family val="2"/>
      <scheme val="minor"/>
    </font>
    <font>
      <sz val="10"/>
      <color theme="1"/>
      <name val="Calibri"/>
      <family val="2"/>
      <scheme val="minor"/>
    </font>
    <font>
      <sz val="11"/>
      <name val="Calibri"/>
      <family val="2"/>
      <scheme val="minor"/>
    </font>
    <font>
      <sz val="10"/>
      <color theme="1"/>
      <name val="Arial"/>
      <family val="2"/>
    </font>
    <font>
      <u/>
      <sz val="12"/>
      <color indexed="12"/>
      <name val="Arial"/>
      <family val="2"/>
    </font>
    <font>
      <u/>
      <sz val="11"/>
      <color theme="10"/>
      <name val="Calibri"/>
      <family val="2"/>
    </font>
    <font>
      <sz val="12"/>
      <name val="Arial"/>
      <family val="2"/>
    </font>
    <font>
      <sz val="10"/>
      <name val="Calibri"/>
      <family val="2"/>
      <scheme val="minor"/>
    </font>
    <font>
      <i/>
      <sz val="11"/>
      <name val="Calibri"/>
      <family val="2"/>
      <scheme val="minor"/>
    </font>
    <font>
      <b/>
      <sz val="11"/>
      <name val="Calibri"/>
      <family val="2"/>
      <scheme val="minor"/>
    </font>
    <font>
      <sz val="12"/>
      <name val="Calibri"/>
      <family val="2"/>
      <scheme val="minor"/>
    </font>
    <font>
      <sz val="8"/>
      <name val="Calibri"/>
      <family val="2"/>
      <scheme val="minor"/>
    </font>
    <font>
      <b/>
      <sz val="16"/>
      <name val="Calibri"/>
      <family val="2"/>
      <scheme val="minor"/>
    </font>
    <font>
      <u/>
      <sz val="11"/>
      <name val="Calibri"/>
      <family val="2"/>
      <scheme val="minor"/>
    </font>
    <font>
      <b/>
      <sz val="10"/>
      <name val="Calibri"/>
      <family val="2"/>
      <scheme val="minor"/>
    </font>
    <font>
      <sz val="11"/>
      <color rgb="FF000000"/>
      <name val="Calibri"/>
      <family val="2"/>
      <scheme val="minor"/>
    </font>
    <font>
      <b/>
      <sz val="12"/>
      <name val="Calibri"/>
      <family val="2"/>
      <scheme val="minor"/>
    </font>
    <font>
      <sz val="10"/>
      <color rgb="FF000000"/>
      <name val="Arial"/>
      <family val="2"/>
    </font>
    <font>
      <sz val="16"/>
      <name val="Calibri"/>
      <family val="2"/>
      <scheme val="minor"/>
    </font>
    <font>
      <sz val="18"/>
      <name val="Calibri"/>
      <family val="2"/>
      <scheme val="minor"/>
    </font>
    <font>
      <b/>
      <sz val="18"/>
      <name val="Calibri"/>
      <family val="2"/>
      <scheme val="minor"/>
    </font>
    <font>
      <sz val="26"/>
      <name val="Calibri"/>
      <family val="2"/>
      <scheme val="minor"/>
    </font>
    <font>
      <sz val="10"/>
      <color rgb="FFFF000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3">
    <border>
      <left/>
      <right/>
      <top/>
      <bottom/>
      <diagonal/>
    </border>
    <border>
      <left/>
      <right/>
      <top style="thin">
        <color indexed="64"/>
      </top>
      <bottom style="thin">
        <color indexed="64"/>
      </bottom>
      <diagonal/>
    </border>
    <border>
      <left/>
      <right/>
      <top/>
      <bottom style="thin">
        <color indexed="64"/>
      </bottom>
      <diagonal/>
    </border>
  </borders>
  <cellStyleXfs count="58">
    <xf numFmtId="0" fontId="0" fillId="0" borderId="0"/>
    <xf numFmtId="43" fontId="1" fillId="0" borderId="0" applyFont="0" applyFill="0" applyBorder="0" applyAlignment="0" applyProtection="0"/>
    <xf numFmtId="0" fontId="5" fillId="0" borderId="0" applyNumberForma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 fillId="0" borderId="0"/>
    <xf numFmtId="0" fontId="1" fillId="0" borderId="0"/>
    <xf numFmtId="0" fontId="4"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1"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8" fillId="0" borderId="0"/>
    <xf numFmtId="0" fontId="1" fillId="0" borderId="0"/>
    <xf numFmtId="0" fontId="11" fillId="0" borderId="0"/>
    <xf numFmtId="0" fontId="11" fillId="0" borderId="0"/>
    <xf numFmtId="166" fontId="8" fillId="0" borderId="0"/>
    <xf numFmtId="0" fontId="8" fillId="0" borderId="0"/>
    <xf numFmtId="0" fontId="4" fillId="0" borderId="0"/>
    <xf numFmtId="0" fontId="11" fillId="0" borderId="0"/>
    <xf numFmtId="166" fontId="8" fillId="0" borderId="0"/>
    <xf numFmtId="0" fontId="8" fillId="0" borderId="0"/>
    <xf numFmtId="0" fontId="4" fillId="0" borderId="0"/>
    <xf numFmtId="0" fontId="4" fillId="0" borderId="0"/>
    <xf numFmtId="9" fontId="4" fillId="0" borderId="0" applyFont="0" applyFill="0" applyBorder="0" applyAlignment="0" applyProtection="0"/>
    <xf numFmtId="9" fontId="11" fillId="0" borderId="0" applyFont="0" applyFill="0" applyBorder="0" applyAlignment="0" applyProtection="0"/>
    <xf numFmtId="0" fontId="4" fillId="0" borderId="0">
      <alignment horizontal="left" vertical="center"/>
    </xf>
    <xf numFmtId="9" fontId="1" fillId="0" borderId="0" applyFont="0" applyFill="0" applyBorder="0" applyAlignment="0" applyProtection="0"/>
    <xf numFmtId="0" fontId="17" fillId="0" borderId="0" applyNumberFormat="0" applyFill="0" applyAlignment="0" applyProtection="0"/>
    <xf numFmtId="0" fontId="21" fillId="0" borderId="0" applyNumberFormat="0" applyFill="0" applyAlignment="0" applyProtection="0"/>
    <xf numFmtId="0" fontId="22" fillId="0" borderId="0" applyNumberForma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0" fontId="17" fillId="0" borderId="0">
      <alignment horizontal="left" vertical="center" wrapText="1" indent="1"/>
    </xf>
  </cellStyleXfs>
  <cellXfs count="202">
    <xf numFmtId="0" fontId="0" fillId="0" borderId="0" xfId="0"/>
    <xf numFmtId="164" fontId="7" fillId="0" borderId="0" xfId="1" applyNumberFormat="1" applyFont="1" applyFill="1" applyAlignment="1">
      <alignment horizontal="right" indent="1"/>
    </xf>
    <xf numFmtId="0" fontId="6" fillId="0" borderId="0" xfId="0" applyFont="1" applyAlignment="1">
      <alignment horizontal="right" vertical="center"/>
    </xf>
    <xf numFmtId="0" fontId="12" fillId="0" borderId="0" xfId="0" applyFont="1" applyAlignment="1">
      <alignment horizontal="left" vertical="center"/>
    </xf>
    <xf numFmtId="0" fontId="12" fillId="0" borderId="0" xfId="0" applyFont="1" applyAlignment="1">
      <alignment horizontal="right" vertical="center"/>
    </xf>
    <xf numFmtId="164" fontId="12" fillId="0" borderId="0" xfId="0" applyNumberFormat="1" applyFont="1" applyAlignment="1">
      <alignment horizontal="left" vertical="center"/>
    </xf>
    <xf numFmtId="170" fontId="7" fillId="0" borderId="0" xfId="0" applyNumberFormat="1" applyFont="1" applyAlignment="1">
      <alignment horizontal="center"/>
    </xf>
    <xf numFmtId="0" fontId="7" fillId="0" borderId="0" xfId="0" applyFont="1" applyAlignment="1">
      <alignment horizontal="left" vertical="center"/>
    </xf>
    <xf numFmtId="0" fontId="7" fillId="0" borderId="0" xfId="0" applyFont="1"/>
    <xf numFmtId="0" fontId="7" fillId="2" borderId="0" xfId="0" applyFont="1" applyFill="1" applyAlignment="1">
      <alignment horizontal="center"/>
    </xf>
    <xf numFmtId="9" fontId="7" fillId="2" borderId="0" xfId="46" applyFont="1" applyFill="1" applyAlignment="1">
      <alignment horizontal="center"/>
    </xf>
    <xf numFmtId="0" fontId="7" fillId="2" borderId="0" xfId="0" applyFont="1" applyFill="1" applyAlignment="1">
      <alignment horizontal="center" vertical="center"/>
    </xf>
    <xf numFmtId="9" fontId="7" fillId="0" borderId="0" xfId="46" applyFont="1" applyAlignment="1">
      <alignment horizontal="center"/>
    </xf>
    <xf numFmtId="9" fontId="7" fillId="0" borderId="0" xfId="0" applyNumberFormat="1" applyFont="1" applyAlignment="1">
      <alignment horizontal="center" vertical="center"/>
    </xf>
    <xf numFmtId="167" fontId="12" fillId="0" borderId="0" xfId="46" applyNumberFormat="1" applyFont="1" applyFill="1" applyAlignment="1">
      <alignment vertical="center" wrapText="1"/>
    </xf>
    <xf numFmtId="167" fontId="7" fillId="0" borderId="0" xfId="46" applyNumberFormat="1" applyFont="1" applyFill="1" applyAlignment="1">
      <alignment vertical="center"/>
    </xf>
    <xf numFmtId="167" fontId="7" fillId="0" borderId="0" xfId="0" applyNumberFormat="1" applyFont="1" applyAlignment="1">
      <alignment vertical="center"/>
    </xf>
    <xf numFmtId="173" fontId="7" fillId="0" borderId="0" xfId="0" applyNumberFormat="1" applyFont="1" applyAlignment="1">
      <alignment vertical="center"/>
    </xf>
    <xf numFmtId="164" fontId="7" fillId="0" borderId="0" xfId="0" applyNumberFormat="1" applyFont="1"/>
    <xf numFmtId="2" fontId="7" fillId="0" borderId="0" xfId="0" applyNumberFormat="1" applyFont="1"/>
    <xf numFmtId="0" fontId="19" fillId="0" borderId="0" xfId="17" applyFont="1" applyAlignment="1">
      <alignment horizontal="right" readingOrder="1"/>
    </xf>
    <xf numFmtId="0" fontId="19" fillId="0" borderId="0" xfId="17" applyFont="1" applyAlignment="1">
      <alignment horizontal="right"/>
    </xf>
    <xf numFmtId="174" fontId="7" fillId="0" borderId="0" xfId="1" applyNumberFormat="1" applyFont="1" applyAlignment="1">
      <alignment horizontal="right"/>
    </xf>
    <xf numFmtId="174" fontId="7" fillId="0" borderId="0" xfId="1" applyNumberFormat="1" applyFont="1" applyFill="1" applyAlignment="1">
      <alignment horizontal="right"/>
    </xf>
    <xf numFmtId="174" fontId="7" fillId="0" borderId="0" xfId="1" applyNumberFormat="1" applyFont="1" applyFill="1" applyBorder="1" applyAlignment="1">
      <alignment horizontal="right"/>
    </xf>
    <xf numFmtId="0" fontId="12" fillId="3" borderId="0" xfId="17" applyFont="1" applyFill="1"/>
    <xf numFmtId="0" fontId="0" fillId="0" borderId="0" xfId="0" applyAlignment="1">
      <alignment horizontal="left" vertical="center"/>
    </xf>
    <xf numFmtId="164" fontId="7" fillId="0" borderId="0" xfId="0" applyNumberFormat="1" applyFont="1" applyAlignment="1">
      <alignment horizontal="left" vertical="center"/>
    </xf>
    <xf numFmtId="0" fontId="0" fillId="0" borderId="0" xfId="0" applyAlignment="1">
      <alignment horizontal="left"/>
    </xf>
    <xf numFmtId="0" fontId="0" fillId="0" borderId="0" xfId="0" applyAlignment="1">
      <alignment horizontal="left" indent="1"/>
    </xf>
    <xf numFmtId="0" fontId="7" fillId="0" borderId="0" xfId="0" applyFont="1" applyAlignment="1">
      <alignment vertical="top" wrapText="1"/>
    </xf>
    <xf numFmtId="0" fontId="12" fillId="0" borderId="0" xfId="0" applyFont="1" applyAlignment="1">
      <alignment horizontal="center" vertical="center"/>
    </xf>
    <xf numFmtId="10" fontId="7" fillId="0" borderId="0" xfId="46" applyNumberFormat="1" applyFont="1" applyFill="1" applyAlignment="1">
      <alignment horizontal="right" indent="1"/>
    </xf>
    <xf numFmtId="9" fontId="7" fillId="0" borderId="0" xfId="46" applyFont="1" applyFill="1"/>
    <xf numFmtId="168" fontId="7" fillId="0" borderId="0" xfId="46" applyNumberFormat="1" applyFont="1" applyFill="1"/>
    <xf numFmtId="0" fontId="12" fillId="0" borderId="0" xfId="46" applyNumberFormat="1" applyFont="1" applyFill="1" applyBorder="1" applyAlignment="1">
      <alignment horizontal="right" vertical="center" wrapText="1"/>
    </xf>
    <xf numFmtId="0" fontId="23" fillId="0" borderId="0" xfId="0" applyFont="1"/>
    <xf numFmtId="0" fontId="24" fillId="0" borderId="0" xfId="0" applyFont="1"/>
    <xf numFmtId="167" fontId="7" fillId="0" borderId="0" xfId="1" applyNumberFormat="1" applyFont="1" applyAlignment="1">
      <alignment horizontal="center"/>
    </xf>
    <xf numFmtId="0" fontId="17" fillId="0" borderId="0" xfId="48" applyFont="1" applyAlignment="1">
      <alignment horizontal="left" wrapText="1" indent="1"/>
    </xf>
    <xf numFmtId="0" fontId="7" fillId="0" borderId="0" xfId="0" applyFont="1" applyAlignment="1">
      <alignment horizontal="left" vertical="top" wrapText="1" indent="1"/>
    </xf>
    <xf numFmtId="0" fontId="14" fillId="0" borderId="0" xfId="48" applyFont="1" applyAlignment="1">
      <alignment horizontal="left" indent="1"/>
    </xf>
    <xf numFmtId="0" fontId="7" fillId="0" borderId="0" xfId="48" applyFont="1" applyAlignment="1">
      <alignment horizontal="left" wrapText="1" indent="1"/>
    </xf>
    <xf numFmtId="0" fontId="7" fillId="0" borderId="0" xfId="0" applyFont="1" applyAlignment="1">
      <alignment horizontal="left" wrapText="1" indent="1"/>
    </xf>
    <xf numFmtId="0" fontId="14" fillId="0" borderId="0" xfId="0" applyFont="1" applyAlignment="1">
      <alignment horizontal="left" wrapText="1" indent="1"/>
    </xf>
    <xf numFmtId="0" fontId="7" fillId="0" borderId="0" xfId="0" applyFont="1" applyAlignment="1">
      <alignment horizontal="left" indent="1"/>
    </xf>
    <xf numFmtId="0" fontId="20" fillId="0" borderId="0" xfId="0" applyFont="1" applyAlignment="1">
      <alignment horizontal="left" indent="1"/>
    </xf>
    <xf numFmtId="0" fontId="0" fillId="0" borderId="0" xfId="0" applyAlignment="1">
      <alignment horizontal="left" vertical="center" indent="1"/>
    </xf>
    <xf numFmtId="0" fontId="7" fillId="0" borderId="0" xfId="0" applyFont="1" applyAlignment="1">
      <alignment horizontal="left" vertical="center" indent="1"/>
    </xf>
    <xf numFmtId="0" fontId="0" fillId="0" borderId="0" xfId="0" applyAlignment="1">
      <alignment horizontal="left" vertical="top" indent="1"/>
    </xf>
    <xf numFmtId="0" fontId="17" fillId="0" borderId="0" xfId="47" applyAlignment="1">
      <alignment horizontal="left" vertical="center" wrapText="1" indent="1"/>
    </xf>
    <xf numFmtId="0" fontId="14" fillId="0" borderId="1" xfId="0" applyFont="1" applyBorder="1" applyAlignment="1">
      <alignment horizontal="right" vertical="top" wrapText="1"/>
    </xf>
    <xf numFmtId="0" fontId="7" fillId="0" borderId="0" xfId="17" applyFont="1" applyAlignment="1">
      <alignment horizontal="left" indent="1"/>
    </xf>
    <xf numFmtId="174" fontId="7" fillId="0" borderId="0" xfId="1" applyNumberFormat="1" applyFont="1" applyFill="1" applyBorder="1" applyAlignment="1">
      <alignment horizontal="left" indent="1"/>
    </xf>
    <xf numFmtId="0" fontId="14" fillId="0" borderId="1" xfId="0" applyFont="1" applyBorder="1" applyAlignment="1">
      <alignment horizontal="left" vertical="top" indent="1"/>
    </xf>
    <xf numFmtId="0" fontId="14" fillId="0" borderId="2" xfId="0" applyFont="1" applyBorder="1" applyAlignment="1">
      <alignment horizontal="left" vertical="top" wrapText="1" indent="1"/>
    </xf>
    <xf numFmtId="9" fontId="7" fillId="0" borderId="2" xfId="46" applyFont="1" applyFill="1" applyBorder="1"/>
    <xf numFmtId="0" fontId="7" fillId="0" borderId="0" xfId="17" applyFont="1" applyAlignment="1">
      <alignment horizontal="left" vertical="top" indent="1"/>
    </xf>
    <xf numFmtId="168" fontId="7" fillId="0" borderId="0" xfId="46" applyNumberFormat="1" applyFont="1" applyFill="1" applyAlignment="1">
      <alignment horizontal="left" vertical="center" indent="1"/>
    </xf>
    <xf numFmtId="0" fontId="7" fillId="0" borderId="0" xfId="0" applyFont="1" applyAlignment="1">
      <alignment horizontal="center"/>
    </xf>
    <xf numFmtId="9" fontId="7" fillId="0" borderId="0" xfId="46" applyFont="1" applyFill="1" applyAlignment="1">
      <alignment horizontal="right" indent="1"/>
    </xf>
    <xf numFmtId="0" fontId="7" fillId="0" borderId="0" xfId="0" applyFont="1" applyAlignment="1">
      <alignment horizontal="center" vertical="center"/>
    </xf>
    <xf numFmtId="9" fontId="7" fillId="0" borderId="0" xfId="46" applyFont="1" applyFill="1" applyAlignment="1">
      <alignment horizontal="center"/>
    </xf>
    <xf numFmtId="168" fontId="7" fillId="0" borderId="0" xfId="46" applyNumberFormat="1" applyFont="1" applyFill="1" applyAlignment="1">
      <alignment horizontal="right" indent="1"/>
    </xf>
    <xf numFmtId="0" fontId="7" fillId="0" borderId="0" xfId="0" applyFont="1" applyAlignment="1">
      <alignment vertical="center"/>
    </xf>
    <xf numFmtId="171" fontId="7" fillId="0" borderId="0" xfId="46" applyNumberFormat="1" applyFont="1" applyFill="1" applyAlignment="1">
      <alignment vertical="center" wrapText="1"/>
    </xf>
    <xf numFmtId="0" fontId="12" fillId="0" borderId="0" xfId="0" applyFont="1" applyAlignment="1">
      <alignment vertical="center" wrapText="1"/>
    </xf>
    <xf numFmtId="0" fontId="12" fillId="0" borderId="0" xfId="0" applyFont="1" applyAlignment="1">
      <alignment vertical="center"/>
    </xf>
    <xf numFmtId="9" fontId="7" fillId="0" borderId="0" xfId="0" applyNumberFormat="1" applyFont="1" applyAlignment="1">
      <alignment vertical="center"/>
    </xf>
    <xf numFmtId="169" fontId="7" fillId="0" borderId="0" xfId="0" applyNumberFormat="1" applyFont="1" applyAlignment="1">
      <alignment vertical="center"/>
    </xf>
    <xf numFmtId="9" fontId="12" fillId="0" borderId="0" xfId="46" applyFont="1" applyFill="1" applyAlignment="1">
      <alignment vertical="center" wrapText="1"/>
    </xf>
    <xf numFmtId="9" fontId="12" fillId="0" borderId="0" xfId="46" applyFont="1" applyFill="1" applyBorder="1" applyAlignment="1">
      <alignment vertical="center" wrapText="1"/>
    </xf>
    <xf numFmtId="0" fontId="14" fillId="0" borderId="1" xfId="0" applyFont="1" applyBorder="1" applyAlignment="1">
      <alignment horizontal="right" vertical="top"/>
    </xf>
    <xf numFmtId="167" fontId="7" fillId="0" borderId="0" xfId="1" applyNumberFormat="1" applyFont="1" applyAlignment="1">
      <alignment horizontal="center" vertical="center"/>
    </xf>
    <xf numFmtId="9" fontId="7" fillId="0" borderId="0" xfId="46" applyFont="1" applyFill="1" applyAlignment="1">
      <alignment horizontal="center" vertical="center"/>
    </xf>
    <xf numFmtId="0" fontId="7" fillId="0" borderId="0" xfId="17" applyFont="1" applyAlignment="1">
      <alignment horizontal="right"/>
    </xf>
    <xf numFmtId="9" fontId="7" fillId="2" borderId="0" xfId="0" applyNumberFormat="1" applyFont="1" applyFill="1" applyAlignment="1">
      <alignment horizontal="center" vertical="center"/>
    </xf>
    <xf numFmtId="9" fontId="7" fillId="0" borderId="0" xfId="46" applyFont="1" applyFill="1" applyAlignment="1">
      <alignment vertical="center" wrapText="1"/>
    </xf>
    <xf numFmtId="0" fontId="7" fillId="0" borderId="0" xfId="17" applyFont="1"/>
    <xf numFmtId="0" fontId="12" fillId="0" borderId="0" xfId="17" applyFont="1"/>
    <xf numFmtId="0" fontId="19" fillId="0" borderId="0" xfId="17" applyFont="1" applyAlignment="1">
      <alignment horizontal="left" vertical="top" readingOrder="1"/>
    </xf>
    <xf numFmtId="0" fontId="19" fillId="0" borderId="0" xfId="17" applyFont="1" applyAlignment="1">
      <alignment horizontal="left" vertical="top"/>
    </xf>
    <xf numFmtId="0" fontId="12" fillId="0" borderId="0" xfId="17" applyFont="1" applyAlignment="1">
      <alignment horizontal="left" vertical="top"/>
    </xf>
    <xf numFmtId="169" fontId="12" fillId="0" borderId="0" xfId="0" applyNumberFormat="1" applyFont="1"/>
    <xf numFmtId="0" fontId="12" fillId="0" borderId="0" xfId="0" applyFont="1"/>
    <xf numFmtId="9" fontId="12" fillId="0" borderId="0" xfId="46" applyFont="1" applyAlignment="1"/>
    <xf numFmtId="0" fontId="12" fillId="0" borderId="0" xfId="0" applyFont="1" applyAlignment="1">
      <alignment horizontal="left" vertical="center" indent="1"/>
    </xf>
    <xf numFmtId="164" fontId="12" fillId="0" borderId="0" xfId="0" applyNumberFormat="1" applyFont="1" applyAlignment="1">
      <alignment horizontal="left" vertical="center" indent="1"/>
    </xf>
    <xf numFmtId="0" fontId="12" fillId="2" borderId="0" xfId="17" applyFont="1" applyFill="1"/>
    <xf numFmtId="0" fontId="3" fillId="0" borderId="0" xfId="0" applyFont="1" applyAlignment="1">
      <alignment horizontal="left" vertical="top" indent="1"/>
    </xf>
    <xf numFmtId="0" fontId="3" fillId="0" borderId="2" xfId="0" applyFont="1" applyBorder="1" applyAlignment="1">
      <alignment horizontal="left" vertical="top" wrapText="1" indent="1"/>
    </xf>
    <xf numFmtId="0" fontId="3" fillId="0" borderId="2" xfId="0" applyFont="1" applyBorder="1" applyAlignment="1">
      <alignment horizontal="left" vertical="top"/>
    </xf>
    <xf numFmtId="0" fontId="20" fillId="0" borderId="0" xfId="0" applyFont="1" applyAlignment="1">
      <alignment horizontal="left" vertical="top" indent="1"/>
    </xf>
    <xf numFmtId="0" fontId="7" fillId="0" borderId="0" xfId="1" applyNumberFormat="1" applyFont="1" applyFill="1" applyBorder="1" applyAlignment="1">
      <alignment horizontal="right"/>
    </xf>
    <xf numFmtId="0" fontId="17" fillId="0" borderId="0" xfId="47" applyAlignment="1">
      <alignment horizontal="left" vertical="center" indent="1"/>
    </xf>
    <xf numFmtId="0" fontId="25" fillId="0" borderId="0" xfId="0" applyFont="1"/>
    <xf numFmtId="0" fontId="18" fillId="0" borderId="0" xfId="2" applyFont="1" applyFill="1" applyAlignment="1">
      <alignment horizontal="left" indent="1"/>
    </xf>
    <xf numFmtId="0" fontId="18" fillId="0" borderId="0" xfId="2" applyFont="1" applyFill="1" applyBorder="1" applyAlignment="1">
      <alignment horizontal="left" wrapText="1" indent="1"/>
    </xf>
    <xf numFmtId="0" fontId="18" fillId="0" borderId="0" xfId="2" applyFont="1" applyAlignment="1">
      <alignment horizontal="left" indent="1"/>
    </xf>
    <xf numFmtId="0" fontId="14" fillId="0" borderId="0" xfId="0" applyFont="1" applyAlignment="1">
      <alignment horizontal="left" vertical="top" indent="1"/>
    </xf>
    <xf numFmtId="0" fontId="14" fillId="0" borderId="0" xfId="0" applyFont="1" applyAlignment="1">
      <alignment horizontal="left" vertical="top" wrapText="1"/>
    </xf>
    <xf numFmtId="0" fontId="21" fillId="0" borderId="0" xfId="0" applyFont="1" applyAlignment="1">
      <alignment horizontal="left" vertical="top" wrapText="1"/>
    </xf>
    <xf numFmtId="0" fontId="7" fillId="0" borderId="0" xfId="0" applyFont="1" applyAlignment="1">
      <alignment vertical="top"/>
    </xf>
    <xf numFmtId="0" fontId="18" fillId="0" borderId="0" xfId="2" applyFont="1" applyAlignment="1">
      <alignment horizontal="left" vertical="top" indent="1"/>
    </xf>
    <xf numFmtId="0" fontId="18" fillId="0" borderId="0" xfId="2" applyFont="1" applyAlignment="1">
      <alignment vertical="top"/>
    </xf>
    <xf numFmtId="175" fontId="15" fillId="0" borderId="0" xfId="23" applyNumberFormat="1" applyFont="1" applyAlignment="1">
      <alignment horizontal="left" vertical="top"/>
    </xf>
    <xf numFmtId="0" fontId="26" fillId="0" borderId="0" xfId="0" applyFont="1" applyAlignment="1">
      <alignment vertical="top"/>
    </xf>
    <xf numFmtId="49" fontId="15" fillId="0" borderId="0" xfId="23" applyNumberFormat="1" applyFont="1" applyAlignment="1">
      <alignment horizontal="left" vertical="top"/>
    </xf>
    <xf numFmtId="0" fontId="7" fillId="0" borderId="0" xfId="0" applyFont="1" applyAlignment="1">
      <alignment horizontal="left" vertical="top" indent="1"/>
    </xf>
    <xf numFmtId="0" fontId="7" fillId="0" borderId="0" xfId="0" applyFont="1" applyAlignment="1">
      <alignment horizontal="left" vertical="center" wrapText="1"/>
    </xf>
    <xf numFmtId="0" fontId="2" fillId="0" borderId="0" xfId="0" applyFont="1"/>
    <xf numFmtId="0" fontId="7" fillId="0" borderId="0" xfId="0" applyFont="1" applyAlignment="1">
      <alignment horizontal="left" vertical="top" wrapText="1"/>
    </xf>
    <xf numFmtId="9" fontId="7" fillId="0" borderId="0" xfId="46" applyFont="1" applyFill="1" applyAlignment="1">
      <alignment horizontal="right"/>
    </xf>
    <xf numFmtId="0" fontId="27" fillId="0" borderId="0" xfId="0" applyFont="1" applyAlignment="1">
      <alignment horizontal="left" vertical="center"/>
    </xf>
    <xf numFmtId="174" fontId="12" fillId="0" borderId="0" xfId="46" applyNumberFormat="1" applyFont="1" applyFill="1" applyAlignment="1">
      <alignment vertical="center" wrapText="1"/>
    </xf>
    <xf numFmtId="174" fontId="7" fillId="0" borderId="0" xfId="1" applyNumberFormat="1" applyFont="1" applyFill="1" applyAlignment="1">
      <alignment horizontal="left" indent="1"/>
    </xf>
    <xf numFmtId="49" fontId="7" fillId="0" borderId="0" xfId="46" applyNumberFormat="1" applyFont="1" applyFill="1" applyAlignment="1">
      <alignment horizontal="left" indent="1"/>
    </xf>
    <xf numFmtId="174" fontId="7" fillId="0" borderId="0" xfId="1" applyNumberFormat="1" applyFont="1" applyFill="1" applyAlignment="1">
      <alignment horizontal="left" indent="2"/>
    </xf>
    <xf numFmtId="9" fontId="7" fillId="0" borderId="0" xfId="46" applyFont="1" applyAlignment="1">
      <alignment horizontal="center" vertical="center"/>
    </xf>
    <xf numFmtId="168" fontId="7" fillId="0" borderId="0" xfId="46" applyNumberFormat="1" applyFont="1" applyAlignment="1">
      <alignment horizontal="center"/>
    </xf>
    <xf numFmtId="0" fontId="14" fillId="2" borderId="2" xfId="0" applyFont="1" applyFill="1" applyBorder="1" applyAlignment="1">
      <alignment horizontal="right" vertical="top" wrapText="1"/>
    </xf>
    <xf numFmtId="168" fontId="7" fillId="0" borderId="0" xfId="46" applyNumberFormat="1" applyFont="1" applyFill="1" applyAlignment="1">
      <alignment horizontal="right"/>
    </xf>
    <xf numFmtId="43" fontId="12" fillId="0" borderId="0" xfId="46" applyNumberFormat="1" applyFont="1" applyFill="1" applyBorder="1" applyAlignment="1">
      <alignment horizontal="right" vertical="center" wrapText="1"/>
    </xf>
    <xf numFmtId="168" fontId="12" fillId="0" borderId="0" xfId="1" applyNumberFormat="1" applyFont="1" applyFill="1" applyBorder="1" applyAlignment="1">
      <alignment horizontal="right" vertical="center" wrapText="1"/>
    </xf>
    <xf numFmtId="168" fontId="7" fillId="0" borderId="0" xfId="46" applyNumberFormat="1" applyFont="1" applyFill="1" applyAlignment="1">
      <alignment horizontal="left" indent="2"/>
    </xf>
    <xf numFmtId="174" fontId="2" fillId="0" borderId="0" xfId="1" applyNumberFormat="1" applyFont="1" applyFill="1" applyAlignment="1">
      <alignment horizontal="right"/>
    </xf>
    <xf numFmtId="0" fontId="7" fillId="0" borderId="0" xfId="2" applyFont="1" applyFill="1" applyAlignment="1">
      <alignment horizontal="left" indent="1"/>
    </xf>
    <xf numFmtId="172" fontId="7" fillId="0" borderId="0" xfId="1" applyNumberFormat="1" applyFont="1" applyAlignment="1">
      <alignment horizontal="center" vertical="center"/>
    </xf>
    <xf numFmtId="43" fontId="7" fillId="0" borderId="0" xfId="1" applyFont="1" applyAlignment="1">
      <alignment horizontal="center"/>
    </xf>
    <xf numFmtId="176" fontId="7" fillId="0" borderId="0" xfId="0" applyNumberFormat="1" applyFont="1" applyAlignment="1">
      <alignment horizontal="center"/>
    </xf>
    <xf numFmtId="172" fontId="7" fillId="0" borderId="0" xfId="1" applyNumberFormat="1" applyFont="1" applyFill="1" applyAlignment="1">
      <alignment horizontal="center" vertical="center"/>
    </xf>
    <xf numFmtId="10" fontId="12" fillId="0" borderId="0" xfId="46" applyNumberFormat="1" applyFont="1" applyFill="1" applyAlignment="1">
      <alignment vertical="center" wrapText="1"/>
    </xf>
    <xf numFmtId="172" fontId="7" fillId="0" borderId="0" xfId="0" applyNumberFormat="1" applyFont="1" applyAlignment="1">
      <alignment horizontal="center" vertical="center"/>
    </xf>
    <xf numFmtId="0" fontId="7" fillId="0" borderId="0" xfId="1" applyNumberFormat="1" applyFont="1" applyAlignment="1">
      <alignment horizontal="center"/>
    </xf>
    <xf numFmtId="10" fontId="7" fillId="0" borderId="0" xfId="46" applyNumberFormat="1" applyFont="1"/>
    <xf numFmtId="9" fontId="7" fillId="0" borderId="0" xfId="46" applyFont="1" applyFill="1" applyBorder="1"/>
    <xf numFmtId="0" fontId="17" fillId="0" borderId="0" xfId="47" applyFill="1" applyAlignment="1">
      <alignment horizontal="left" vertical="center" wrapText="1" indent="1"/>
    </xf>
    <xf numFmtId="0" fontId="7" fillId="0" borderId="0" xfId="49" applyFont="1" applyFill="1" applyBorder="1" applyAlignment="1">
      <alignment horizontal="left" vertical="top" wrapText="1" indent="1"/>
    </xf>
    <xf numFmtId="0" fontId="17" fillId="0" borderId="0" xfId="47" applyFill="1" applyAlignment="1">
      <alignment horizontal="left" indent="1"/>
    </xf>
    <xf numFmtId="0" fontId="7" fillId="0" borderId="0" xfId="49" applyFont="1" applyFill="1" applyBorder="1" applyAlignment="1">
      <alignment horizontal="left" wrapText="1" indent="1"/>
    </xf>
    <xf numFmtId="0" fontId="7" fillId="0" borderId="0" xfId="17" applyFont="1" applyAlignment="1">
      <alignment horizontal="left" vertical="top"/>
    </xf>
    <xf numFmtId="0" fontId="17" fillId="0" borderId="0" xfId="47" applyFill="1" applyAlignment="1">
      <alignment horizontal="left" vertical="center" indent="1"/>
    </xf>
    <xf numFmtId="0" fontId="14" fillId="0" borderId="0" xfId="17" applyFont="1" applyAlignment="1">
      <alignment horizontal="right" readingOrder="1"/>
    </xf>
    <xf numFmtId="0" fontId="19" fillId="0" borderId="0" xfId="17" applyFont="1" applyAlignment="1">
      <alignment horizontal="left" indent="1"/>
    </xf>
    <xf numFmtId="0" fontId="14" fillId="0" borderId="0" xfId="17" applyFont="1" applyAlignment="1">
      <alignment horizontal="left" vertical="top" indent="1" readingOrder="1"/>
    </xf>
    <xf numFmtId="0" fontId="19" fillId="0" borderId="0" xfId="17" applyFont="1" applyAlignment="1">
      <alignment horizontal="left" vertical="top" indent="2"/>
    </xf>
    <xf numFmtId="0" fontId="14" fillId="0" borderId="2" xfId="0" applyFont="1" applyBorder="1" applyAlignment="1">
      <alignment horizontal="left" vertical="top" indent="1"/>
    </xf>
    <xf numFmtId="0" fontId="14" fillId="0" borderId="2" xfId="0" applyFont="1" applyBorder="1" applyAlignment="1">
      <alignment horizontal="right" vertical="top"/>
    </xf>
    <xf numFmtId="0" fontId="14" fillId="0" borderId="2" xfId="0" applyFont="1" applyBorder="1" applyAlignment="1">
      <alignment horizontal="right" vertical="top" wrapText="1"/>
    </xf>
    <xf numFmtId="170" fontId="7" fillId="0" borderId="0" xfId="0" applyNumberFormat="1" applyFont="1" applyAlignment="1">
      <alignment horizontal="left" indent="1"/>
    </xf>
    <xf numFmtId="167" fontId="7" fillId="0" borderId="0" xfId="1" applyNumberFormat="1" applyFont="1" applyFill="1" applyAlignment="1">
      <alignment horizontal="left" indent="1"/>
    </xf>
    <xf numFmtId="167" fontId="7" fillId="0" borderId="0" xfId="1" applyNumberFormat="1" applyFont="1" applyFill="1" applyBorder="1" applyAlignment="1">
      <alignment horizontal="left" indent="1"/>
    </xf>
    <xf numFmtId="0" fontId="7" fillId="0" borderId="2" xfId="0" applyFont="1" applyBorder="1" applyAlignment="1">
      <alignment horizontal="left" indent="1"/>
    </xf>
    <xf numFmtId="174" fontId="7" fillId="0" borderId="2" xfId="1" applyNumberFormat="1" applyFont="1" applyFill="1" applyBorder="1" applyAlignment="1">
      <alignment horizontal="right"/>
    </xf>
    <xf numFmtId="167" fontId="7" fillId="0" borderId="2" xfId="1" applyNumberFormat="1" applyFont="1" applyFill="1" applyBorder="1" applyAlignment="1">
      <alignment horizontal="left" indent="1"/>
    </xf>
    <xf numFmtId="0" fontId="7" fillId="0" borderId="0" xfId="0" applyFont="1" applyAlignment="1">
      <alignment horizontal="left"/>
    </xf>
    <xf numFmtId="174" fontId="7" fillId="0" borderId="0" xfId="0" applyNumberFormat="1" applyFont="1" applyAlignment="1">
      <alignment vertical="center" wrapText="1"/>
    </xf>
    <xf numFmtId="0" fontId="7" fillId="0" borderId="0" xfId="0" applyFont="1" applyAlignment="1">
      <alignment horizontal="left" vertical="center" wrapText="1" indent="1"/>
    </xf>
    <xf numFmtId="2" fontId="7" fillId="0" borderId="0" xfId="0" applyNumberFormat="1" applyFont="1" applyAlignment="1">
      <alignment vertical="center" wrapText="1"/>
    </xf>
    <xf numFmtId="2" fontId="7" fillId="0" borderId="0" xfId="0" applyNumberFormat="1" applyFont="1" applyAlignment="1">
      <alignment horizontal="left" vertical="center" wrapText="1" indent="1"/>
    </xf>
    <xf numFmtId="174" fontId="7" fillId="0" borderId="0" xfId="0" applyNumberFormat="1" applyFont="1" applyAlignment="1">
      <alignment vertical="center"/>
    </xf>
    <xf numFmtId="174" fontId="7" fillId="0" borderId="0" xfId="0" applyNumberFormat="1" applyFont="1" applyAlignment="1">
      <alignment horizontal="right" vertical="center" wrapText="1" indent="1"/>
    </xf>
    <xf numFmtId="9" fontId="7" fillId="0" borderId="0" xfId="46" applyFont="1" applyFill="1" applyAlignment="1">
      <alignment vertical="center"/>
    </xf>
    <xf numFmtId="174" fontId="7" fillId="0" borderId="0" xfId="0" applyNumberFormat="1" applyFont="1" applyAlignment="1">
      <alignment horizontal="left" vertical="center"/>
    </xf>
    <xf numFmtId="9" fontId="7" fillId="0" borderId="0" xfId="0" applyNumberFormat="1" applyFont="1" applyAlignment="1">
      <alignment horizontal="center"/>
    </xf>
    <xf numFmtId="169" fontId="7" fillId="0" borderId="0" xfId="0" applyNumberFormat="1" applyFont="1" applyAlignment="1">
      <alignment horizontal="left" indent="1"/>
    </xf>
    <xf numFmtId="0" fontId="7" fillId="0" borderId="0" xfId="0" applyFont="1" applyAlignment="1">
      <alignment vertical="center" wrapText="1"/>
    </xf>
    <xf numFmtId="167" fontId="7" fillId="0" borderId="0" xfId="1" applyNumberFormat="1" applyFont="1" applyFill="1" applyAlignment="1">
      <alignment vertical="center" wrapText="1"/>
    </xf>
    <xf numFmtId="0" fontId="7" fillId="0" borderId="0" xfId="46" applyNumberFormat="1" applyFont="1" applyFill="1" applyAlignment="1">
      <alignment vertical="center" wrapText="1"/>
    </xf>
    <xf numFmtId="167" fontId="7" fillId="0" borderId="0" xfId="0" applyNumberFormat="1" applyFont="1" applyAlignment="1">
      <alignment vertical="center" wrapText="1"/>
    </xf>
    <xf numFmtId="0" fontId="7" fillId="0" borderId="2" xfId="0" applyFont="1" applyBorder="1" applyAlignment="1">
      <alignment horizontal="right" vertical="top" wrapText="1"/>
    </xf>
    <xf numFmtId="9" fontId="7" fillId="0" borderId="0" xfId="46" applyFont="1" applyFill="1" applyAlignment="1">
      <alignment horizontal="left" indent="1"/>
    </xf>
    <xf numFmtId="9" fontId="7" fillId="0" borderId="0" xfId="0" applyNumberFormat="1" applyFont="1" applyAlignment="1">
      <alignment horizontal="left" vertical="center" indent="1"/>
    </xf>
    <xf numFmtId="9" fontId="7" fillId="0" borderId="2" xfId="0" applyNumberFormat="1" applyFont="1" applyBorder="1" applyAlignment="1">
      <alignment horizontal="left" vertical="center" indent="1"/>
    </xf>
    <xf numFmtId="174" fontId="7" fillId="0" borderId="0" xfId="46" applyNumberFormat="1" applyFont="1" applyFill="1" applyAlignment="1">
      <alignment vertical="center" wrapText="1"/>
    </xf>
    <xf numFmtId="9" fontId="7" fillId="0" borderId="0" xfId="0" applyNumberFormat="1" applyFont="1" applyAlignment="1">
      <alignment vertical="center" wrapText="1"/>
    </xf>
    <xf numFmtId="174" fontId="7" fillId="0" borderId="0" xfId="0" applyNumberFormat="1" applyFont="1" applyAlignment="1">
      <alignment horizontal="center" vertical="center"/>
    </xf>
    <xf numFmtId="174" fontId="7" fillId="0" borderId="0" xfId="0" applyNumberFormat="1" applyFont="1" applyAlignment="1">
      <alignment horizontal="center"/>
    </xf>
    <xf numFmtId="174" fontId="7" fillId="0" borderId="0" xfId="0" applyNumberFormat="1" applyFont="1"/>
    <xf numFmtId="168" fontId="12" fillId="0" borderId="0" xfId="17" applyNumberFormat="1" applyFont="1"/>
    <xf numFmtId="10" fontId="7" fillId="0" borderId="0" xfId="46" applyNumberFormat="1" applyFont="1" applyFill="1"/>
    <xf numFmtId="9" fontId="7" fillId="0" borderId="0" xfId="0" applyNumberFormat="1" applyFont="1"/>
    <xf numFmtId="0" fontId="21" fillId="0" borderId="0" xfId="48" applyFill="1" applyAlignment="1">
      <alignment horizontal="left" vertical="center" indent="1"/>
    </xf>
    <xf numFmtId="10" fontId="7" fillId="0" borderId="0" xfId="0" applyNumberFormat="1" applyFont="1" applyAlignment="1">
      <alignment horizontal="left" vertical="center" indent="1"/>
    </xf>
    <xf numFmtId="49" fontId="7" fillId="0" borderId="0" xfId="0" applyNumberFormat="1" applyFont="1" applyAlignment="1">
      <alignment horizontal="left" indent="1"/>
    </xf>
    <xf numFmtId="10" fontId="7" fillId="0" borderId="0" xfId="0" applyNumberFormat="1" applyFont="1"/>
    <xf numFmtId="0" fontId="7" fillId="0" borderId="1" xfId="0" applyFont="1" applyBorder="1" applyAlignment="1">
      <alignment horizontal="right" vertical="top" wrapText="1"/>
    </xf>
    <xf numFmtId="0" fontId="18" fillId="0" borderId="0" xfId="2" applyFont="1" applyFill="1" applyAlignment="1">
      <alignment horizontal="left" vertical="center"/>
    </xf>
    <xf numFmtId="169" fontId="12" fillId="0" borderId="0" xfId="0" applyNumberFormat="1" applyFont="1" applyAlignment="1">
      <alignment vertical="center" wrapText="1"/>
    </xf>
    <xf numFmtId="174" fontId="12" fillId="0" borderId="0" xfId="0" applyNumberFormat="1" applyFont="1" applyAlignment="1">
      <alignment horizontal="center" vertical="center"/>
    </xf>
    <xf numFmtId="0" fontId="12" fillId="0" borderId="0" xfId="0" applyFont="1" applyAlignment="1">
      <alignment horizontal="center" vertical="center" wrapText="1"/>
    </xf>
    <xf numFmtId="0" fontId="12" fillId="0" borderId="0" xfId="0" applyFont="1" applyAlignment="1">
      <alignment horizontal="right" vertical="center" wrapText="1"/>
    </xf>
    <xf numFmtId="3" fontId="12" fillId="0" borderId="0" xfId="0" applyNumberFormat="1" applyFont="1" applyAlignment="1">
      <alignment vertical="center" wrapText="1"/>
    </xf>
    <xf numFmtId="9" fontId="12" fillId="0" borderId="0" xfId="0" applyNumberFormat="1" applyFont="1" applyAlignment="1">
      <alignment vertical="center" wrapText="1"/>
    </xf>
    <xf numFmtId="10" fontId="12" fillId="0" borderId="0" xfId="0" applyNumberFormat="1" applyFont="1" applyAlignment="1">
      <alignment vertical="center" wrapText="1"/>
    </xf>
    <xf numFmtId="49" fontId="7" fillId="0" borderId="2" xfId="0" applyNumberFormat="1" applyFont="1" applyBorder="1" applyAlignment="1">
      <alignment horizontal="left" indent="1"/>
    </xf>
    <xf numFmtId="169" fontId="7" fillId="0" borderId="2" xfId="0" applyNumberFormat="1" applyFont="1" applyBorder="1" applyAlignment="1">
      <alignment horizontal="left" indent="1"/>
    </xf>
    <xf numFmtId="0" fontId="14" fillId="0" borderId="0" xfId="0" applyFont="1" applyAlignment="1">
      <alignment horizontal="left" vertical="center" wrapText="1"/>
    </xf>
    <xf numFmtId="0" fontId="13" fillId="0" borderId="0" xfId="0" applyFont="1" applyAlignment="1">
      <alignment horizontal="left" vertical="center"/>
    </xf>
    <xf numFmtId="3" fontId="13" fillId="0" borderId="0" xfId="0" applyNumberFormat="1" applyFont="1" applyAlignment="1">
      <alignment horizontal="right" vertical="center"/>
    </xf>
    <xf numFmtId="0" fontId="14" fillId="0" borderId="0" xfId="0" applyFont="1" applyAlignment="1">
      <alignment horizontal="left" vertical="center" indent="1"/>
    </xf>
    <xf numFmtId="168" fontId="7" fillId="0" borderId="0" xfId="46" applyNumberFormat="1" applyFont="1" applyFill="1" applyAlignment="1">
      <alignment vertical="center" wrapText="1"/>
    </xf>
  </cellXfs>
  <cellStyles count="58">
    <cellStyle name="Comma" xfId="1" builtinId="3"/>
    <cellStyle name="Comma 10" xfId="3" xr:uid="{00000000-0005-0000-0000-000001000000}"/>
    <cellStyle name="Comma 10 2" xfId="51" xr:uid="{4D4F082F-6196-4E25-9FF3-AC05CA671A73}"/>
    <cellStyle name="Comma 2" xfId="4" xr:uid="{00000000-0005-0000-0000-000002000000}"/>
    <cellStyle name="Comma 2 2" xfId="5" xr:uid="{00000000-0005-0000-0000-000003000000}"/>
    <cellStyle name="Comma 2 2 2" xfId="53" xr:uid="{5626A1BB-5E18-4131-9136-7B89DC35AF8E}"/>
    <cellStyle name="Comma 2 3" xfId="52" xr:uid="{5F03D7C1-88EC-41CE-A739-051CFAD17AE8}"/>
    <cellStyle name="Comma 3" xfId="6" xr:uid="{00000000-0005-0000-0000-000004000000}"/>
    <cellStyle name="Comma 3 2" xfId="54" xr:uid="{20CDF5E5-CC7C-4104-871B-63F166392323}"/>
    <cellStyle name="Comma 4" xfId="7" xr:uid="{00000000-0005-0000-0000-000005000000}"/>
    <cellStyle name="Comma 4 2" xfId="55" xr:uid="{8B241314-4BC6-4FA3-A184-CC8100DD430C}"/>
    <cellStyle name="Comma 5" xfId="50" xr:uid="{6763E480-F019-4EB8-ABB9-0FF8B903F06D}"/>
    <cellStyle name="Comma 6" xfId="8" xr:uid="{00000000-0005-0000-0000-000006000000}"/>
    <cellStyle name="Comma 6 2" xfId="56" xr:uid="{08FCD57E-58EB-44BA-BB99-EF1C18F88C0C}"/>
    <cellStyle name="Heading 1" xfId="47" builtinId="16" customBuiltin="1"/>
    <cellStyle name="Heading 2" xfId="48" builtinId="17" customBuiltin="1"/>
    <cellStyle name="Hyperlink" xfId="2" builtinId="8"/>
    <cellStyle name="Hyperlink 2" xfId="9" xr:uid="{00000000-0005-0000-0000-000008000000}"/>
    <cellStyle name="Hyperlink 3" xfId="10" xr:uid="{00000000-0005-0000-0000-000009000000}"/>
    <cellStyle name="Normal" xfId="0" builtinId="0"/>
    <cellStyle name="Normal 10" xfId="11" xr:uid="{00000000-0005-0000-0000-00000B000000}"/>
    <cellStyle name="Normal 10 2" xfId="12" xr:uid="{00000000-0005-0000-0000-00000C000000}"/>
    <cellStyle name="Normal 11" xfId="13" xr:uid="{00000000-0005-0000-0000-00000D000000}"/>
    <cellStyle name="Normal 12" xfId="14" xr:uid="{00000000-0005-0000-0000-00000E000000}"/>
    <cellStyle name="Normal 13" xfId="15" xr:uid="{00000000-0005-0000-0000-00000F000000}"/>
    <cellStyle name="Normal 2" xfId="16" xr:uid="{00000000-0005-0000-0000-000010000000}"/>
    <cellStyle name="Normal 2 10" xfId="17" xr:uid="{00000000-0005-0000-0000-000011000000}"/>
    <cellStyle name="Normal 2 11" xfId="18" xr:uid="{00000000-0005-0000-0000-000012000000}"/>
    <cellStyle name="Normal 2 12" xfId="19" xr:uid="{00000000-0005-0000-0000-000013000000}"/>
    <cellStyle name="Normal 2 13" xfId="20" xr:uid="{00000000-0005-0000-0000-000014000000}"/>
    <cellStyle name="Normal 2 14" xfId="21" xr:uid="{00000000-0005-0000-0000-000015000000}"/>
    <cellStyle name="Normal 2 2" xfId="22" xr:uid="{00000000-0005-0000-0000-000016000000}"/>
    <cellStyle name="Normal 2 2 2" xfId="23" xr:uid="{00000000-0005-0000-0000-000017000000}"/>
    <cellStyle name="Normal 2 3" xfId="24" xr:uid="{00000000-0005-0000-0000-000018000000}"/>
    <cellStyle name="Normal 2 4" xfId="25" xr:uid="{00000000-0005-0000-0000-000019000000}"/>
    <cellStyle name="Normal 2 5" xfId="26" xr:uid="{00000000-0005-0000-0000-00001A000000}"/>
    <cellStyle name="Normal 2 6" xfId="27" xr:uid="{00000000-0005-0000-0000-00001B000000}"/>
    <cellStyle name="Normal 2 7" xfId="28" xr:uid="{00000000-0005-0000-0000-00001C000000}"/>
    <cellStyle name="Normal 2 8" xfId="29" xr:uid="{00000000-0005-0000-0000-00001D000000}"/>
    <cellStyle name="Normal 2 9" xfId="30" xr:uid="{00000000-0005-0000-0000-00001E000000}"/>
    <cellStyle name="Normal 22" xfId="31" xr:uid="{00000000-0005-0000-0000-00001F000000}"/>
    <cellStyle name="Normal 3" xfId="32" xr:uid="{00000000-0005-0000-0000-000020000000}"/>
    <cellStyle name="Normal 3 2" xfId="33" xr:uid="{00000000-0005-0000-0000-000021000000}"/>
    <cellStyle name="Normal 3 9" xfId="34" xr:uid="{00000000-0005-0000-0000-000022000000}"/>
    <cellStyle name="Normal 4" xfId="35" xr:uid="{00000000-0005-0000-0000-000023000000}"/>
    <cellStyle name="Normal 4 2" xfId="36" xr:uid="{00000000-0005-0000-0000-000024000000}"/>
    <cellStyle name="Normal 5" xfId="37" xr:uid="{00000000-0005-0000-0000-000025000000}"/>
    <cellStyle name="Normal 6" xfId="38" xr:uid="{00000000-0005-0000-0000-000026000000}"/>
    <cellStyle name="Normal 7" xfId="39" xr:uid="{00000000-0005-0000-0000-000027000000}"/>
    <cellStyle name="Normal 7 2" xfId="40" xr:uid="{00000000-0005-0000-0000-000028000000}"/>
    <cellStyle name="Normal 8" xfId="41" xr:uid="{00000000-0005-0000-0000-000029000000}"/>
    <cellStyle name="Normal 9" xfId="42" xr:uid="{00000000-0005-0000-0000-00002A000000}"/>
    <cellStyle name="Paragraph Han" xfId="49" xr:uid="{AFAD343B-A396-48D3-8CF6-D70BA23DA0D9}"/>
    <cellStyle name="Percent" xfId="46" builtinId="5"/>
    <cellStyle name="Percent 2" xfId="43" xr:uid="{00000000-0005-0000-0000-00002C000000}"/>
    <cellStyle name="Percent 2 2" xfId="44" xr:uid="{00000000-0005-0000-0000-00002D000000}"/>
    <cellStyle name="Source_1_1" xfId="45" xr:uid="{00000000-0005-0000-0000-00002E000000}"/>
    <cellStyle name="Stats Heading" xfId="57" xr:uid="{BAB99F0F-9C48-4C81-B120-488CD1786BA5}"/>
  </cellStyles>
  <dxfs count="205">
    <dxf>
      <font>
        <b val="0"/>
        <i val="0"/>
        <strike val="0"/>
        <condense val="0"/>
        <extend val="0"/>
        <outline val="0"/>
        <shadow val="0"/>
        <u val="none"/>
        <vertAlign val="baseline"/>
        <sz val="11"/>
        <color auto="1"/>
        <name val="Calibri"/>
        <family val="2"/>
        <scheme val="minor"/>
      </font>
      <numFmt numFmtId="169" formatCode="#,##0&quot;   &quot;"/>
      <fill>
        <patternFill patternType="none">
          <fgColor indexed="64"/>
          <bgColor auto="1"/>
        </patternFill>
      </fill>
      <alignment horizontal="left" vertical="bottom" textRotation="0" wrapText="0" indent="1"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0" formatCode="@"/>
      <fill>
        <patternFill patternType="none">
          <fgColor indexed="64"/>
          <bgColor auto="1"/>
        </patternFill>
      </fill>
      <alignment horizontal="left" vertical="bottom" textRotation="0" wrapText="0" indent="1" justifyLastLine="0" shrinkToFit="0" readingOrder="0"/>
      <border diagonalUp="0" diagonalDown="0" outline="0">
        <left/>
        <right/>
        <top/>
        <bottom style="thin">
          <color indexed="64"/>
        </bottom>
      </border>
    </dxf>
    <dxf>
      <border outline="0">
        <top style="thin">
          <color indexed="64"/>
        </top>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9" formatCode="#,##0&quot;   &quot;"/>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69" formatCode="#,##0&quot;   &quot;"/>
      <fill>
        <patternFill patternType="none">
          <fgColor indexed="64"/>
          <bgColor auto="1"/>
        </patternFill>
      </fill>
      <alignment horizontal="left" vertical="bottom" textRotation="0" wrapText="0" indent="1"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30" formatCode="@"/>
      <fill>
        <patternFill patternType="none">
          <fgColor indexed="64"/>
          <bgColor auto="1"/>
        </patternFill>
      </fill>
      <alignment horizontal="left" vertical="bottom" textRotation="0" wrapText="0" indent="1" justifyLastLine="0" shrinkToFit="0" readingOrder="0"/>
      <border diagonalUp="0" diagonalDown="0" outline="0">
        <left/>
        <right/>
        <top/>
        <bottom style="thin">
          <color indexed="64"/>
        </bottom>
      </border>
    </dxf>
    <dxf>
      <border outline="0">
        <top style="thin">
          <color indexed="64"/>
        </top>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9" formatCode="#,##0&quot;   &quot;"/>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69" formatCode="#,##0&quot;   &quot;"/>
      <fill>
        <patternFill patternType="none">
          <fgColor indexed="64"/>
          <bgColor auto="1"/>
        </patternFill>
      </fill>
      <alignment horizontal="left" vertical="bottom" textRotation="0" wrapText="0" indent="1"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30" formatCode="@"/>
      <fill>
        <patternFill patternType="none">
          <fgColor indexed="64"/>
          <bgColor auto="1"/>
        </patternFill>
      </fill>
      <alignment horizontal="left" vertical="bottom" textRotation="0" wrapText="0" indent="1" justifyLastLine="0" shrinkToFit="0" readingOrder="0"/>
      <border diagonalUp="0" diagonalDown="0" outline="0">
        <left/>
        <right/>
        <top/>
        <bottom style="thin">
          <color indexed="64"/>
        </bottom>
      </border>
    </dxf>
    <dxf>
      <border outline="0">
        <top style="thin">
          <color indexed="64"/>
        </top>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left" vertical="bottom" textRotation="0" wrapText="0" relativeIndent="1"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0" formatCode="@"/>
      <fill>
        <patternFill patternType="none">
          <fgColor indexed="64"/>
          <bgColor auto="1"/>
        </patternFill>
      </fill>
      <alignment horizontal="left" vertical="bottom" textRotation="0" wrapText="0" relativeIndent="1" justifyLastLine="0" shrinkToFit="0" readingOrder="0"/>
    </dxf>
    <dxf>
      <border outline="0">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right" vertical="bottom" textRotation="0" wrapText="0" indent="0" justifyLastLine="0" shrinkToFit="0" readingOrder="0"/>
    </dxf>
    <dxf>
      <border>
        <bottom style="thin">
          <color indexed="64"/>
        </bottom>
      </border>
    </dxf>
    <dxf>
      <font>
        <b/>
        <i val="0"/>
        <strike val="0"/>
        <condense val="0"/>
        <extend val="0"/>
        <outline val="0"/>
        <shadow val="0"/>
        <u val="none"/>
        <vertAlign val="baseline"/>
        <sz val="11"/>
        <color auto="1"/>
        <name val="Calibri"/>
        <family val="2"/>
        <scheme val="minor"/>
      </font>
      <fill>
        <patternFill patternType="none">
          <fgColor indexed="64"/>
          <bgColor auto="1"/>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left" vertical="bottom" textRotation="0" wrapText="0" indent="3" justifyLastLine="0" shrinkToFit="0" readingOrder="0"/>
    </dxf>
    <dxf>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168" formatCode="0.0%"/>
      <fill>
        <patternFill patternType="none">
          <fgColor indexed="64"/>
          <bgColor indexed="65"/>
        </patternFill>
      </fill>
      <alignment horizontal="righ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30" formatCode="@"/>
      <fill>
        <patternFill patternType="none">
          <fgColor indexed="64"/>
          <bgColor indexed="65"/>
        </patternFill>
      </fill>
      <alignment horizontal="left" vertical="bottom" textRotation="0" wrapText="0" indent="1" justifyLastLine="0" shrinkToFit="0" readingOrder="0"/>
    </dxf>
    <dxf>
      <fill>
        <patternFill patternType="none">
          <fgColor indexed="64"/>
          <bgColor auto="1"/>
        </patternFill>
      </fill>
    </dxf>
    <dxf>
      <border outline="0">
        <top style="thin">
          <color indexed="64"/>
        </top>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none">
          <fgColor indexed="64"/>
          <bgColor auto="1"/>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left" vertical="bottom" textRotation="0" wrapText="0" relativeIndent="1"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0" formatCode="@"/>
      <fill>
        <patternFill patternType="none">
          <fgColor indexed="64"/>
          <bgColor auto="1"/>
        </patternFill>
      </fill>
      <alignment horizontal="left" vertical="bottom" textRotation="0" wrapText="0" indent="1" justifyLastLine="0" shrinkToFit="0" readingOrder="0"/>
    </dxf>
    <dxf>
      <border outline="0">
        <top style="thin">
          <color indexed="64"/>
        </top>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none">
          <fgColor indexed="64"/>
          <bgColor auto="1"/>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3" formatCode="0%"/>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11"/>
        <color auto="1"/>
        <name val="Calibri"/>
        <family val="2"/>
        <scheme val="minor"/>
      </font>
      <numFmt numFmtId="169" formatCode="#,##0&quot;   &quo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9" formatCode="#,##0&quot;   &quo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9" formatCode="#,##0&quot;   &quo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9" formatCode="#,##0&quot;   &quo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9" formatCode="#,##0&quot;   &quo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9" formatCode="#,##0&quot;   &quo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9" formatCode="#,##0&quot;   &quo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left" vertical="bottom" textRotation="0" wrapText="0" indent="1" justifyLastLine="0" shrinkToFit="0" readingOrder="0"/>
    </dxf>
    <dxf>
      <border outline="0">
        <top style="thin">
          <color indexed="64"/>
        </top>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9" formatCode="#,##0&quot;   &quot;"/>
      <fill>
        <patternFill patternType="none">
          <fgColor indexed="64"/>
          <bgColor auto="1"/>
        </patternFill>
      </fill>
      <alignment horizontal="left" vertical="bottom" textRotation="0" wrapText="0" indent="1"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left" vertical="bottom" textRotation="0" wrapText="0" indent="1" justifyLastLine="0" shrinkToFit="0" readingOrder="0"/>
    </dxf>
    <dxf>
      <border outline="0">
        <top style="thin">
          <color indexed="64"/>
        </top>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none">
          <fgColor indexed="64"/>
          <bgColor auto="1"/>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7" formatCode="_-* #,##0_-;\-* #,##0_-;_-* &quot;-&quot;??_-;_-@_-"/>
      <fill>
        <patternFill patternType="none">
          <fgColor indexed="64"/>
          <bgColor auto="1"/>
        </patternFill>
      </fill>
      <alignment horizontal="left" vertical="bottom" textRotation="0" wrapText="0" indent="1"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left" vertical="bottom" textRotation="0" wrapText="0" indent="1" justifyLastLine="0" shrinkToFit="0" readingOrder="0"/>
    </dxf>
    <dxf>
      <border outline="0">
        <top style="thin">
          <color indexed="64"/>
        </top>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right" vertical="bottom" textRotation="0" wrapText="0" indent="0" justifyLastLine="0" shrinkToFit="0" readingOrder="0"/>
    </dxf>
    <dxf>
      <border outline="0">
        <bottom style="thin">
          <color indexed="64"/>
        </bottom>
      </border>
    </dxf>
    <dxf>
      <font>
        <strike val="0"/>
        <outline val="0"/>
        <shadow val="0"/>
        <u val="none"/>
        <vertAlign val="baseline"/>
        <sz val="11"/>
        <color auto="1"/>
        <name val="Calibri"/>
        <family val="2"/>
        <scheme val="minor"/>
      </font>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left" vertical="bottom" textRotation="0" wrapText="0" relativeIndent="1" justifyLastLine="0" shrinkToFit="0" readingOrder="0"/>
    </dxf>
    <dxf>
      <border outline="0">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dxf>
    <dxf>
      <border>
        <bottom style="thin">
          <color indexed="64"/>
        </bottom>
      </border>
    </dxf>
    <dxf>
      <font>
        <b/>
        <i val="0"/>
        <strike val="0"/>
        <condense val="0"/>
        <extend val="0"/>
        <outline val="0"/>
        <shadow val="0"/>
        <u val="none"/>
        <vertAlign val="baseline"/>
        <sz val="11"/>
        <color auto="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left" vertical="center" textRotation="0" wrapText="0" indent="1" justifyLastLine="0" shrinkToFit="0" readingOrder="0"/>
    </dxf>
    <dxf>
      <border>
        <bottom style="thin">
          <color indexed="64"/>
        </bottom>
      </border>
    </dxf>
    <dxf>
      <alignment horizontal="left" vertical="top" textRotation="0" relativeIndent="1" justifyLastLine="0" shrinkToFit="0" readingOrder="0"/>
    </dxf>
    <dxf>
      <font>
        <strike val="0"/>
        <outline val="0"/>
        <shadow val="0"/>
        <u val="none"/>
        <vertAlign val="baseline"/>
        <color auto="1"/>
        <name val="Calibri"/>
        <family val="2"/>
        <scheme val="minor"/>
      </font>
      <alignment horizontal="left" vertical="top" textRotation="0" wrapText="0" relativeIndent="1" justifyLastLine="0" shrinkToFit="0" readingOrder="0"/>
    </dxf>
    <dxf>
      <font>
        <strike val="0"/>
        <outline val="0"/>
        <shadow val="0"/>
        <u val="none"/>
        <vertAlign val="baseline"/>
        <color auto="1"/>
        <name val="Calibri"/>
        <family val="2"/>
        <scheme val="minor"/>
      </font>
      <alignment vertical="top" textRotation="0" indent="0" justifyLastLine="0" shrinkToFit="0" readingOrder="0"/>
    </dxf>
    <dxf>
      <font>
        <strike val="0"/>
        <outline val="0"/>
        <shadow val="0"/>
        <u val="none"/>
        <vertAlign val="baseline"/>
        <sz val="11"/>
        <color auto="1"/>
        <name val="Calibri"/>
        <family val="2"/>
        <scheme val="minor"/>
      </font>
      <alignment vertical="top" textRotation="0" indent="0" justifyLastLine="0" shrinkToFit="0" readingOrder="0"/>
    </dxf>
  </dxfs>
  <tableStyles count="0" defaultTableStyle="TableStyleMedium2" defaultPivotStyle="PivotStyleLight16"/>
  <colors>
    <mruColors>
      <color rgb="FF31859C"/>
      <color rgb="FF205766"/>
      <color rgb="FF297083"/>
      <color rgb="FFD9D9D9"/>
      <color rgb="FF56B1CA"/>
      <color rgb="FF1F497D"/>
      <color rgb="FF3CA2BE"/>
      <color rgb="FF0645AD"/>
      <color rgb="FFC179DB"/>
      <color rgb="FF93C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28575</xdr:colOff>
      <xdr:row>0</xdr:row>
      <xdr:rowOff>9525</xdr:rowOff>
    </xdr:from>
    <xdr:to>
      <xdr:col>3</xdr:col>
      <xdr:colOff>276225</xdr:colOff>
      <xdr:row>1</xdr:row>
      <xdr:rowOff>438150</xdr:rowOff>
    </xdr:to>
    <xdr:pic>
      <xdr:nvPicPr>
        <xdr:cNvPr id="3" name="Picture 2" descr="Logo of the Department for Energy Security &amp; Net Zero.">
          <a:extLst>
            <a:ext uri="{FF2B5EF4-FFF2-40B4-BE49-F238E27FC236}">
              <a16:creationId xmlns:a16="http://schemas.microsoft.com/office/drawing/2014/main" id="{2800EA23-E595-BAAC-4C4F-6924AE8B53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53200" y="9525"/>
          <a:ext cx="146685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3.%20Business%20Planning%20Model%20Toolbo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aahmed\Desktop\Audrey's%20Spreaadshee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edrms.decc.gsi.gov.uk/Statistics/Smart%20Meters/2015%20independent%20suppliers/02%20Analysis/Processing/160210_UK%20Electricity%20MPAN%20GSP%20Re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Contents"/>
      <sheetName val="Overview_SC"/>
      <sheetName val="Notes_SSC"/>
      <sheetName val="Notes_BO"/>
      <sheetName val="Standards_MS"/>
      <sheetName val="Keys_SSC"/>
      <sheetName val="Keys_BO"/>
      <sheetName val="Assumptions_SC"/>
      <sheetName val="TS_Ass_SSC"/>
      <sheetName val="TS_BA"/>
      <sheetName val="Hist_Ass_SSC"/>
      <sheetName val="IS_Hist_TA"/>
      <sheetName val="BS_Hist_TA"/>
      <sheetName val="CFS_Hist_TA"/>
      <sheetName val="Fcast_Ass_SSC"/>
      <sheetName val="Fcast_TA"/>
      <sheetName val="Outputs_SC"/>
      <sheetName val="Hist_OP_SSC"/>
      <sheetName val="IS_Hist_TO"/>
      <sheetName val="BS_Hist_TO"/>
      <sheetName val="CFS_Hist_TO"/>
      <sheetName val="Fcast_OP_SSC"/>
      <sheetName val="Fcast_OP_TO"/>
      <sheetName val="IS_Fcast_TO"/>
      <sheetName val="BS_Fcast_TO"/>
      <sheetName val="CFS_Fcast_TO"/>
      <sheetName val="All_Pers_OP_SSC"/>
      <sheetName val="IS_All_TO"/>
      <sheetName val="BS_All_TO"/>
      <sheetName val="CFS_All_TO"/>
      <sheetName val="Dashboards_SSC"/>
      <sheetName val="BS_Sum_P_MS"/>
      <sheetName val="Appendices_SC"/>
      <sheetName val="Checks_SSC"/>
      <sheetName val="Checks_BO"/>
      <sheetName val="LU_SSC"/>
      <sheetName val="TS_LU"/>
      <sheetName val="Capital_LU"/>
      <sheetName val="Dashboards_LU"/>
      <sheetName val="Sector Model"/>
      <sheetName val="Lookups"/>
      <sheetName val="Central MACC data"/>
      <sheetName val="IAG2014_Table20"/>
      <sheetName val="Constants"/>
      <sheetName val="Air pollutants"/>
      <sheetName val="Historic surplus"/>
      <sheetName val="Unallocated Allowances"/>
      <sheetName val="Hedging"/>
      <sheetName val="3"/>
      <sheetName val="DECC Summary"/>
      <sheetName val="Baseline results"/>
      <sheetName val="Lists"/>
      <sheetName val="Sector_Model"/>
      <sheetName val="Central_MACC_data"/>
      <sheetName val="Air_pollutants"/>
      <sheetName val="Historic_surplus"/>
      <sheetName val="Unallocated_Allowances"/>
      <sheetName val="DECC_Summary"/>
      <sheetName val="Baseline_results"/>
      <sheetName val="Biofuels"/>
      <sheetName val="Lookups (2)"/>
      <sheetName val="working- waterfalls"/>
      <sheetName val="CASHFLOW Gen Incom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sheetData sheetId="54"/>
      <sheetData sheetId="55"/>
      <sheetData sheetId="56"/>
      <sheetData sheetId="57"/>
      <sheetData sheetId="58"/>
      <sheetData sheetId="59"/>
      <sheetData sheetId="60" refreshError="1"/>
      <sheetData sheetId="61" refreshError="1"/>
      <sheetData sheetId="62" refreshError="1"/>
      <sheetData sheetId="6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Logs"/>
      <sheetName val="INPUTS&gt;&gt;"/>
      <sheetName val="GDP_Deflator1"/>
      <sheetName val="Jobs,_Wage_and_R&amp;D_Inputs1"/>
      <sheetName val="Delivery_Inputs1"/>
      <sheetName val="CALCULATIONS&gt;&gt;"/>
      <sheetName val="Calculations"/>
      <sheetName val="OUTPUTS&gt;&gt;"/>
      <sheetName val="Outputs"/>
      <sheetName val="Sensitivity_(Jobs_and_Wages)1"/>
      <sheetName val="Sensitivity_(R&amp;D)1"/>
      <sheetName val="GDP_Deflator"/>
      <sheetName val="Jobs,_Wage_and_R&amp;D_Inputs"/>
      <sheetName val="Delivery_Inputs"/>
      <sheetName val="Sensitivity_(Jobs_and_Wages)"/>
      <sheetName val="Sensitivity_(R&amp;D)"/>
      <sheetName val="GDP Deflator"/>
      <sheetName val="Jobs, Wage and R&amp;D Inputs"/>
      <sheetName val="Delivery Inputs"/>
      <sheetName val="Sensitivity (Jobs and Wages)"/>
      <sheetName val="Sensitivity (R&amp;D)"/>
    </sheetNames>
    <sheetDataSet>
      <sheetData sheetId="0"/>
      <sheetData sheetId="1"/>
      <sheetData sheetId="2"/>
      <sheetData sheetId="3">
        <row r="4">
          <cell r="B4">
            <v>2006</v>
          </cell>
        </row>
      </sheetData>
      <sheetData sheetId="4">
        <row r="8">
          <cell r="I8">
            <v>38000</v>
          </cell>
        </row>
      </sheetData>
      <sheetData sheetId="5">
        <row r="8">
          <cell r="G8">
            <v>0.75</v>
          </cell>
        </row>
      </sheetData>
      <sheetData sheetId="6"/>
      <sheetData sheetId="7"/>
      <sheetData sheetId="8"/>
      <sheetData sheetId="9"/>
      <sheetData sheetId="10"/>
      <sheetData sheetId="11"/>
      <sheetData sheetId="12">
        <row r="4">
          <cell r="B4">
            <v>2006</v>
          </cell>
        </row>
      </sheetData>
      <sheetData sheetId="13">
        <row r="8">
          <cell r="I8">
            <v>38000</v>
          </cell>
        </row>
      </sheetData>
      <sheetData sheetId="14">
        <row r="8">
          <cell r="G8">
            <v>0.75</v>
          </cell>
        </row>
      </sheetData>
      <sheetData sheetId="15"/>
      <sheetData sheetId="16"/>
      <sheetData sheetId="17"/>
      <sheetData sheetId="18"/>
      <sheetData sheetId="19"/>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lt Set 1"/>
      <sheetName val="Lookups"/>
      <sheetName val="DECC_Annual_Supplier_Reporting"/>
    </sheetNames>
    <sheetDataSet>
      <sheetData sheetId="0"/>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F9E0A59-9A4B-476D-AFEC-30951C887094}" name="Contents" displayName="Contents" ref="A4:A13" totalsRowShown="0" headerRowDxfId="204" dataDxfId="203">
  <tableColumns count="1">
    <tableColumn id="1" xr3:uid="{8280BF36-F093-48E2-9741-F1733A42109E}" name="Worksheet title" dataDxfId="202"/>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6CE31A59-98E8-4DCA-A407-ABF257327D5A}" name="Table6a" displayName="Table6a" ref="A8:I21" totalsRowShown="0" headerRowDxfId="56" dataDxfId="54" headerRowBorderDxfId="55" tableBorderDxfId="53" dataCellStyle="Comma">
  <tableColumns count="9">
    <tableColumn id="1" xr3:uid="{F23E5A81-D045-4655-A414-2DA26117A0AE}" name="Year" dataDxfId="52" totalsRowDxfId="51"/>
    <tableColumn id="2" xr3:uid="{296F985E-8E02-472F-9D7B-E171A45EE753}" name="Large suppliers_x000a_gas meters" dataDxfId="50" totalsRowDxfId="49" dataCellStyle="Comma" totalsRowCellStyle="Percent"/>
    <tableColumn id="3" xr3:uid="{D0A9B397-63C0-4C0F-98C2-22B7B353847A}" name="Large suppliers_x000a_electricity meters" dataDxfId="48" totalsRowDxfId="47" dataCellStyle="Comma"/>
    <tableColumn id="4" xr3:uid="{A11813CB-7D3B-42BC-AD32-7C2D73A8656D}" name="Small suppliers_x000a_gas meters" dataDxfId="46" totalsRowDxfId="45" dataCellStyle="Comma" totalsRowCellStyle="Percent"/>
    <tableColumn id="5" xr3:uid="{FF0BE189-ED2E-4F53-994C-EC3669DEA3DE}" name="Small suppliers_x000a_electricity meters" dataDxfId="44" totalsRowDxfId="43" dataCellStyle="Comma"/>
    <tableColumn id="6" xr3:uid="{BB09821B-633F-474D-BBBF-F1C17C5BD14D}" name="All suppliers_x000a_gas meters" dataDxfId="42" totalsRowDxfId="41" dataCellStyle="Comma"/>
    <tableColumn id="7" xr3:uid="{38061297-2D6B-4D3B-83E5-C54116CA8EBC}" name="All suppliers_x000a_electricity meters" dataDxfId="40" totalsRowDxfId="39" dataCellStyle="Comma"/>
    <tableColumn id="8" xr3:uid="{ACC3DD24-D627-414E-AF07-50198F2223CC}" name="Total" dataDxfId="38" totalsRowDxfId="37" dataCellStyle="Comma"/>
    <tableColumn id="9" xr3:uid="{C5BE6BFD-5918-4AD2-9415-60264686E3A4}" name="Notes" dataDxfId="36" totalsRowDxfId="35"/>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361F75B8-FB8B-4E90-B189-5AF1B4804494}" name="Table6b" displayName="Table6b" ref="A24:I37" totalsRowShown="0" headerRowDxfId="34" dataDxfId="32" headerRowBorderDxfId="33" tableBorderDxfId="31" dataCellStyle="Comma">
  <tableColumns count="9">
    <tableColumn id="1" xr3:uid="{FF6E74A2-C514-4D62-9E9F-935BB82AA43B}" name="Year" dataDxfId="30" totalsRowDxfId="29"/>
    <tableColumn id="2" xr3:uid="{FB004407-CE77-43A4-9B28-0FD7F1F9EA90}" name="Large suppliers_x000a_gas meters" dataDxfId="28" totalsRowDxfId="27" dataCellStyle="Comma" totalsRowCellStyle="Comma"/>
    <tableColumn id="3" xr3:uid="{802F240E-C2FA-4B36-B715-042A59032C73}" name="Large suppliers_x000a_electricity meters" dataDxfId="26" totalsRowDxfId="25" dataCellStyle="Comma" totalsRowCellStyle="Percent"/>
    <tableColumn id="4" xr3:uid="{B8DF4BA5-A416-4009-8E5A-15D0CAF933F9}" name="Small suppliers_x000a_gas meters" dataDxfId="24" totalsRowDxfId="23" dataCellStyle="Comma" totalsRowCellStyle="Comma"/>
    <tableColumn id="5" xr3:uid="{8DED7C7F-72E5-495E-9996-707DD3BE0E2C}" name="Small suppliers_x000a_electricity meters" dataDxfId="22" totalsRowDxfId="21" dataCellStyle="Comma" totalsRowCellStyle="Percent"/>
    <tableColumn id="6" xr3:uid="{5C62C193-5E3E-4B43-9CC1-1D8D75CD826F}" name="All suppliers_x000a_gas meters" dataDxfId="20" totalsRowDxfId="19" dataCellStyle="Comma" totalsRowCellStyle="Comma"/>
    <tableColumn id="7" xr3:uid="{B36E5481-C504-4688-8831-08DB560CA905}" name="All suppliers_x000a_electricity meters" dataDxfId="18" totalsRowDxfId="17" dataCellStyle="Comma" totalsRowCellStyle="Comma"/>
    <tableColumn id="8" xr3:uid="{008A1F15-3539-4C10-AFBF-78E1F3FEF072}" name="Total" dataDxfId="16" totalsRowDxfId="15" dataCellStyle="Comma" totalsRowCellStyle="Comma"/>
    <tableColumn id="9" xr3:uid="{2184E3E5-C664-4E52-9B24-F54A96BA1A39}" name="Notes" dataDxfId="14" totalsRowDxfId="13"/>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DE1D0670-5403-4C45-AAC9-F0E50D948C7C}" name="Table6c" displayName="Table6c" ref="A40:I53" totalsRowShown="0" headerRowDxfId="12" dataDxfId="10" headerRowBorderDxfId="11" tableBorderDxfId="9" dataCellStyle="Comma">
  <tableColumns count="9">
    <tableColumn id="1" xr3:uid="{1A5849E3-F3D8-4B46-838C-82A83625DFD9}" name="Year" dataDxfId="8"/>
    <tableColumn id="2" xr3:uid="{F8AEA4AF-99FE-45A7-A61C-97F941A961BE}" name="Large suppliers_x000a_gas meters" dataDxfId="7" dataCellStyle="Comma"/>
    <tableColumn id="3" xr3:uid="{0A0009F3-A060-401A-A620-604E97B537DB}" name="Large suppliers_x000a_electricity meters" dataDxfId="6" dataCellStyle="Comma"/>
    <tableColumn id="4" xr3:uid="{6BA75593-98E6-429A-9997-C241448FA961}" name="Small suppliers_x000a_gas meters" dataDxfId="5" dataCellStyle="Comma"/>
    <tableColumn id="5" xr3:uid="{DBA6E7D7-991C-40C1-899B-40821C77506B}" name="Small suppliers_x000a_electricity meters" dataDxfId="4" dataCellStyle="Comma"/>
    <tableColumn id="6" xr3:uid="{C6207F56-3CCE-4710-9091-5E6E75B6A55B}" name="All suppliers_x000a_gas meters" dataDxfId="3" dataCellStyle="Comma"/>
    <tableColumn id="7" xr3:uid="{186A1ACF-3EE3-4801-9C49-A5DFF4081AE6}" name="All suppliers_x000a_electricity meters" dataDxfId="2" dataCellStyle="Comma"/>
    <tableColumn id="8" xr3:uid="{242E494D-7E0A-4AFC-89DD-5D599513B0F6}" name="Total" dataDxfId="1" dataCellStyle="Comma"/>
    <tableColumn id="9" xr3:uid="{C155F926-014F-436D-B8A5-F89AF7D8A7A0}" name="Note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50964DED-EACC-495B-87EA-9F2A16B53604}" name="Notes" displayName="Notes" ref="A5:B30" totalsRowShown="0" headerRowDxfId="201" headerRowBorderDxfId="200">
  <tableColumns count="2">
    <tableColumn id="1" xr3:uid="{596DD9CD-5FFF-4C83-808B-A7B47047C49B}" name="Note Number" dataDxfId="199"/>
    <tableColumn id="2" xr3:uid="{670CA2D3-CE25-42A6-8EEF-1B32055D7790}" name="Description" dataDxfId="198"/>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945566B-D69C-4CE7-B05E-7F5965639A7C}" name="Table1" displayName="Table1" ref="A8:L50" totalsRowShown="0" headerRowDxfId="197" dataDxfId="195" headerRowBorderDxfId="196" tableBorderDxfId="194" dataCellStyle="Comma">
  <autoFilter ref="A8:L50" xr:uid="{7945566B-D69C-4CE7-B05E-7F5965639A7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11A7DB28-0334-460E-A722-62F1733B7CDD}" name="Quarter" dataDxfId="193"/>
    <tableColumn id="2" xr3:uid="{D5BCBF0D-7D17-4099-9DC5-4732BB6B6FC0}" name="Gas meters_x000a_smart in_x000a_smart mode" dataDxfId="192" dataCellStyle="Comma"/>
    <tableColumn id="3" xr3:uid="{A827FE6B-5FC7-4560-AC65-31357A38D77E}" name="Gas meters_x000a_smart in_x000a_traditional mode" dataDxfId="191" dataCellStyle="Comma"/>
    <tableColumn id="4" xr3:uid="{F65906F9-DBE9-43C3-A292-FBCCDAC2A4A5}" name="Gas meters_x000a_non-smart" dataDxfId="190" dataCellStyle="Comma"/>
    <tableColumn id="5" xr3:uid="{B52CAA73-A148-4C9A-B951-C64459397FFE}" name="Electricity _x000a_meters_x000a_smart in_x000a_smart _x000a_mode" dataDxfId="189" dataCellStyle="Comma"/>
    <tableColumn id="6" xr3:uid="{8ADE877C-6C3F-4340-9241-A2EDF6BB76BB}" name="Electricity _x000a_meters_x000a_smart in_x000a_traditional mode" dataDxfId="188" dataCellStyle="Comma"/>
    <tableColumn id="7" xr3:uid="{3DED4356-EB06-4C77-BD5F-33825E3502A5}" name="Electricity meters_x000a_non-smart" dataDxfId="187" dataCellStyle="Comma"/>
    <tableColumn id="8" xr3:uid="{67CD2F3E-2449-4C91-ACEE-335DE08D34B8}" name="All meters_x000a_smart in_x000a_smart _x000a_mode" dataDxfId="186" dataCellStyle="Comma">
      <calculatedColumnFormula>B9+E9</calculatedColumnFormula>
    </tableColumn>
    <tableColumn id="9" xr3:uid="{BB0909E0-23C9-43B0-A9BF-761AD69CDC0A}" name="All meters_x000a_smart in_x000a_traditional _x000a_mode" dataDxfId="185" dataCellStyle="Comma">
      <calculatedColumnFormula>C9+F9</calculatedColumnFormula>
    </tableColumn>
    <tableColumn id="10" xr3:uid="{749796D7-00DC-4ADD-B086-834919A7EC6F}" name="All meters_x000a_non-smart" dataDxfId="184" dataCellStyle="Comma">
      <calculatedColumnFormula>D9+G9</calculatedColumnFormula>
    </tableColumn>
    <tableColumn id="11" xr3:uid="{94B7666D-EC19-4BA3-9D7D-BB896C383655}" name="Total" dataDxfId="183" dataCellStyle="Comma">
      <calculatedColumnFormula>SUM(H9:J9)</calculatedColumnFormula>
    </tableColumn>
    <tableColumn id="12" xr3:uid="{EF08A9E8-4488-46B0-AF2A-150C13F991A7}" name="Notes" dataDxfId="182" dataCellStyle="Comma"/>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52130D7-050D-4D8F-B17A-8DB0EE3A6387}" name="Table2" displayName="Table2" ref="A7:E51" totalsRowShown="0" headerRowDxfId="181" dataDxfId="179" headerRowBorderDxfId="180" tableBorderDxfId="178" dataCellStyle="Comma">
  <tableColumns count="5">
    <tableColumn id="1" xr3:uid="{39F95AE2-85D0-4273-A8F5-66D3110FAAC1}" name="Quarter" dataDxfId="177"/>
    <tableColumn id="2" xr3:uid="{8ABE5064-248E-48B2-A6C0-A7D32A53F0B2}" name="Gas" dataDxfId="176" dataCellStyle="Comma"/>
    <tableColumn id="3" xr3:uid="{805F1EFF-C13D-49B8-A44C-63406D1725C0}" name="Electricity" dataDxfId="175" dataCellStyle="Comma"/>
    <tableColumn id="4" xr3:uid="{76F0BF7E-06EE-46E9-A837-103D2699A056}" name="All Smart Meters" dataDxfId="174" dataCellStyle="Comma"/>
    <tableColumn id="5" xr3:uid="{D194C990-D7B0-4D46-A97D-D5FBFE094B36}" name="Notes" dataDxfId="173" dataCellStyle="Comma"/>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C410B470-476D-4DD3-9193-B0D70897834E}" name="Table3" displayName="Table3" ref="A8:O50" totalsRowShown="0" headerRowDxfId="172" dataDxfId="170" headerRowBorderDxfId="171" tableBorderDxfId="169" dataCellStyle="Comma">
  <tableColumns count="15">
    <tableColumn id="1" xr3:uid="{72A69248-6EAF-451A-9D62-AA808BEF67D4}" name="Quarter" dataDxfId="168"/>
    <tableColumn id="2" xr3:uid="{FF0067AD-FAC8-4175-851C-FF2396129E89}" name="Gas meters_x000a_smart in_x000a_smart mode" dataDxfId="167" dataCellStyle="Comma"/>
    <tableColumn id="3" xr3:uid="{BB1DBC51-438B-4395-B1C3-9D574013D998}" name="Gas meters_x000a_smart in_x000a_traditional mode" dataDxfId="166" dataCellStyle="Comma"/>
    <tableColumn id="4" xr3:uid="{E5BF05A2-A26A-4726-85B2-0076B58C098E}" name="Gas meters_x000a_advanced" dataDxfId="165" dataCellStyle="Comma"/>
    <tableColumn id="5" xr3:uid="{1657498A-6696-4777-9BF6-2AB4E9CC11D4}" name="Gas meters_x000a_non-smart" dataDxfId="164" dataCellStyle="Comma"/>
    <tableColumn id="6" xr3:uid="{860DB158-2563-4248-9B22-39F61F9EE8FE}" name="Electricity _x000a_meters_x000a_smart in_x000a_smart mode" dataDxfId="163" dataCellStyle="Comma"/>
    <tableColumn id="7" xr3:uid="{5D5005B8-4010-46DB-820E-3874E957BFA7}" name="Electricity _x000a_meters_x000a_smart in_x000a_traditional mode" dataDxfId="162" dataCellStyle="Comma"/>
    <tableColumn id="8" xr3:uid="{B475AFBB-A16F-4D51-80F7-B971B72665BB}" name="Electricity _x000a_meters_x000a_advanced" dataDxfId="161" dataCellStyle="Comma"/>
    <tableColumn id="9" xr3:uid="{17F71703-FDE1-4D14-9C12-829060630F21}" name="Electricity _x000a_meters_x000a_non-smart" dataDxfId="160" dataCellStyle="Comma"/>
    <tableColumn id="10" xr3:uid="{D806840F-73DD-48C4-882A-D050BC92C822}" name="All meters_x000a_smart in_x000a_smart mode" dataDxfId="159" dataCellStyle="Comma">
      <calculatedColumnFormula>B9+F9</calculatedColumnFormula>
    </tableColumn>
    <tableColumn id="11" xr3:uid="{694CB879-802B-4A75-938C-8027CC3047D3}" name="All meters_x000a_smart in_x000a_traditional mode" dataDxfId="158" dataCellStyle="Comma">
      <calculatedColumnFormula>C9+G9</calculatedColumnFormula>
    </tableColumn>
    <tableColumn id="12" xr3:uid="{6621F23D-8115-4CBB-A37B-F3A104DF1467}" name="All meters_x000a_advanced" dataDxfId="157" dataCellStyle="Comma">
      <calculatedColumnFormula>D9+H9</calculatedColumnFormula>
    </tableColumn>
    <tableColumn id="13" xr3:uid="{6E1A0368-43FD-425B-9195-C02D728377D5}" name="All meters_x000a_non-smart" dataDxfId="156" dataCellStyle="Comma">
      <calculatedColumnFormula>E9+I9</calculatedColumnFormula>
    </tableColumn>
    <tableColumn id="14" xr3:uid="{9A7C46ED-B15C-4A52-8914-33EEA6010C61}" name="Total" dataDxfId="155" dataCellStyle="Comma">
      <calculatedColumnFormula>J9+L9+M9+K9</calculatedColumnFormula>
    </tableColumn>
    <tableColumn id="15" xr3:uid="{4D8D7306-C56F-40F6-A129-145A2BEBF466}" name="Notes" dataDxfId="154"/>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E94581F8-937B-4B25-A889-9FA516F278BD}" name="Table4" displayName="Table4" ref="A7:I51" totalsRowShown="0" headerRowDxfId="153" dataDxfId="151" headerRowBorderDxfId="152" tableBorderDxfId="150" dataCellStyle="Comma">
  <tableColumns count="9">
    <tableColumn id="1" xr3:uid="{7162ECC4-93D7-44C8-A0B5-B75E54743B6E}" name="Quarter" dataDxfId="149"/>
    <tableColumn id="2" xr3:uid="{CB220450-EA34-4D8F-B1C6-1C828A4F2490}" name="Gas_x000a_smart _x000a_meters" dataDxfId="148" dataCellStyle="Comma"/>
    <tableColumn id="3" xr3:uid="{25DF681B-F7CE-4C7A-9C1C-998D68ED3742}" name="Gas_x000a_advanced _x000a_meters" dataDxfId="147" dataCellStyle="Comma"/>
    <tableColumn id="4" xr3:uid="{539C0A8A-F463-4C52-9FF8-F5ED615DF2C5}" name="Electricity_x000a_smart _x000a_meters" dataDxfId="146" dataCellStyle="Comma"/>
    <tableColumn id="5" xr3:uid="{83D6B843-29E1-4FEB-B14B-06A0F9D375EC}" name="Electricity_x000a_advanced _x000a_meters" dataDxfId="145" dataCellStyle="Comma"/>
    <tableColumn id="6" xr3:uid="{F610BE95-5FC7-4CD0-B242-9B0D94A2BE67}" name="All _x000a_smart _x000a_meters" dataDxfId="144" dataCellStyle="Comma"/>
    <tableColumn id="7" xr3:uid="{8B9F9266-226B-4244-8FE4-F2AB86035F5F}" name="All _x000a_advanced _x000a_meters" dataDxfId="143" dataCellStyle="Comma"/>
    <tableColumn id="8" xr3:uid="{E9FAEA99-4F06-43B2-BDD5-F7920B5FE62B}" name="All _x000a_smart and _x000a_advanced _x000a_meters" dataDxfId="142" dataCellStyle="Comma"/>
    <tableColumn id="9" xr3:uid="{7FFA5A90-7625-4F0D-A7EA-52789EEA36D4}" name="Notes" dataDxfId="141"/>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1C9334D-4971-45F7-8BF7-298C680E677B}" name="Table5a" displayName="Table5a" ref="A9:R20" totalsRowShown="0" headerRowDxfId="140" dataDxfId="138" headerRowBorderDxfId="139" tableBorderDxfId="137" dataCellStyle="Comma">
  <autoFilter ref="A9:R20" xr:uid="{C1C9334D-4971-45F7-8BF7-298C680E677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xr3:uid="{574BCB2A-346A-46FB-8087-3425836B95F7}" name="Year" dataDxfId="136"/>
    <tableColumn id="2" xr3:uid="{C05CE86D-0AA7-4471-838F-BC4DA009BF99}" name="Large suppliers_x000a_gas meters_x000a_smart in_x000a_smart mode" dataDxfId="135" dataCellStyle="Comma"/>
    <tableColumn id="3" xr3:uid="{77EC67FE-43B6-4939-A2DA-0A02E2779FDB}" name="Large suppliers_x000a_gas meters_x000a_smart in_x000a_traditional mode" dataDxfId="134" dataCellStyle="Comma"/>
    <tableColumn id="4" xr3:uid="{AA884EDD-E21E-425F-B204-EBAF77B8BCBA}" name="Large suppliers_x000a_gas meters_x000a_non-smart" dataDxfId="133" dataCellStyle="Comma"/>
    <tableColumn id="5" xr3:uid="{FC34982B-E4D9-4798-AE3F-80F44BC96933}" name="Large_x000a_suppliers_x000a_electricity _x000a_meters_x000a_smart in_x000a_smart mode" dataDxfId="132" dataCellStyle="Comma"/>
    <tableColumn id="6" xr3:uid="{C301DBB8-E35E-4803-BE6B-CCC588319BE5}" name="Large _x000a_suppliers_x000a_electricity _x000a_meters_x000a_smart in_x000a_traditional mode" dataDxfId="131" dataCellStyle="Comma"/>
    <tableColumn id="7" xr3:uid="{B0E456FD-0466-4090-A366-F42293E3FA98}" name="Large_x000a_suppliers_x000a_electricity meters_x000a_non-smart" dataDxfId="130" dataCellStyle="Comma"/>
    <tableColumn id="8" xr3:uid="{34709369-ED22-482A-BCAE-A1A15DDC56B8}" name="Small_x000a_suppliers_x000a_gas meters_x000a_smart in_x000a_smart mode" dataDxfId="129" dataCellStyle="Comma"/>
    <tableColumn id="9" xr3:uid="{D6DF2154-3344-4E59-9E7C-BC672A0C95C1}" name="Small_x000a_suppliers_x000a_gas meters_x000a_smart in_x000a_traditional mode" dataDxfId="128" dataCellStyle="Comma"/>
    <tableColumn id="10" xr3:uid="{4EF1EFE2-DE2C-4DE3-8D4F-5A28547CAD5C}" name="Small_x000a_suppliers_x000a_gas meters_x000a_non-smart" dataDxfId="127" dataCellStyle="Comma"/>
    <tableColumn id="11" xr3:uid="{A64FE87C-0D6D-4534-BA73-CBEEA229A4E8}" name="Small_x000a_suppliers_x000a_electricity _x000a_meters_x000a_smart in_x000a_smart mode" dataDxfId="126" dataCellStyle="Comma"/>
    <tableColumn id="12" xr3:uid="{CCCC95DF-31A5-4E4A-AE51-F204B19D9A94}" name="Small _x000a_suppliers_x000a_electricity _x000a_meters_x000a_smart in_x000a_traditional mode" dataDxfId="125" dataCellStyle="Comma"/>
    <tableColumn id="13" xr3:uid="{6647DD76-2C40-4327-97BA-13C9E62C3C72}" name="Small _x000a_suppliers_x000a_electricity meters_x000a_non-smart" dataDxfId="124" dataCellStyle="Comma"/>
    <tableColumn id="14" xr3:uid="{D54D8279-409C-4216-B87D-25B84C81A143}" name="All _x000a_suppliers_x000a_smart in_x000a_smart mode" dataDxfId="123" dataCellStyle="Comma">
      <calculatedColumnFormula>SUM(B10,E10,H10,K10)</calculatedColumnFormula>
    </tableColumn>
    <tableColumn id="15" xr3:uid="{0D7EB790-DCCC-42CC-862F-269A116290A5}" name="All _x000a_suppliers_x000a_smart in_x000a_traditional mode" dataDxfId="122" dataCellStyle="Comma">
      <calculatedColumnFormula>SUM(C10,F10,I10,L10)</calculatedColumnFormula>
    </tableColumn>
    <tableColumn id="16" xr3:uid="{F8A76BC1-8820-4761-BF60-4C44A549A089}" name="All _x000a_suppliers_x000a_non-smart" dataDxfId="121" dataCellStyle="Comma">
      <calculatedColumnFormula>SUM(D10,G10,J10,M10)</calculatedColumnFormula>
    </tableColumn>
    <tableColumn id="17" xr3:uid="{C297BB40-25DA-4C6B-BD5A-D3E900B83E98}" name="Total" dataDxfId="120" dataCellStyle="Comma">
      <calculatedColumnFormula>SUM(N10:P10)</calculatedColumnFormula>
    </tableColumn>
    <tableColumn id="18" xr3:uid="{665142D8-55BC-41F3-A498-6700891CAC5A}" name="Notes" dataDxfId="119" dataCellStyle="Comma"/>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79A23DE-B6E0-415B-9A2E-89DF37240475}" name="Table5b" displayName="Table5b" ref="A23:R34" totalsRowShown="0" headerRowDxfId="118" dataDxfId="116" headerRowBorderDxfId="117" tableBorderDxfId="115" dataCellStyle="Comma">
  <autoFilter ref="A23:R34" xr:uid="{579A23DE-B6E0-415B-9A2E-89DF3724047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xr3:uid="{D08842FB-F04A-49B9-8110-ABA7A41CDD61}" name="Year" dataDxfId="114" totalsRowDxfId="113" totalsRowCellStyle="Percent"/>
    <tableColumn id="2" xr3:uid="{A09952AB-A194-42C6-9D7C-32D562EC8B62}" name="Large suppliers_x000a_gas meters_x000a_smart and advanced" dataDxfId="112" totalsRowDxfId="111" dataCellStyle="Comma" totalsRowCellStyle="Comma"/>
    <tableColumn id="3" xr3:uid="{390E5238-7DBA-4D1E-B8DB-FFCA706AEE7E}" name="Large suppliers_x000a_gas meters_x000a_smart in_x000a_traditional mode" dataDxfId="110" totalsRowDxfId="109" dataCellStyle="Comma" totalsRowCellStyle="Comma"/>
    <tableColumn id="4" xr3:uid="{8263D705-463C-4C04-A751-39E181C78B48}" name="Large suppliers_x000a_gas meters_x000a_non-smart" dataDxfId="108" totalsRowDxfId="107" dataCellStyle="Comma" totalsRowCellStyle="Comma"/>
    <tableColumn id="5" xr3:uid="{4E1F87E9-C3B9-4F65-BC54-24BDBDB555A7}" name="Large suppliers_x000a_electricity meters_x000a_smart and advanced" dataDxfId="106" totalsRowDxfId="105" dataCellStyle="Comma" totalsRowCellStyle="Comma"/>
    <tableColumn id="6" xr3:uid="{D9929854-CE99-447E-8B23-4984197CA72B}" name="Large suppliers_x000a_electricity meters_x000a_smart in_x000a_traditional mode" dataDxfId="104" totalsRowDxfId="103" dataCellStyle="Comma" totalsRowCellStyle="Comma"/>
    <tableColumn id="7" xr3:uid="{4B39E8D1-B182-46E2-9B24-BB7FBCB71774}" name="Large _x000a_suppliers_x000a_electricity meters_x000a_non-smart" dataDxfId="102" totalsRowDxfId="101" dataCellStyle="Comma" totalsRowCellStyle="Comma"/>
    <tableColumn id="8" xr3:uid="{A991E696-D933-4DB2-AABE-C1411EDE3B56}" name="Small_x000a_suppliers_x000a_gas meters_x000a_smart and_x000a_advanced" dataDxfId="100" totalsRowDxfId="99" dataCellStyle="Comma" totalsRowCellStyle="Comma"/>
    <tableColumn id="9" xr3:uid="{7F8F05EF-76C0-4F97-8F09-25BD9CB217B8}" name="Small suppliers_x000a_gas meters_x000a_smart in_x000a_traditional mode" dataDxfId="98" totalsRowDxfId="97" dataCellStyle="Comma" totalsRowCellStyle="Comma"/>
    <tableColumn id="10" xr3:uid="{E9257DEB-D4A7-4350-AD63-BCD5E988B4EA}" name="Small suppliers_x000a_gas meters_x000a_non-smart" dataDxfId="96" totalsRowDxfId="95" dataCellStyle="Comma" totalsRowCellStyle="Comma"/>
    <tableColumn id="11" xr3:uid="{E8FB5735-5863-4BAD-8315-E150D6F82EDA}" name="Small suppliers_x000a_electricity meters_x000a_smart and advanced" dataDxfId="94" totalsRowDxfId="93" dataCellStyle="Comma" totalsRowCellStyle="Comma"/>
    <tableColumn id="12" xr3:uid="{F9C43BE8-0EA0-4079-8B0C-46AFA5336CC6}" name="Small suppliers_x000a_electricity meters_x000a_smart in_x000a_traditional mode" dataDxfId="92" totalsRowDxfId="91" dataCellStyle="Comma" totalsRowCellStyle="Comma"/>
    <tableColumn id="13" xr3:uid="{A7459C7B-7789-4DFC-AB27-DDC6A02A9F02}" name="Small suppliers_x000a_electricity meters_x000a_non-smart" dataDxfId="90" totalsRowDxfId="89" dataCellStyle="Comma" totalsRowCellStyle="Comma"/>
    <tableColumn id="14" xr3:uid="{5C94B45A-DE3C-4423-AE4F-DC234FF5CAC2}" name="All suppliers_x000a_smart and _x000a_advanced" dataDxfId="88" totalsRowDxfId="87" dataCellStyle="Comma" totalsRowCellStyle="Percent">
      <calculatedColumnFormula>SUM(B24,E24,H24,K24)</calculatedColumnFormula>
    </tableColumn>
    <tableColumn id="15" xr3:uid="{551956B4-88FA-4E39-B879-4A3281005973}" name="All suppliers_x000a_smart in_x000a_traditional mode" dataDxfId="86" totalsRowDxfId="85" dataCellStyle="Comma" totalsRowCellStyle="Comma">
      <calculatedColumnFormula>SUM(C24,F24,I24,L24)</calculatedColumnFormula>
    </tableColumn>
    <tableColumn id="16" xr3:uid="{9198403C-3BBC-41BB-A714-E78804405083}" name="All suppliers_x000a_non-smart" dataDxfId="84" totalsRowDxfId="83" dataCellStyle="Comma" totalsRowCellStyle="Comma">
      <calculatedColumnFormula>SUM(D24,G24,J24,M24)</calculatedColumnFormula>
    </tableColumn>
    <tableColumn id="17" xr3:uid="{DA7E08E5-CA9D-44A3-96C6-2ADD51FEF3F5}" name="Total" dataDxfId="82" totalsRowDxfId="81" dataCellStyle="Comma" totalsRowCellStyle="Comma">
      <calculatedColumnFormula>SUM(N24:P24)</calculatedColumnFormula>
    </tableColumn>
    <tableColumn id="18" xr3:uid="{E820B05A-887D-4355-9542-94999A926E5C}" name="Notes" dataDxfId="80" totalsRowDxfId="79" dataCellStyle="Comma" totalsRowCellStyle="Comma"/>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6FD6BEF-FC26-4F50-8AA1-618C4E31B286}" name="Table5c" displayName="Table5c" ref="A37:R48" totalsRowShown="0" headerRowDxfId="78" dataDxfId="76" headerRowBorderDxfId="77" tableBorderDxfId="75" dataCellStyle="Comma">
  <autoFilter ref="A37:R48" xr:uid="{B6FD6BEF-FC26-4F50-8AA1-618C4E31B28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xr3:uid="{6E08C58A-6286-467C-B787-DC8EA75F53E7}" name="Year" dataDxfId="74"/>
    <tableColumn id="2" xr3:uid="{F009C475-BF22-4812-B192-2B47D1118E40}" name="Large suppliers_x000a_gas meters_x000a_smart and advanced" dataDxfId="73" dataCellStyle="Comma">
      <calculatedColumnFormula>B10+B24</calculatedColumnFormula>
    </tableColumn>
    <tableColumn id="3" xr3:uid="{5E229ED9-DF97-4AD4-BEDE-C1E3A6A6F373}" name="Large suppliers_x000a_gas meters_x000a_smart in_x000a_traditional mode" dataDxfId="72" dataCellStyle="Comma">
      <calculatedColumnFormula>C10+C24</calculatedColumnFormula>
    </tableColumn>
    <tableColumn id="4" xr3:uid="{6DB4D9C3-C67A-47DA-8F29-05895A618D9A}" name="Large suppliers_x000a_gas meters_x000a_non-smart" dataDxfId="71" dataCellStyle="Comma">
      <calculatedColumnFormula>D10+D24</calculatedColumnFormula>
    </tableColumn>
    <tableColumn id="5" xr3:uid="{C02C6268-C258-49D7-89BA-C4AB8BE2C68B}" name="Large suppliers_x000a_electricity meters_x000a_smart and advanced" dataDxfId="70" dataCellStyle="Comma">
      <calculatedColumnFormula>E10+E24</calculatedColumnFormula>
    </tableColumn>
    <tableColumn id="6" xr3:uid="{A995B927-C85B-41D6-8800-DDBAA53A8ACF}" name="Large suppliers_x000a_electricity meters_x000a_smart in_x000a_traditional mode" dataDxfId="69" dataCellStyle="Comma">
      <calculatedColumnFormula>F10+F24</calculatedColumnFormula>
    </tableColumn>
    <tableColumn id="7" xr3:uid="{8CAC19EE-B058-4C75-9280-8F8F80D1ECA3}" name="Large suppliers_x000a_electricity meters_x000a_non-smart" dataDxfId="68" dataCellStyle="Comma">
      <calculatedColumnFormula>G10+G24</calculatedColumnFormula>
    </tableColumn>
    <tableColumn id="8" xr3:uid="{84C70D45-3B39-4D70-BFF3-B40053093561}" name="Small _x000a_suppliers_x000a_gas meters_x000a_smart and _x000a_advanced" dataDxfId="67" dataCellStyle="Comma">
      <calculatedColumnFormula>H10+H24</calculatedColumnFormula>
    </tableColumn>
    <tableColumn id="9" xr3:uid="{E6C0C03E-7FFA-4C12-9006-0338DE66F233}" name="Small suppliers_x000a_gas meters_x000a_smart in_x000a_traditional mode" dataDxfId="66" dataCellStyle="Comma">
      <calculatedColumnFormula>I10+I24</calculatedColumnFormula>
    </tableColumn>
    <tableColumn id="10" xr3:uid="{7F184059-1B83-4321-B162-F5E9E27A470B}" name="Small suppliers_x000a_gas meters_x000a_non-smart" dataDxfId="65" dataCellStyle="Comma">
      <calculatedColumnFormula>J10+J24</calculatedColumnFormula>
    </tableColumn>
    <tableColumn id="11" xr3:uid="{56307E3B-3C98-41FC-A0AA-2E65E1126668}" name="Small suppliers_x000a_electricity meters_x000a_smart and advanced" dataDxfId="64" dataCellStyle="Comma">
      <calculatedColumnFormula>K10+K24</calculatedColumnFormula>
    </tableColumn>
    <tableColumn id="12" xr3:uid="{46DA4028-88F0-4ACC-A326-4CA4CC8582E0}" name="Small suppliers_x000a_electricity meters_x000a_smart in_x000a_traditional mode" dataDxfId="63" dataCellStyle="Comma">
      <calculatedColumnFormula>L10+L24</calculatedColumnFormula>
    </tableColumn>
    <tableColumn id="13" xr3:uid="{3D0B84DA-585C-438E-9C68-DC1AC966F85A}" name="Small suppliers_x000a_electricity meters_x000a_non-smart" dataDxfId="62" dataCellStyle="Comma">
      <calculatedColumnFormula>M10+M24</calculatedColumnFormula>
    </tableColumn>
    <tableColumn id="14" xr3:uid="{D0AE50AC-B271-4C39-A8A3-F0802E17B7F5}" name="All suppliers_x000a_smart and _x000a_advanced" dataDxfId="61" dataCellStyle="Comma">
      <calculatedColumnFormula>N10+N24</calculatedColumnFormula>
    </tableColumn>
    <tableColumn id="15" xr3:uid="{E13479CE-2950-4F42-80E4-D5D56B3A1B6A}" name="All suppliers_x000a_smart in_x000a_traditional mode" dataDxfId="60" dataCellStyle="Comma">
      <calculatedColumnFormula>O10+O24</calculatedColumnFormula>
    </tableColumn>
    <tableColumn id="16" xr3:uid="{21420661-4B0E-45EE-9CD5-DC5C1C5085CF}" name="All suppliers_x000a_non-smart" dataDxfId="59" dataCellStyle="Comma">
      <calculatedColumnFormula>P10+P24</calculatedColumnFormula>
    </tableColumn>
    <tableColumn id="17" xr3:uid="{6AFC170C-46DD-4976-8639-4F0FBD587452}" name="Total" dataDxfId="58" dataCellStyle="Comma">
      <calculatedColumnFormula>Q10+Q24</calculatedColumnFormula>
    </tableColumn>
    <tableColumn id="18" xr3:uid="{0F0C5E91-659D-4ADB-9082-6FFBBE10D085}" name="Notes" dataDxfId="57" dataCellStyle="Comma"/>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smartmetering@beis.gov.uk" TargetMode="External"/><Relationship Id="rId2" Type="http://schemas.openxmlformats.org/officeDocument/2006/relationships/hyperlink" Target="https://www.gov.uk/government/collections/smart-meters-statistics" TargetMode="External"/><Relationship Id="rId1" Type="http://schemas.openxmlformats.org/officeDocument/2006/relationships/hyperlink" Target="mailto:smartmeter.stats@beis.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8.bin"/><Relationship Id="rId4" Type="http://schemas.openxmlformats.org/officeDocument/2006/relationships/table" Target="../tables/table9.xml"/></Relationships>
</file>

<file path=xl/worksheets/_rels/sheet9.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printerSettings" Target="../printerSettings/printerSettings9.bin"/><Relationship Id="rId4"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BCE9C-AD0C-4D10-B4CE-EE26BB4CD953}">
  <sheetPr codeName="Sheet2">
    <pageSetUpPr fitToPage="1"/>
  </sheetPr>
  <dimension ref="A1:C39"/>
  <sheetViews>
    <sheetView showGridLines="0" tabSelected="1" workbookViewId="0"/>
  </sheetViews>
  <sheetFormatPr defaultColWidth="9.1796875" defaultRowHeight="0" customHeight="1" zeroHeight="1" x14ac:dyDescent="0.35"/>
  <cols>
    <col min="1" max="1" width="97.81640625" style="8" customWidth="1"/>
    <col min="2" max="16384" width="9.1796875" style="8"/>
  </cols>
  <sheetData>
    <row r="1" spans="1:3" ht="43.5" customHeight="1" x14ac:dyDescent="0.35">
      <c r="A1" s="136" t="s">
        <v>0</v>
      </c>
    </row>
    <row r="2" spans="1:3" ht="77.25" customHeight="1" x14ac:dyDescent="0.55000000000000004">
      <c r="A2" s="137" t="s">
        <v>1</v>
      </c>
      <c r="C2" s="95"/>
    </row>
    <row r="3" spans="1:3" ht="18" customHeight="1" x14ac:dyDescent="0.35">
      <c r="A3" s="96" t="s">
        <v>2</v>
      </c>
    </row>
    <row r="4" spans="1:3" ht="25.5" customHeight="1" x14ac:dyDescent="0.5">
      <c r="A4" s="138" t="s">
        <v>3</v>
      </c>
    </row>
    <row r="5" spans="1:3" ht="15" customHeight="1" x14ac:dyDescent="0.35">
      <c r="A5" s="139" t="s">
        <v>4</v>
      </c>
    </row>
    <row r="6" spans="1:3" ht="15" customHeight="1" x14ac:dyDescent="0.35">
      <c r="A6" s="139" t="s">
        <v>5</v>
      </c>
    </row>
    <row r="7" spans="1:3" s="37" customFormat="1" ht="25.5" customHeight="1" x14ac:dyDescent="0.55000000000000004">
      <c r="A7" s="39" t="s">
        <v>6</v>
      </c>
    </row>
    <row r="8" spans="1:3" ht="213" customHeight="1" x14ac:dyDescent="0.35">
      <c r="A8" s="40" t="s">
        <v>7</v>
      </c>
    </row>
    <row r="9" spans="1:3" s="36" customFormat="1" ht="25.5" customHeight="1" x14ac:dyDescent="0.5">
      <c r="A9" s="39" t="s">
        <v>8</v>
      </c>
    </row>
    <row r="10" spans="1:3" s="36" customFormat="1" ht="15" customHeight="1" x14ac:dyDescent="0.5">
      <c r="A10" s="41" t="s">
        <v>9</v>
      </c>
    </row>
    <row r="11" spans="1:3" ht="14.5" x14ac:dyDescent="0.35">
      <c r="A11" s="42" t="s">
        <v>10</v>
      </c>
    </row>
    <row r="12" spans="1:3" ht="15" customHeight="1" x14ac:dyDescent="0.35">
      <c r="A12" s="97" t="s">
        <v>11</v>
      </c>
    </row>
    <row r="13" spans="1:3" ht="15" customHeight="1" x14ac:dyDescent="0.35">
      <c r="A13" s="43" t="s">
        <v>12</v>
      </c>
    </row>
    <row r="14" spans="1:3" ht="15" customHeight="1" x14ac:dyDescent="0.35">
      <c r="A14" s="44" t="s">
        <v>13</v>
      </c>
    </row>
    <row r="15" spans="1:3" ht="15" customHeight="1" x14ac:dyDescent="0.35">
      <c r="A15" s="98" t="s">
        <v>14</v>
      </c>
    </row>
    <row r="16" spans="1:3" ht="15" customHeight="1" x14ac:dyDescent="0.35">
      <c r="A16" s="45" t="s">
        <v>15</v>
      </c>
    </row>
    <row r="17" ht="15" customHeight="1" x14ac:dyDescent="0.35"/>
    <row r="18" ht="15" customHeight="1" x14ac:dyDescent="0.35"/>
    <row r="19" ht="15" customHeight="1" x14ac:dyDescent="0.35"/>
    <row r="20" ht="15" customHeight="1" x14ac:dyDescent="0.35"/>
    <row r="21" ht="15" customHeight="1" x14ac:dyDescent="0.35"/>
    <row r="22" ht="15" customHeight="1" x14ac:dyDescent="0.35"/>
    <row r="23" ht="15" customHeight="1" x14ac:dyDescent="0.35"/>
    <row r="24" ht="15" customHeight="1" x14ac:dyDescent="0.35"/>
    <row r="25" ht="15" customHeight="1" x14ac:dyDescent="0.35"/>
    <row r="26" ht="15" customHeight="1" x14ac:dyDescent="0.35"/>
    <row r="27" ht="15" customHeight="1" x14ac:dyDescent="0.35"/>
    <row r="28" ht="15" customHeight="1" x14ac:dyDescent="0.35"/>
    <row r="29" ht="15" customHeight="1" x14ac:dyDescent="0.35"/>
    <row r="30" ht="15" customHeight="1" x14ac:dyDescent="0.35"/>
    <row r="31" ht="15" customHeight="1" x14ac:dyDescent="0.35"/>
    <row r="32" ht="15" customHeight="1" x14ac:dyDescent="0.35"/>
    <row r="33" ht="15" customHeight="1" x14ac:dyDescent="0.35"/>
    <row r="34" ht="15" customHeight="1" x14ac:dyDescent="0.35"/>
    <row r="35" ht="15" customHeight="1" x14ac:dyDescent="0.35"/>
    <row r="36" ht="15" customHeight="1" x14ac:dyDescent="0.35"/>
    <row r="37" ht="15" customHeight="1" x14ac:dyDescent="0.35"/>
    <row r="38" ht="15" customHeight="1" x14ac:dyDescent="0.35"/>
    <row r="39" ht="15" customHeight="1" x14ac:dyDescent="0.35"/>
  </sheetData>
  <hyperlinks>
    <hyperlink ref="A12" r:id="rId1" xr:uid="{2C77CF19-B333-4DB6-AA40-BB9DD23B24C2}"/>
    <hyperlink ref="A3" r:id="rId2" xr:uid="{C02A0D55-4624-406F-9E42-491D26028116}"/>
    <hyperlink ref="A15" r:id="rId3" xr:uid="{ECCE3335-721B-4638-97E3-C01099920F79}"/>
  </hyperlinks>
  <pageMargins left="0.7" right="0.7" top="0.75" bottom="0.75" header="0.3" footer="0.3"/>
  <pageSetup paperSize="9" orientation="landscape" verticalDpi="4"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K13"/>
  <sheetViews>
    <sheetView showGridLines="0" workbookViewId="0"/>
  </sheetViews>
  <sheetFormatPr defaultColWidth="9.1796875" defaultRowHeight="15" customHeight="1" x14ac:dyDescent="0.35"/>
  <cols>
    <col min="1" max="1" width="96.54296875" style="8" customWidth="1"/>
    <col min="2" max="2" width="79.7265625" style="8" customWidth="1"/>
    <col min="3" max="3" width="9.7265625" style="8" customWidth="1"/>
    <col min="4" max="4" width="20" style="8" customWidth="1"/>
    <col min="5" max="13" width="9.7265625" style="8" customWidth="1"/>
    <col min="14" max="14" width="9.1796875" style="8" customWidth="1"/>
    <col min="15" max="16384" width="9.1796875" style="8"/>
  </cols>
  <sheetData>
    <row r="1" spans="1:11" ht="43.5" customHeight="1" x14ac:dyDescent="0.35">
      <c r="A1" s="50" t="s">
        <v>16</v>
      </c>
    </row>
    <row r="2" spans="1:11" ht="17.149999999999999" customHeight="1" x14ac:dyDescent="0.35">
      <c r="A2" s="52" t="s">
        <v>17</v>
      </c>
    </row>
    <row r="3" spans="1:11" ht="25.5" customHeight="1" x14ac:dyDescent="0.35">
      <c r="A3" s="57" t="s">
        <v>18</v>
      </c>
    </row>
    <row r="4" spans="1:11" s="102" customFormat="1" ht="17.149999999999999" customHeight="1" x14ac:dyDescent="0.35">
      <c r="A4" s="99" t="s">
        <v>19</v>
      </c>
      <c r="B4" s="100"/>
      <c r="C4" s="101"/>
      <c r="D4" s="101"/>
    </row>
    <row r="5" spans="1:11" s="102" customFormat="1" ht="17.149999999999999" customHeight="1" x14ac:dyDescent="0.35">
      <c r="A5" s="103" t="s">
        <v>20</v>
      </c>
      <c r="B5" s="100"/>
      <c r="C5" s="101"/>
      <c r="D5" s="101"/>
    </row>
    <row r="6" spans="1:11" s="102" customFormat="1" ht="17.149999999999999" customHeight="1" x14ac:dyDescent="0.35">
      <c r="A6" s="103" t="s">
        <v>21</v>
      </c>
      <c r="B6" s="100"/>
      <c r="C6" s="101"/>
      <c r="D6" s="101"/>
    </row>
    <row r="7" spans="1:11" s="102" customFormat="1" ht="17.149999999999999" customHeight="1" x14ac:dyDescent="0.35">
      <c r="A7" s="103" t="s">
        <v>22</v>
      </c>
      <c r="B7" s="100"/>
      <c r="C7" s="101"/>
      <c r="D7" s="101"/>
    </row>
    <row r="8" spans="1:11" s="102" customFormat="1" ht="17.149999999999999" customHeight="1" x14ac:dyDescent="0.35">
      <c r="A8" s="103" t="s">
        <v>23</v>
      </c>
      <c r="B8" s="104"/>
      <c r="C8" s="105"/>
      <c r="D8" s="105"/>
      <c r="F8" s="106"/>
      <c r="G8" s="106"/>
      <c r="I8" s="106"/>
      <c r="J8" s="106"/>
      <c r="K8" s="106"/>
    </row>
    <row r="9" spans="1:11" s="102" customFormat="1" ht="17.149999999999999" customHeight="1" x14ac:dyDescent="0.35">
      <c r="A9" s="103" t="s">
        <v>24</v>
      </c>
      <c r="B9" s="104"/>
      <c r="C9" s="105"/>
      <c r="D9" s="105"/>
      <c r="F9" s="106"/>
      <c r="G9" s="106"/>
      <c r="H9" s="106"/>
      <c r="I9" s="106"/>
      <c r="J9" s="106"/>
      <c r="K9" s="106"/>
    </row>
    <row r="10" spans="1:11" s="102" customFormat="1" ht="17.149999999999999" customHeight="1" x14ac:dyDescent="0.35">
      <c r="A10" s="103" t="s">
        <v>25</v>
      </c>
      <c r="B10" s="104"/>
      <c r="C10" s="105"/>
      <c r="D10" s="105"/>
    </row>
    <row r="11" spans="1:11" s="102" customFormat="1" ht="17.149999999999999" customHeight="1" x14ac:dyDescent="0.35">
      <c r="A11" s="103" t="s">
        <v>26</v>
      </c>
      <c r="B11" s="104"/>
      <c r="C11" s="105"/>
      <c r="D11" s="105"/>
    </row>
    <row r="12" spans="1:11" s="102" customFormat="1" ht="17.149999999999999" customHeight="1" x14ac:dyDescent="0.35">
      <c r="A12" s="103" t="s">
        <v>27</v>
      </c>
      <c r="B12" s="104"/>
      <c r="C12" s="105"/>
      <c r="D12" s="107"/>
    </row>
    <row r="13" spans="1:11" s="102" customFormat="1" ht="17.149999999999999" customHeight="1" x14ac:dyDescent="0.35">
      <c r="A13" s="103" t="s">
        <v>28</v>
      </c>
      <c r="B13" s="104"/>
    </row>
  </sheetData>
  <phoneticPr fontId="16" type="noConversion"/>
  <hyperlinks>
    <hyperlink ref="A8" location="Table1!A1" display="Table 1: Quarterly domestic meters operated by large energy suppliers" xr:uid="{3B874029-C849-42F0-8759-91898FADA92C}"/>
    <hyperlink ref="A9" location="Table2!A1" display="Table 2: Quarterly domestic smart meters installed by large energy suppliers" xr:uid="{AE4B2F18-250E-456B-84FF-10202D8C23B4}"/>
    <hyperlink ref="A10:B10" location="'Table 3 ND Operating - Large'!A1" display="Table3" xr:uid="{DB46D9B2-E345-4051-AD8E-5093D1B236AC}"/>
    <hyperlink ref="A12:B12" location="Table5!A1" display="Table5" xr:uid="{F0B46C4C-50E1-4B38-9E03-4647FE17860D}"/>
    <hyperlink ref="A13:B13" location="'Table 6 Annual Installed'!A1" display="Table6" xr:uid="{247D02CC-141E-48E6-90D1-2701C34EF299}"/>
    <hyperlink ref="A5" location="Cover_sheet!A1" display="Cover sheet" xr:uid="{4A194161-3677-4499-913E-559D4A522C75}"/>
    <hyperlink ref="A6" location="'Contents'!A1" display="Contents" xr:uid="{C4A74381-EA2F-419A-88FF-F4EE8F4E770D}"/>
    <hyperlink ref="A7" location="Notes!A1" display="Notes" xr:uid="{D62EAE4F-4C03-42E8-B369-B588CF1D4DD4}"/>
    <hyperlink ref="A10" location="Table3!A1" display="Table 3: Quarterly non-domestic meters operated by large energy suppliers" xr:uid="{C16FC82E-4A2B-461E-B010-7DA49E87D88F}"/>
    <hyperlink ref="A11" location="Table4!A1" display="Table 4: Quarterly non-domestic smart and advanced meters installed by large energy suppliers" xr:uid="{82D6E2A4-C413-49AF-9D4C-B02DD623F6E7}"/>
    <hyperlink ref="A12" location="Table5!A1" display="Table 5: Annual meters operated by large and small energy suppliers" xr:uid="{2CA869CD-F8C2-49A0-8D58-72442A85A682}"/>
    <hyperlink ref="A13" location="Table6!A1" display="Table 6: Annual smart and advanced meters installed by large and small energy suppliers" xr:uid="{061F51F9-1695-46BC-87D3-EBB8E8779A1B}"/>
  </hyperlinks>
  <pageMargins left="0.7" right="0.7" top="0.75" bottom="0.75" header="0.3" footer="0.3"/>
  <pageSetup paperSize="9" scale="72" orientation="landscape" verticalDpi="4"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2E819-1C50-4C68-AFAD-6BDD16A8EA48}">
  <sheetPr codeName="Sheet5">
    <pageSetUpPr fitToPage="1"/>
  </sheetPr>
  <dimension ref="A1:AP73"/>
  <sheetViews>
    <sheetView showGridLines="0" zoomScaleNormal="100" workbookViewId="0">
      <pane ySplit="5" topLeftCell="A6" activePane="bottomLeft" state="frozen"/>
      <selection activeCell="B8" sqref="B8"/>
      <selection pane="bottomLeft"/>
    </sheetView>
  </sheetViews>
  <sheetFormatPr defaultColWidth="9.1796875" defaultRowHeight="0" customHeight="1" zeroHeight="1" x14ac:dyDescent="0.35"/>
  <cols>
    <col min="1" max="1" width="10.1796875" customWidth="1"/>
    <col min="2" max="2" width="129.26953125" customWidth="1"/>
    <col min="3" max="13" width="10.54296875" customWidth="1"/>
  </cols>
  <sheetData>
    <row r="1" spans="1:42" ht="25.5" customHeight="1" x14ac:dyDescent="0.35">
      <c r="A1" s="94" t="s">
        <v>29</v>
      </c>
    </row>
    <row r="2" spans="1:42" ht="17.149999999999999" customHeight="1" x14ac:dyDescent="0.35">
      <c r="A2" s="46" t="s">
        <v>30</v>
      </c>
    </row>
    <row r="3" spans="1:42" s="79" customFormat="1" ht="17.149999999999999" customHeight="1" x14ac:dyDescent="0.35">
      <c r="A3" s="52" t="s">
        <v>31</v>
      </c>
      <c r="B3" s="78"/>
      <c r="C3" s="75"/>
      <c r="D3" s="20"/>
      <c r="E3" s="20"/>
      <c r="F3" s="21"/>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row>
    <row r="4" spans="1:42" s="49" customFormat="1" ht="23.25" customHeight="1" x14ac:dyDescent="0.35">
      <c r="A4" s="92" t="s">
        <v>32</v>
      </c>
      <c r="B4" s="89"/>
    </row>
    <row r="5" spans="1:42" ht="30.75" customHeight="1" x14ac:dyDescent="0.35">
      <c r="A5" s="90" t="s">
        <v>33</v>
      </c>
      <c r="B5" s="91" t="s">
        <v>34</v>
      </c>
      <c r="C5" s="28"/>
      <c r="D5" s="28"/>
      <c r="E5" s="28"/>
      <c r="F5" s="28"/>
      <c r="G5" s="28"/>
      <c r="H5" s="28"/>
      <c r="I5" s="28"/>
      <c r="J5" s="28"/>
      <c r="K5" s="28"/>
      <c r="L5" s="28"/>
    </row>
    <row r="6" spans="1:42" ht="17.149999999999999" customHeight="1" x14ac:dyDescent="0.35">
      <c r="A6" s="47">
        <v>1</v>
      </c>
      <c r="B6" s="7" t="s">
        <v>35</v>
      </c>
      <c r="C6" s="28"/>
      <c r="D6" s="28"/>
      <c r="E6" s="28"/>
      <c r="F6" s="28"/>
      <c r="G6" s="28"/>
      <c r="H6" s="28"/>
      <c r="I6" s="28"/>
      <c r="J6" s="28"/>
      <c r="K6" s="28"/>
      <c r="L6" s="28"/>
    </row>
    <row r="7" spans="1:42" ht="17.149999999999999" customHeight="1" x14ac:dyDescent="0.35">
      <c r="A7" s="47">
        <v>2</v>
      </c>
      <c r="B7" s="26" t="s">
        <v>36</v>
      </c>
      <c r="C7" s="28"/>
      <c r="D7" s="28"/>
      <c r="E7" s="28"/>
      <c r="F7" s="28"/>
      <c r="G7" s="28"/>
      <c r="H7" s="28"/>
      <c r="I7" s="28"/>
      <c r="J7" s="28"/>
      <c r="K7" s="28"/>
      <c r="L7" s="28"/>
    </row>
    <row r="8" spans="1:42" ht="17.149999999999999" customHeight="1" x14ac:dyDescent="0.35">
      <c r="A8" s="48">
        <v>3</v>
      </c>
      <c r="B8" s="26" t="s">
        <v>37</v>
      </c>
      <c r="C8" s="28"/>
      <c r="D8" s="28"/>
      <c r="E8" s="28"/>
      <c r="F8" s="28"/>
      <c r="G8" s="28"/>
      <c r="H8" s="28"/>
      <c r="I8" s="28"/>
      <c r="J8" s="28"/>
      <c r="K8" s="28"/>
      <c r="L8" s="28"/>
    </row>
    <row r="9" spans="1:42" ht="17.149999999999999" customHeight="1" x14ac:dyDescent="0.35">
      <c r="A9" s="47">
        <v>4</v>
      </c>
      <c r="B9" s="7" t="s">
        <v>38</v>
      </c>
      <c r="C9" s="28"/>
      <c r="D9" s="28"/>
      <c r="E9" s="28"/>
      <c r="F9" s="28"/>
      <c r="G9" s="28"/>
      <c r="H9" s="28"/>
      <c r="I9" s="28"/>
      <c r="J9" s="28"/>
      <c r="K9" s="28"/>
      <c r="L9" s="28"/>
    </row>
    <row r="10" spans="1:42" ht="17.149999999999999" customHeight="1" x14ac:dyDescent="0.35">
      <c r="A10" s="47">
        <v>5</v>
      </c>
      <c r="B10" s="7" t="s">
        <v>39</v>
      </c>
      <c r="C10" s="28"/>
      <c r="D10" s="29"/>
      <c r="E10" s="28"/>
      <c r="F10" s="28"/>
      <c r="G10" s="28"/>
      <c r="H10" s="28"/>
      <c r="I10" s="28"/>
      <c r="J10" s="28"/>
      <c r="K10" s="28"/>
      <c r="L10" s="28"/>
    </row>
    <row r="11" spans="1:42" ht="17.149999999999999" customHeight="1" x14ac:dyDescent="0.35">
      <c r="A11" s="48">
        <v>6</v>
      </c>
      <c r="B11" s="7" t="s">
        <v>40</v>
      </c>
      <c r="C11" s="28"/>
      <c r="D11" s="28"/>
      <c r="E11" s="28"/>
      <c r="F11" s="28"/>
      <c r="G11" s="28"/>
      <c r="H11" s="28"/>
      <c r="I11" s="28"/>
      <c r="J11" s="28"/>
      <c r="K11" s="28"/>
      <c r="L11" s="28"/>
    </row>
    <row r="12" spans="1:42" ht="17.149999999999999" customHeight="1" x14ac:dyDescent="0.35">
      <c r="A12" s="47">
        <v>7</v>
      </c>
      <c r="B12" s="27" t="s">
        <v>41</v>
      </c>
      <c r="C12" s="28"/>
      <c r="D12" s="28"/>
      <c r="E12" s="28"/>
      <c r="F12" s="28"/>
      <c r="G12" s="28"/>
      <c r="H12" s="28"/>
      <c r="I12" s="28"/>
      <c r="J12" s="28"/>
      <c r="K12" s="28"/>
      <c r="L12" s="28"/>
    </row>
    <row r="13" spans="1:42" ht="17.149999999999999" customHeight="1" x14ac:dyDescent="0.35">
      <c r="A13" s="47">
        <v>8</v>
      </c>
      <c r="B13" s="27" t="s">
        <v>42</v>
      </c>
      <c r="C13" s="28"/>
      <c r="D13" s="28"/>
      <c r="E13" s="28"/>
      <c r="F13" s="28"/>
      <c r="G13" s="28"/>
      <c r="H13" s="28"/>
      <c r="I13" s="28"/>
      <c r="J13" s="28"/>
      <c r="K13" s="28"/>
      <c r="L13" s="28"/>
    </row>
    <row r="14" spans="1:42" ht="17.149999999999999" customHeight="1" x14ac:dyDescent="0.35">
      <c r="A14" s="48">
        <v>9</v>
      </c>
      <c r="B14" s="7" t="s">
        <v>43</v>
      </c>
      <c r="C14" s="28"/>
      <c r="D14" s="28"/>
      <c r="E14" s="28"/>
      <c r="F14" s="28"/>
      <c r="G14" s="28"/>
      <c r="H14" s="28"/>
      <c r="I14" s="28"/>
      <c r="J14" s="28"/>
      <c r="K14" s="28"/>
      <c r="L14" s="28"/>
    </row>
    <row r="15" spans="1:42" ht="17.149999999999999" customHeight="1" x14ac:dyDescent="0.35">
      <c r="A15" s="48">
        <v>10</v>
      </c>
      <c r="B15" s="7" t="s">
        <v>44</v>
      </c>
      <c r="C15" s="28"/>
      <c r="D15" s="28"/>
      <c r="E15" s="28"/>
      <c r="F15" s="28"/>
      <c r="G15" s="28"/>
      <c r="H15" s="28"/>
      <c r="I15" s="28"/>
      <c r="J15" s="28"/>
      <c r="K15" s="28"/>
      <c r="L15" s="28"/>
    </row>
    <row r="16" spans="1:42" ht="17.149999999999999" customHeight="1" x14ac:dyDescent="0.35">
      <c r="A16" s="47">
        <v>11</v>
      </c>
      <c r="B16" s="7" t="s">
        <v>45</v>
      </c>
      <c r="C16" s="28"/>
      <c r="D16" s="28"/>
      <c r="E16" s="28"/>
      <c r="F16" s="28"/>
      <c r="G16" s="28"/>
      <c r="H16" s="28"/>
      <c r="I16" s="28"/>
      <c r="J16" s="28"/>
      <c r="K16" s="28"/>
      <c r="L16" s="28"/>
    </row>
    <row r="17" spans="1:12" ht="17.149999999999999" customHeight="1" x14ac:dyDescent="0.35">
      <c r="A17" s="47">
        <v>12</v>
      </c>
      <c r="B17" s="7" t="s">
        <v>46</v>
      </c>
      <c r="C17" s="28"/>
      <c r="D17" s="28"/>
      <c r="E17" s="28"/>
      <c r="F17" s="28"/>
      <c r="G17" s="28"/>
      <c r="H17" s="28"/>
      <c r="I17" s="28"/>
      <c r="J17" s="28"/>
      <c r="K17" s="28"/>
      <c r="L17" s="28"/>
    </row>
    <row r="18" spans="1:12" ht="17.149999999999999" customHeight="1" x14ac:dyDescent="0.35">
      <c r="A18" s="48">
        <v>13</v>
      </c>
      <c r="B18" s="7" t="s">
        <v>47</v>
      </c>
      <c r="C18" s="28"/>
      <c r="D18" s="28"/>
      <c r="E18" s="28"/>
      <c r="F18" s="28"/>
      <c r="G18" s="28"/>
      <c r="H18" s="28"/>
      <c r="I18" s="28"/>
      <c r="J18" s="28"/>
      <c r="K18" s="28"/>
      <c r="L18" s="28"/>
    </row>
    <row r="19" spans="1:12" ht="17.149999999999999" customHeight="1" x14ac:dyDescent="0.35">
      <c r="A19" s="47">
        <v>14</v>
      </c>
      <c r="B19" s="7" t="s">
        <v>48</v>
      </c>
      <c r="C19" s="28"/>
      <c r="D19" s="28"/>
      <c r="E19" s="28"/>
      <c r="F19" s="28"/>
      <c r="G19" s="28"/>
      <c r="H19" s="28"/>
      <c r="I19" s="28"/>
      <c r="J19" s="28"/>
      <c r="K19" s="28"/>
      <c r="L19" s="28"/>
    </row>
    <row r="20" spans="1:12" ht="17.149999999999999" customHeight="1" x14ac:dyDescent="0.35">
      <c r="A20" s="47">
        <v>15</v>
      </c>
      <c r="B20" s="7" t="s">
        <v>49</v>
      </c>
      <c r="C20" s="28"/>
      <c r="D20" s="28"/>
      <c r="E20" s="28"/>
      <c r="F20" s="28"/>
      <c r="G20" s="28"/>
      <c r="H20" s="28"/>
      <c r="I20" s="28"/>
      <c r="J20" s="28"/>
      <c r="K20" s="28"/>
      <c r="L20" s="28"/>
    </row>
    <row r="21" spans="1:12" ht="16.5" customHeight="1" x14ac:dyDescent="0.35">
      <c r="A21" s="47">
        <v>16</v>
      </c>
      <c r="B21" s="7" t="s">
        <v>50</v>
      </c>
      <c r="C21" s="28"/>
      <c r="D21" s="28"/>
      <c r="E21" s="28"/>
      <c r="F21" s="28"/>
      <c r="G21" s="28"/>
      <c r="H21" s="28"/>
      <c r="I21" s="28"/>
      <c r="J21" s="28"/>
      <c r="K21" s="28"/>
      <c r="L21" s="28"/>
    </row>
    <row r="22" spans="1:12" ht="16.5" customHeight="1" x14ac:dyDescent="0.35">
      <c r="A22" s="47">
        <v>17</v>
      </c>
      <c r="B22" s="7" t="s">
        <v>51</v>
      </c>
      <c r="C22" s="30"/>
      <c r="D22" s="30"/>
      <c r="E22" s="30"/>
      <c r="F22" s="30"/>
      <c r="G22" s="30"/>
      <c r="H22" s="30"/>
      <c r="I22" s="30"/>
      <c r="J22" s="30"/>
      <c r="K22" s="30"/>
      <c r="L22" s="30"/>
    </row>
    <row r="23" spans="1:12" ht="29.25" customHeight="1" x14ac:dyDescent="0.35">
      <c r="A23" s="49">
        <v>18</v>
      </c>
      <c r="B23" s="30" t="s">
        <v>52</v>
      </c>
    </row>
    <row r="24" spans="1:12" ht="29.25" customHeight="1" x14ac:dyDescent="0.35">
      <c r="A24" s="49">
        <v>19</v>
      </c>
      <c r="B24" s="30" t="s">
        <v>53</v>
      </c>
    </row>
    <row r="25" spans="1:12" ht="29.25" customHeight="1" x14ac:dyDescent="0.35">
      <c r="A25" s="49">
        <v>20</v>
      </c>
      <c r="B25" s="109" t="s">
        <v>54</v>
      </c>
    </row>
    <row r="26" spans="1:12" ht="16.5" customHeight="1" x14ac:dyDescent="0.35">
      <c r="A26" s="49">
        <v>21</v>
      </c>
      <c r="B26" s="109" t="s">
        <v>55</v>
      </c>
      <c r="D26" s="110"/>
    </row>
    <row r="27" spans="1:12" ht="16.5" customHeight="1" x14ac:dyDescent="0.35">
      <c r="A27" s="108">
        <v>22</v>
      </c>
      <c r="B27" s="109" t="s">
        <v>56</v>
      </c>
    </row>
    <row r="28" spans="1:12" ht="29" x14ac:dyDescent="0.35">
      <c r="A28" s="49">
        <v>23</v>
      </c>
      <c r="B28" s="111" t="s">
        <v>57</v>
      </c>
    </row>
    <row r="29" spans="1:12" ht="16.5" customHeight="1" x14ac:dyDescent="0.35">
      <c r="A29" s="49">
        <v>24</v>
      </c>
      <c r="B29" s="111" t="s">
        <v>58</v>
      </c>
    </row>
    <row r="30" spans="1:12" ht="16.5" customHeight="1" x14ac:dyDescent="0.35">
      <c r="A30" s="48">
        <v>25</v>
      </c>
      <c r="B30" s="7" t="s">
        <v>59</v>
      </c>
    </row>
    <row r="31" spans="1:12" ht="15" customHeight="1" x14ac:dyDescent="0.35">
      <c r="A31" s="2"/>
      <c r="B31" s="113"/>
    </row>
    <row r="32" spans="1:12" ht="15" customHeight="1" x14ac:dyDescent="0.35">
      <c r="A32" s="2"/>
      <c r="B32" s="113"/>
    </row>
    <row r="33" spans="1:2" ht="15" customHeight="1" x14ac:dyDescent="0.35">
      <c r="A33" s="2"/>
      <c r="B33" s="113"/>
    </row>
    <row r="34" spans="1:2" ht="15" customHeight="1" x14ac:dyDescent="0.35">
      <c r="A34" s="2"/>
      <c r="B34" s="113"/>
    </row>
    <row r="35" spans="1:2" ht="15" customHeight="1" x14ac:dyDescent="0.35">
      <c r="A35" s="2"/>
      <c r="B35" s="3"/>
    </row>
    <row r="36" spans="1:2" ht="15" customHeight="1" x14ac:dyDescent="0.35">
      <c r="A36" s="2"/>
      <c r="B36" s="3"/>
    </row>
    <row r="37" spans="1:2" ht="15" customHeight="1" x14ac:dyDescent="0.35">
      <c r="A37" s="2"/>
      <c r="B37" s="5"/>
    </row>
    <row r="38" spans="1:2" ht="15" customHeight="1" x14ac:dyDescent="0.35">
      <c r="A38" s="4"/>
    </row>
    <row r="39" spans="1:2" ht="15" customHeight="1" x14ac:dyDescent="0.35"/>
    <row r="40" spans="1:2" ht="15" customHeight="1" x14ac:dyDescent="0.35"/>
    <row r="41" spans="1:2" ht="15" customHeight="1" x14ac:dyDescent="0.35"/>
    <row r="42" spans="1:2" ht="15" customHeight="1" x14ac:dyDescent="0.35"/>
    <row r="43" spans="1:2" ht="15" customHeight="1" x14ac:dyDescent="0.35"/>
    <row r="44" spans="1:2" ht="15" customHeight="1" x14ac:dyDescent="0.35"/>
    <row r="45" spans="1:2" ht="15" customHeight="1" x14ac:dyDescent="0.35"/>
    <row r="46" spans="1:2" ht="15" customHeight="1" x14ac:dyDescent="0.35"/>
    <row r="47" spans="1:2" ht="15" customHeight="1" x14ac:dyDescent="0.35"/>
    <row r="48" spans="1:2" ht="15" hidden="1" customHeight="1" x14ac:dyDescent="0.35">
      <c r="B48" s="3"/>
    </row>
    <row r="49" spans="1:1" ht="15" customHeight="1" x14ac:dyDescent="0.35">
      <c r="A49" s="2"/>
    </row>
    <row r="50" spans="1:1" ht="15" customHeight="1" x14ac:dyDescent="0.35"/>
    <row r="51" spans="1:1" ht="15" customHeight="1" x14ac:dyDescent="0.35"/>
    <row r="52" spans="1:1" ht="15" customHeight="1" x14ac:dyDescent="0.35"/>
    <row r="53" spans="1:1" ht="15" customHeight="1" x14ac:dyDescent="0.35"/>
    <row r="54" spans="1:1" ht="15" customHeight="1" x14ac:dyDescent="0.35"/>
    <row r="55" spans="1:1" ht="15" customHeight="1" x14ac:dyDescent="0.35"/>
    <row r="56" spans="1:1" ht="15" customHeight="1" x14ac:dyDescent="0.35"/>
    <row r="57" spans="1:1" ht="15" customHeight="1" x14ac:dyDescent="0.35"/>
    <row r="58" spans="1:1" ht="15" customHeight="1" x14ac:dyDescent="0.35"/>
    <row r="59" spans="1:1" ht="15" customHeight="1" x14ac:dyDescent="0.35"/>
    <row r="63" spans="1:1" ht="15" customHeight="1" x14ac:dyDescent="0.35"/>
    <row r="64" spans="1:1" ht="15" customHeight="1" x14ac:dyDescent="0.35"/>
    <row r="65" ht="15" customHeight="1" x14ac:dyDescent="0.35"/>
    <row r="66" ht="15" customHeight="1" x14ac:dyDescent="0.35"/>
    <row r="70" ht="15" customHeight="1" x14ac:dyDescent="0.35"/>
    <row r="71" ht="15" customHeight="1" x14ac:dyDescent="0.35"/>
    <row r="72" ht="15" customHeight="1" x14ac:dyDescent="0.35"/>
    <row r="73" ht="15" customHeight="1" x14ac:dyDescent="0.35"/>
  </sheetData>
  <pageMargins left="0.7" right="0.7" top="0.75" bottom="0.75" header="0.3" footer="0.3"/>
  <pageSetup paperSize="9" scale="96" orientation="landscape" verticalDpi="4"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CBD44B-ECF3-4F75-919C-5188D309CD5B}">
  <sheetPr codeName="Sheet1"/>
  <dimension ref="A1:L63"/>
  <sheetViews>
    <sheetView showGridLines="0" zoomScaleNormal="100" workbookViewId="0">
      <pane xSplit="1" ySplit="8" topLeftCell="B9" activePane="bottomRight" state="frozen"/>
      <selection activeCell="B8" sqref="B8"/>
      <selection pane="topRight" activeCell="B8" sqref="B8"/>
      <selection pane="bottomLeft" activeCell="B8" sqref="B8"/>
      <selection pane="bottomRight"/>
    </sheetView>
  </sheetViews>
  <sheetFormatPr defaultColWidth="9.1796875" defaultRowHeight="17.149999999999999" customHeight="1" x14ac:dyDescent="0.35"/>
  <cols>
    <col min="1" max="1" width="13" style="45" customWidth="1"/>
    <col min="2" max="2" width="10.1796875" style="8" customWidth="1"/>
    <col min="3" max="3" width="13.54296875" style="8" customWidth="1"/>
    <col min="4" max="4" width="11.7265625" style="8" customWidth="1"/>
    <col min="5" max="5" width="18.54296875" style="8" customWidth="1"/>
    <col min="6" max="6" width="12.453125" style="8" customWidth="1"/>
    <col min="7" max="7" width="11.7265625" style="8" customWidth="1"/>
    <col min="8" max="8" width="20.7265625" style="8" customWidth="1"/>
    <col min="9" max="9" width="14.26953125" style="8" customWidth="1"/>
    <col min="10" max="10" width="12.81640625" style="8" customWidth="1"/>
    <col min="11" max="11" width="15.54296875" style="8" customWidth="1"/>
    <col min="12" max="12" width="37.81640625" style="8" customWidth="1"/>
    <col min="13" max="16384" width="9.1796875" style="59"/>
  </cols>
  <sheetData>
    <row r="1" spans="1:12" ht="25.5" customHeight="1" x14ac:dyDescent="0.35">
      <c r="A1" s="94" t="s">
        <v>60</v>
      </c>
    </row>
    <row r="2" spans="1:12" s="79" customFormat="1" ht="17.149999999999999" customHeight="1" x14ac:dyDescent="0.35">
      <c r="A2" s="52" t="s">
        <v>61</v>
      </c>
      <c r="B2" s="78"/>
      <c r="C2" s="75"/>
      <c r="D2" s="20"/>
      <c r="E2" s="20"/>
      <c r="F2" s="21"/>
    </row>
    <row r="3" spans="1:12" s="79" customFormat="1" ht="17.149999999999999" customHeight="1" x14ac:dyDescent="0.35">
      <c r="A3" s="52" t="s">
        <v>31</v>
      </c>
      <c r="B3" s="78"/>
      <c r="C3" s="75"/>
      <c r="D3" s="20"/>
      <c r="E3" s="20"/>
      <c r="F3" s="21"/>
    </row>
    <row r="4" spans="1:12" s="79" customFormat="1" ht="17.149999999999999" customHeight="1" x14ac:dyDescent="0.35">
      <c r="A4" s="52" t="s">
        <v>62</v>
      </c>
      <c r="B4" s="78"/>
      <c r="C4" s="75"/>
      <c r="D4" s="20"/>
      <c r="E4" s="20"/>
      <c r="F4" s="21"/>
    </row>
    <row r="5" spans="1:12" s="79" customFormat="1" ht="17.149999999999999" customHeight="1" x14ac:dyDescent="0.35">
      <c r="A5" s="52" t="s">
        <v>63</v>
      </c>
      <c r="B5" s="78"/>
      <c r="C5" s="75"/>
      <c r="D5" s="20"/>
      <c r="E5" s="20"/>
      <c r="F5" s="21"/>
    </row>
    <row r="6" spans="1:12" s="79" customFormat="1" ht="17.149999999999999" customHeight="1" x14ac:dyDescent="0.35">
      <c r="A6" s="52" t="s">
        <v>64</v>
      </c>
      <c r="B6" s="78"/>
      <c r="C6" s="75"/>
      <c r="D6" s="20"/>
      <c r="E6" s="20"/>
      <c r="F6" s="21"/>
    </row>
    <row r="7" spans="1:12" s="82" customFormat="1" ht="17.149999999999999" customHeight="1" x14ac:dyDescent="0.35">
      <c r="A7" s="57" t="s">
        <v>65</v>
      </c>
      <c r="B7" s="140"/>
      <c r="C7" s="140"/>
      <c r="D7" s="80"/>
      <c r="E7" s="80"/>
      <c r="F7" s="81"/>
    </row>
    <row r="8" spans="1:12" s="61" customFormat="1" ht="77.25" customHeight="1" x14ac:dyDescent="0.35">
      <c r="A8" s="54" t="s">
        <v>66</v>
      </c>
      <c r="B8" s="51" t="s">
        <v>67</v>
      </c>
      <c r="C8" s="51" t="s">
        <v>68</v>
      </c>
      <c r="D8" s="51" t="s">
        <v>69</v>
      </c>
      <c r="E8" s="51" t="s">
        <v>70</v>
      </c>
      <c r="F8" s="51" t="s">
        <v>71</v>
      </c>
      <c r="G8" s="51" t="s">
        <v>72</v>
      </c>
      <c r="H8" s="51" t="s">
        <v>73</v>
      </c>
      <c r="I8" s="51" t="s">
        <v>74</v>
      </c>
      <c r="J8" s="51" t="s">
        <v>75</v>
      </c>
      <c r="K8" s="72" t="s">
        <v>76</v>
      </c>
      <c r="L8" s="54" t="s">
        <v>22</v>
      </c>
    </row>
    <row r="9" spans="1:12" ht="17.149999999999999" customHeight="1" x14ac:dyDescent="0.35">
      <c r="A9" s="45" t="s">
        <v>77</v>
      </c>
      <c r="B9" s="22">
        <v>124</v>
      </c>
      <c r="C9" s="22"/>
      <c r="D9" s="22">
        <v>21387053</v>
      </c>
      <c r="E9" s="22">
        <v>132</v>
      </c>
      <c r="F9" s="22"/>
      <c r="G9" s="22">
        <v>26163247</v>
      </c>
      <c r="H9" s="22">
        <f t="shared" ref="H9:H37" si="0">B9+E9</f>
        <v>256</v>
      </c>
      <c r="I9" s="22"/>
      <c r="J9" s="22">
        <f t="shared" ref="J9:J37" si="1">D9+G9</f>
        <v>47550300</v>
      </c>
      <c r="K9" s="22">
        <f>H9+J9</f>
        <v>47550556</v>
      </c>
      <c r="L9" s="53"/>
    </row>
    <row r="10" spans="1:12" ht="17.149999999999999" customHeight="1" x14ac:dyDescent="0.35">
      <c r="A10" s="45" t="s">
        <v>78</v>
      </c>
      <c r="B10" s="22">
        <v>1461</v>
      </c>
      <c r="C10" s="22"/>
      <c r="D10" s="22">
        <v>21550984</v>
      </c>
      <c r="E10" s="22">
        <v>1739</v>
      </c>
      <c r="F10" s="22"/>
      <c r="G10" s="22">
        <v>26174965</v>
      </c>
      <c r="H10" s="22">
        <f t="shared" si="0"/>
        <v>3200</v>
      </c>
      <c r="I10" s="22"/>
      <c r="J10" s="22">
        <f t="shared" si="1"/>
        <v>47725949</v>
      </c>
      <c r="K10" s="22">
        <f t="shared" ref="K10:K33" si="2">H10+J10</f>
        <v>47729149</v>
      </c>
      <c r="L10" s="53"/>
    </row>
    <row r="11" spans="1:12" ht="22.15" customHeight="1" x14ac:dyDescent="0.35">
      <c r="A11" s="45" t="s">
        <v>79</v>
      </c>
      <c r="B11" s="23">
        <v>11991</v>
      </c>
      <c r="C11" s="23"/>
      <c r="D11" s="23">
        <v>21416950.999431364</v>
      </c>
      <c r="E11" s="23">
        <v>12049</v>
      </c>
      <c r="F11" s="23"/>
      <c r="G11" s="23">
        <v>25923120</v>
      </c>
      <c r="H11" s="23">
        <f t="shared" si="0"/>
        <v>24040</v>
      </c>
      <c r="I11" s="23"/>
      <c r="J11" s="23">
        <f t="shared" si="1"/>
        <v>47340070.999431364</v>
      </c>
      <c r="K11" s="23">
        <f t="shared" si="2"/>
        <v>47364110.999431364</v>
      </c>
      <c r="L11" s="53"/>
    </row>
    <row r="12" spans="1:12" ht="17.149999999999999" customHeight="1" x14ac:dyDescent="0.35">
      <c r="A12" s="45" t="s">
        <v>80</v>
      </c>
      <c r="B12" s="23">
        <v>39337</v>
      </c>
      <c r="C12" s="23"/>
      <c r="D12" s="23">
        <v>21224171</v>
      </c>
      <c r="E12" s="23">
        <v>50038</v>
      </c>
      <c r="F12" s="23"/>
      <c r="G12" s="23">
        <v>25751659</v>
      </c>
      <c r="H12" s="23">
        <f t="shared" si="0"/>
        <v>89375</v>
      </c>
      <c r="I12" s="23"/>
      <c r="J12" s="23">
        <f t="shared" si="1"/>
        <v>46975830</v>
      </c>
      <c r="K12" s="23">
        <f t="shared" si="2"/>
        <v>47065205</v>
      </c>
      <c r="L12" s="53"/>
    </row>
    <row r="13" spans="1:12" ht="17.149999999999999" customHeight="1" x14ac:dyDescent="0.35">
      <c r="A13" s="45" t="s">
        <v>81</v>
      </c>
      <c r="B13" s="23">
        <v>72113</v>
      </c>
      <c r="C13" s="23"/>
      <c r="D13" s="23">
        <v>21275065</v>
      </c>
      <c r="E13" s="23">
        <v>104704</v>
      </c>
      <c r="F13" s="23"/>
      <c r="G13" s="23">
        <v>25757248</v>
      </c>
      <c r="H13" s="23">
        <f t="shared" si="0"/>
        <v>176817</v>
      </c>
      <c r="I13" s="23"/>
      <c r="J13" s="23">
        <f t="shared" si="1"/>
        <v>47032313</v>
      </c>
      <c r="K13" s="23">
        <f t="shared" si="2"/>
        <v>47209130</v>
      </c>
      <c r="L13" s="53"/>
    </row>
    <row r="14" spans="1:12" ht="17.149999999999999" customHeight="1" x14ac:dyDescent="0.35">
      <c r="A14" s="45" t="s">
        <v>82</v>
      </c>
      <c r="B14" s="23">
        <v>101728</v>
      </c>
      <c r="C14" s="23"/>
      <c r="D14" s="23">
        <v>21513727</v>
      </c>
      <c r="E14" s="23">
        <v>163427</v>
      </c>
      <c r="F14" s="23"/>
      <c r="G14" s="23">
        <v>25994868</v>
      </c>
      <c r="H14" s="23">
        <f t="shared" si="0"/>
        <v>265155</v>
      </c>
      <c r="I14" s="23"/>
      <c r="J14" s="23">
        <f t="shared" si="1"/>
        <v>47508595</v>
      </c>
      <c r="K14" s="23">
        <f t="shared" si="2"/>
        <v>47773750</v>
      </c>
      <c r="L14" s="53" t="s">
        <v>83</v>
      </c>
    </row>
    <row r="15" spans="1:12" ht="22.15" customHeight="1" x14ac:dyDescent="0.35">
      <c r="A15" s="45" t="s">
        <v>84</v>
      </c>
      <c r="B15" s="23">
        <v>132972</v>
      </c>
      <c r="C15" s="23"/>
      <c r="D15" s="23">
        <v>21294944</v>
      </c>
      <c r="E15" s="23">
        <v>211730</v>
      </c>
      <c r="F15" s="23"/>
      <c r="G15" s="23">
        <v>25667602</v>
      </c>
      <c r="H15" s="23">
        <f t="shared" si="0"/>
        <v>344702</v>
      </c>
      <c r="I15" s="23"/>
      <c r="J15" s="23">
        <f t="shared" si="1"/>
        <v>46962546</v>
      </c>
      <c r="K15" s="23">
        <f t="shared" si="2"/>
        <v>47307248</v>
      </c>
      <c r="L15" s="53"/>
    </row>
    <row r="16" spans="1:12" ht="17.149999999999999" customHeight="1" x14ac:dyDescent="0.35">
      <c r="A16" s="45" t="s">
        <v>85</v>
      </c>
      <c r="B16" s="23">
        <v>156190</v>
      </c>
      <c r="C16" s="23"/>
      <c r="D16" s="23">
        <v>21085263</v>
      </c>
      <c r="E16" s="23">
        <v>246447</v>
      </c>
      <c r="F16" s="23"/>
      <c r="G16" s="23">
        <v>25485350</v>
      </c>
      <c r="H16" s="23">
        <f t="shared" si="0"/>
        <v>402637</v>
      </c>
      <c r="I16" s="23"/>
      <c r="J16" s="23">
        <f t="shared" si="1"/>
        <v>46570613</v>
      </c>
      <c r="K16" s="23">
        <f t="shared" si="2"/>
        <v>46973250</v>
      </c>
      <c r="L16" s="53"/>
    </row>
    <row r="17" spans="1:12" s="62" customFormat="1" ht="17.149999999999999" customHeight="1" x14ac:dyDescent="0.35">
      <c r="A17" s="45" t="s">
        <v>86</v>
      </c>
      <c r="B17" s="23">
        <v>215069</v>
      </c>
      <c r="C17" s="23"/>
      <c r="D17" s="23">
        <v>20786028</v>
      </c>
      <c r="E17" s="23">
        <v>328789</v>
      </c>
      <c r="F17" s="23"/>
      <c r="G17" s="23">
        <v>25110093</v>
      </c>
      <c r="H17" s="23">
        <f t="shared" si="0"/>
        <v>543858</v>
      </c>
      <c r="I17" s="23"/>
      <c r="J17" s="23">
        <f t="shared" si="1"/>
        <v>45896121</v>
      </c>
      <c r="K17" s="23">
        <f t="shared" si="2"/>
        <v>46439979</v>
      </c>
      <c r="L17" s="53"/>
    </row>
    <row r="18" spans="1:12" s="62" customFormat="1" ht="17.149999999999999" customHeight="1" x14ac:dyDescent="0.35">
      <c r="A18" s="45" t="s">
        <v>87</v>
      </c>
      <c r="B18" s="23">
        <v>270589</v>
      </c>
      <c r="C18" s="23"/>
      <c r="D18" s="23">
        <v>20564248</v>
      </c>
      <c r="E18" s="23">
        <v>400645</v>
      </c>
      <c r="F18" s="23"/>
      <c r="G18" s="23">
        <v>24890373</v>
      </c>
      <c r="H18" s="23">
        <f t="shared" si="0"/>
        <v>671234</v>
      </c>
      <c r="I18" s="23"/>
      <c r="J18" s="23">
        <f t="shared" si="1"/>
        <v>45454621</v>
      </c>
      <c r="K18" s="23">
        <f t="shared" si="2"/>
        <v>46125855</v>
      </c>
      <c r="L18" s="53"/>
    </row>
    <row r="19" spans="1:12" s="62" customFormat="1" ht="22.15" customHeight="1" x14ac:dyDescent="0.35">
      <c r="A19" s="45" t="s">
        <v>88</v>
      </c>
      <c r="B19" s="23">
        <v>367857</v>
      </c>
      <c r="C19" s="23"/>
      <c r="D19" s="23">
        <v>21412608</v>
      </c>
      <c r="E19" s="23">
        <v>575602</v>
      </c>
      <c r="F19" s="23"/>
      <c r="G19" s="23">
        <v>25741447</v>
      </c>
      <c r="H19" s="23">
        <f t="shared" si="0"/>
        <v>943459</v>
      </c>
      <c r="I19" s="23"/>
      <c r="J19" s="23">
        <f t="shared" si="1"/>
        <v>47154055</v>
      </c>
      <c r="K19" s="23">
        <f t="shared" si="2"/>
        <v>48097514</v>
      </c>
      <c r="L19" s="53" t="s">
        <v>89</v>
      </c>
    </row>
    <row r="20" spans="1:12" s="62" customFormat="1" ht="17.149999999999999" customHeight="1" x14ac:dyDescent="0.35">
      <c r="A20" s="45" t="s">
        <v>90</v>
      </c>
      <c r="B20" s="23">
        <v>473819</v>
      </c>
      <c r="C20" s="23"/>
      <c r="D20" s="23">
        <v>21215177</v>
      </c>
      <c r="E20" s="23">
        <v>719368</v>
      </c>
      <c r="F20" s="23"/>
      <c r="G20" s="23">
        <v>25492318</v>
      </c>
      <c r="H20" s="23">
        <f t="shared" si="0"/>
        <v>1193187</v>
      </c>
      <c r="I20" s="23"/>
      <c r="J20" s="23">
        <f t="shared" si="1"/>
        <v>46707495</v>
      </c>
      <c r="K20" s="23">
        <f t="shared" si="2"/>
        <v>47900682</v>
      </c>
      <c r="L20" s="53"/>
    </row>
    <row r="21" spans="1:12" s="62" customFormat="1" ht="17.149999999999999" customHeight="1" x14ac:dyDescent="0.35">
      <c r="A21" s="45" t="s">
        <v>91</v>
      </c>
      <c r="B21" s="23">
        <v>607412</v>
      </c>
      <c r="C21" s="23"/>
      <c r="D21" s="23">
        <v>21037144</v>
      </c>
      <c r="E21" s="23">
        <v>908610</v>
      </c>
      <c r="F21" s="23"/>
      <c r="G21" s="23">
        <v>25230570</v>
      </c>
      <c r="H21" s="23">
        <f t="shared" si="0"/>
        <v>1516022</v>
      </c>
      <c r="I21" s="23"/>
      <c r="J21" s="23">
        <f t="shared" si="1"/>
        <v>46267714</v>
      </c>
      <c r="K21" s="23">
        <f t="shared" si="2"/>
        <v>47783736</v>
      </c>
      <c r="L21" s="53"/>
    </row>
    <row r="22" spans="1:12" s="62" customFormat="1" ht="17.149999999999999" customHeight="1" x14ac:dyDescent="0.35">
      <c r="A22" s="45" t="s">
        <v>92</v>
      </c>
      <c r="B22" s="23">
        <v>763341</v>
      </c>
      <c r="C22" s="23"/>
      <c r="D22" s="23">
        <v>20726526</v>
      </c>
      <c r="E22" s="23">
        <v>1118564</v>
      </c>
      <c r="F22" s="23"/>
      <c r="G22" s="23">
        <v>24923979</v>
      </c>
      <c r="H22" s="23">
        <f t="shared" si="0"/>
        <v>1881905</v>
      </c>
      <c r="I22" s="23"/>
      <c r="J22" s="23">
        <f t="shared" si="1"/>
        <v>45650505</v>
      </c>
      <c r="K22" s="23">
        <f t="shared" si="2"/>
        <v>47532410</v>
      </c>
      <c r="L22" s="53"/>
    </row>
    <row r="23" spans="1:12" s="62" customFormat="1" ht="22.15" customHeight="1" x14ac:dyDescent="0.35">
      <c r="A23" s="45" t="s">
        <v>93</v>
      </c>
      <c r="B23" s="23">
        <v>1164957</v>
      </c>
      <c r="C23" s="23"/>
      <c r="D23" s="23">
        <v>20462581</v>
      </c>
      <c r="E23" s="23">
        <v>1583193</v>
      </c>
      <c r="F23" s="23"/>
      <c r="G23" s="23">
        <v>24581589</v>
      </c>
      <c r="H23" s="23">
        <f t="shared" si="0"/>
        <v>2748150</v>
      </c>
      <c r="I23" s="23"/>
      <c r="J23" s="23">
        <f t="shared" si="1"/>
        <v>45044170</v>
      </c>
      <c r="K23" s="23">
        <f t="shared" si="2"/>
        <v>47792320</v>
      </c>
      <c r="L23" s="53" t="s">
        <v>94</v>
      </c>
    </row>
    <row r="24" spans="1:12" s="62" customFormat="1" ht="17.149999999999999" customHeight="1" x14ac:dyDescent="0.35">
      <c r="A24" s="45" t="s">
        <v>95</v>
      </c>
      <c r="B24" s="23">
        <v>1379036</v>
      </c>
      <c r="C24" s="23"/>
      <c r="D24" s="23">
        <v>20462897</v>
      </c>
      <c r="E24" s="23">
        <v>1923566</v>
      </c>
      <c r="F24" s="23"/>
      <c r="G24" s="23">
        <v>24472243</v>
      </c>
      <c r="H24" s="23">
        <f t="shared" si="0"/>
        <v>3302602</v>
      </c>
      <c r="I24" s="23"/>
      <c r="J24" s="23">
        <f t="shared" si="1"/>
        <v>44935140</v>
      </c>
      <c r="K24" s="23">
        <f t="shared" si="2"/>
        <v>48237742</v>
      </c>
      <c r="L24" s="53" t="s">
        <v>96</v>
      </c>
    </row>
    <row r="25" spans="1:12" s="61" customFormat="1" ht="17.149999999999999" customHeight="1" x14ac:dyDescent="0.35">
      <c r="A25" s="45" t="s">
        <v>97</v>
      </c>
      <c r="B25" s="23">
        <v>1708885</v>
      </c>
      <c r="C25" s="23"/>
      <c r="D25" s="23">
        <v>20049140</v>
      </c>
      <c r="E25" s="23">
        <v>2339537</v>
      </c>
      <c r="F25" s="23"/>
      <c r="G25" s="23">
        <v>23980487</v>
      </c>
      <c r="H25" s="23">
        <f t="shared" si="0"/>
        <v>4048422</v>
      </c>
      <c r="I25" s="23"/>
      <c r="J25" s="23">
        <f t="shared" si="1"/>
        <v>44029627</v>
      </c>
      <c r="K25" s="23">
        <f t="shared" si="2"/>
        <v>48078049</v>
      </c>
      <c r="L25" s="53"/>
    </row>
    <row r="26" spans="1:12" s="61" customFormat="1" ht="17.149999999999999" customHeight="1" x14ac:dyDescent="0.35">
      <c r="A26" s="45" t="s">
        <v>98</v>
      </c>
      <c r="B26" s="23">
        <v>2069121</v>
      </c>
      <c r="C26" s="23"/>
      <c r="D26" s="23">
        <v>19847570</v>
      </c>
      <c r="E26" s="23">
        <v>2794169</v>
      </c>
      <c r="F26" s="23"/>
      <c r="G26" s="23">
        <v>23591156</v>
      </c>
      <c r="H26" s="23">
        <f t="shared" si="0"/>
        <v>4863290</v>
      </c>
      <c r="I26" s="23"/>
      <c r="J26" s="23">
        <f t="shared" si="1"/>
        <v>43438726</v>
      </c>
      <c r="K26" s="23">
        <f t="shared" si="2"/>
        <v>48302016</v>
      </c>
      <c r="L26" s="53" t="s">
        <v>99</v>
      </c>
    </row>
    <row r="27" spans="1:12" s="61" customFormat="1" ht="22.15" customHeight="1" x14ac:dyDescent="0.35">
      <c r="A27" s="45" t="s">
        <v>100</v>
      </c>
      <c r="B27" s="23">
        <v>2459603</v>
      </c>
      <c r="C27" s="23"/>
      <c r="D27" s="23">
        <v>19222403</v>
      </c>
      <c r="E27" s="23">
        <v>3303814</v>
      </c>
      <c r="F27" s="23"/>
      <c r="G27" s="23">
        <v>22807443</v>
      </c>
      <c r="H27" s="23">
        <f t="shared" si="0"/>
        <v>5763417</v>
      </c>
      <c r="I27" s="23"/>
      <c r="J27" s="23">
        <f t="shared" si="1"/>
        <v>42029846</v>
      </c>
      <c r="K27" s="23">
        <f t="shared" si="2"/>
        <v>47793263</v>
      </c>
      <c r="L27" s="53"/>
    </row>
    <row r="28" spans="1:12" s="61" customFormat="1" ht="17.149999999999999" customHeight="1" x14ac:dyDescent="0.35">
      <c r="A28" s="45" t="s">
        <v>101</v>
      </c>
      <c r="B28" s="23">
        <v>2863132</v>
      </c>
      <c r="C28" s="23"/>
      <c r="D28" s="23">
        <v>18500128</v>
      </c>
      <c r="E28" s="23">
        <v>3799349</v>
      </c>
      <c r="F28" s="23"/>
      <c r="G28" s="23">
        <v>21985359</v>
      </c>
      <c r="H28" s="23">
        <f t="shared" si="0"/>
        <v>6662481</v>
      </c>
      <c r="I28" s="23"/>
      <c r="J28" s="23">
        <f t="shared" si="1"/>
        <v>40485487</v>
      </c>
      <c r="K28" s="23">
        <f t="shared" si="2"/>
        <v>47147968</v>
      </c>
      <c r="L28" s="53"/>
    </row>
    <row r="29" spans="1:12" s="61" customFormat="1" ht="17.149999999999999" customHeight="1" x14ac:dyDescent="0.35">
      <c r="A29" s="45" t="s">
        <v>102</v>
      </c>
      <c r="B29" s="23">
        <v>3284119</v>
      </c>
      <c r="C29" s="23"/>
      <c r="D29" s="23">
        <v>17851025</v>
      </c>
      <c r="E29" s="23">
        <v>4306175</v>
      </c>
      <c r="F29" s="23"/>
      <c r="G29" s="23">
        <v>21197581</v>
      </c>
      <c r="H29" s="23">
        <f t="shared" si="0"/>
        <v>7590294</v>
      </c>
      <c r="I29" s="23"/>
      <c r="J29" s="23">
        <f t="shared" si="1"/>
        <v>39048606</v>
      </c>
      <c r="K29" s="23">
        <f t="shared" si="2"/>
        <v>46638900</v>
      </c>
      <c r="L29" s="53"/>
    </row>
    <row r="30" spans="1:12" s="61" customFormat="1" ht="17.149999999999999" customHeight="1" x14ac:dyDescent="0.35">
      <c r="A30" s="45" t="s">
        <v>103</v>
      </c>
      <c r="B30" s="23">
        <v>3753303</v>
      </c>
      <c r="C30" s="23"/>
      <c r="D30" s="23">
        <v>17529114</v>
      </c>
      <c r="E30" s="23">
        <v>5009188</v>
      </c>
      <c r="F30" s="23"/>
      <c r="G30" s="23">
        <v>20676394</v>
      </c>
      <c r="H30" s="23">
        <f t="shared" si="0"/>
        <v>8762491</v>
      </c>
      <c r="I30" s="23"/>
      <c r="J30" s="23">
        <f t="shared" si="1"/>
        <v>38205508</v>
      </c>
      <c r="K30" s="23">
        <f t="shared" si="2"/>
        <v>46967999</v>
      </c>
      <c r="L30" s="53" t="s">
        <v>104</v>
      </c>
    </row>
    <row r="31" spans="1:12" s="61" customFormat="1" ht="22.15" customHeight="1" x14ac:dyDescent="0.35">
      <c r="A31" s="45" t="s">
        <v>105</v>
      </c>
      <c r="B31" s="23">
        <v>4189869</v>
      </c>
      <c r="C31" s="23"/>
      <c r="D31" s="23">
        <v>17234249</v>
      </c>
      <c r="E31" s="23">
        <v>5599628</v>
      </c>
      <c r="F31" s="23"/>
      <c r="G31" s="23">
        <v>20188355</v>
      </c>
      <c r="H31" s="23">
        <f t="shared" si="0"/>
        <v>9789497</v>
      </c>
      <c r="I31" s="23"/>
      <c r="J31" s="23">
        <f t="shared" si="1"/>
        <v>37422604</v>
      </c>
      <c r="K31" s="23">
        <f t="shared" si="2"/>
        <v>47212101</v>
      </c>
      <c r="L31" s="53" t="s">
        <v>106</v>
      </c>
    </row>
    <row r="32" spans="1:12" s="61" customFormat="1" ht="17.149999999999999" customHeight="1" x14ac:dyDescent="0.35">
      <c r="A32" s="45" t="s">
        <v>107</v>
      </c>
      <c r="B32" s="23">
        <v>4578464</v>
      </c>
      <c r="C32" s="23"/>
      <c r="D32" s="23">
        <v>16642965</v>
      </c>
      <c r="E32" s="23">
        <v>6137997</v>
      </c>
      <c r="F32" s="23"/>
      <c r="G32" s="23">
        <v>19434593</v>
      </c>
      <c r="H32" s="23">
        <f t="shared" si="0"/>
        <v>10716461</v>
      </c>
      <c r="I32" s="23"/>
      <c r="J32" s="23">
        <f t="shared" si="1"/>
        <v>36077558</v>
      </c>
      <c r="K32" s="23">
        <f t="shared" si="2"/>
        <v>46794019</v>
      </c>
      <c r="L32" s="53"/>
    </row>
    <row r="33" spans="1:12" s="61" customFormat="1" ht="17.149999999999999" customHeight="1" x14ac:dyDescent="0.35">
      <c r="A33" s="45" t="s">
        <v>108</v>
      </c>
      <c r="B33" s="23">
        <v>4910018</v>
      </c>
      <c r="C33" s="23"/>
      <c r="D33" s="23">
        <v>16082377</v>
      </c>
      <c r="E33" s="23">
        <v>6547243</v>
      </c>
      <c r="F33" s="23"/>
      <c r="G33" s="23">
        <v>18771766</v>
      </c>
      <c r="H33" s="23">
        <f t="shared" si="0"/>
        <v>11457261</v>
      </c>
      <c r="I33" s="23"/>
      <c r="J33" s="23">
        <f t="shared" si="1"/>
        <v>34854143</v>
      </c>
      <c r="K33" s="23">
        <f t="shared" si="2"/>
        <v>46311404</v>
      </c>
      <c r="L33" s="53"/>
    </row>
    <row r="34" spans="1:12" s="61" customFormat="1" ht="17.149999999999999" customHeight="1" x14ac:dyDescent="0.35">
      <c r="A34" s="45" t="s">
        <v>109</v>
      </c>
      <c r="B34" s="23">
        <v>5266181</v>
      </c>
      <c r="C34" s="23">
        <v>687942</v>
      </c>
      <c r="D34" s="23">
        <v>15445560</v>
      </c>
      <c r="E34" s="23">
        <v>7027058</v>
      </c>
      <c r="F34" s="23">
        <v>913408</v>
      </c>
      <c r="G34" s="23">
        <v>17922870</v>
      </c>
      <c r="H34" s="23">
        <f t="shared" si="0"/>
        <v>12293239</v>
      </c>
      <c r="I34" s="23">
        <f>C34+F34</f>
        <v>1601350</v>
      </c>
      <c r="J34" s="23">
        <f>D34+G34</f>
        <v>33368430</v>
      </c>
      <c r="K34" s="23">
        <f t="shared" ref="K34:K45" si="3">SUM(H34:J34)</f>
        <v>47263019</v>
      </c>
      <c r="L34" s="53" t="s">
        <v>110</v>
      </c>
    </row>
    <row r="35" spans="1:12" s="61" customFormat="1" ht="22.15" customHeight="1" x14ac:dyDescent="0.35">
      <c r="A35" s="45" t="s">
        <v>111</v>
      </c>
      <c r="B35" s="23">
        <v>5515114</v>
      </c>
      <c r="C35" s="23">
        <v>822164</v>
      </c>
      <c r="D35" s="23">
        <v>14953399</v>
      </c>
      <c r="E35" s="23">
        <v>7325328</v>
      </c>
      <c r="F35" s="23">
        <v>1150502</v>
      </c>
      <c r="G35" s="23">
        <v>17265694</v>
      </c>
      <c r="H35" s="23">
        <f t="shared" si="0"/>
        <v>12840442</v>
      </c>
      <c r="I35" s="23">
        <f t="shared" ref="I35:I45" si="4">C35+F35</f>
        <v>1972666</v>
      </c>
      <c r="J35" s="23">
        <f t="shared" si="1"/>
        <v>32219093</v>
      </c>
      <c r="K35" s="23">
        <f t="shared" si="3"/>
        <v>47032201</v>
      </c>
      <c r="L35" s="53" t="s">
        <v>112</v>
      </c>
    </row>
    <row r="36" spans="1:12" s="61" customFormat="1" ht="17.149999999999999" customHeight="1" x14ac:dyDescent="0.35">
      <c r="A36" s="45" t="s">
        <v>113</v>
      </c>
      <c r="B36" s="23">
        <v>5742799</v>
      </c>
      <c r="C36" s="23">
        <v>1004675</v>
      </c>
      <c r="D36" s="23">
        <v>14496277</v>
      </c>
      <c r="E36" s="23">
        <v>7654779</v>
      </c>
      <c r="F36" s="23">
        <v>1370965</v>
      </c>
      <c r="G36" s="23">
        <v>16667334</v>
      </c>
      <c r="H36" s="23">
        <f t="shared" si="0"/>
        <v>13397578</v>
      </c>
      <c r="I36" s="23">
        <f t="shared" si="4"/>
        <v>2375640</v>
      </c>
      <c r="J36" s="23">
        <f t="shared" si="1"/>
        <v>31163611</v>
      </c>
      <c r="K36" s="23">
        <f t="shared" si="3"/>
        <v>46936829</v>
      </c>
      <c r="L36" s="53"/>
    </row>
    <row r="37" spans="1:12" s="61" customFormat="1" ht="17.149999999999999" customHeight="1" x14ac:dyDescent="0.35">
      <c r="A37" s="45" t="s">
        <v>114</v>
      </c>
      <c r="B37" s="24">
        <v>5995365</v>
      </c>
      <c r="C37" s="24">
        <v>1194248</v>
      </c>
      <c r="D37" s="24">
        <v>14015676</v>
      </c>
      <c r="E37" s="24">
        <v>8017974</v>
      </c>
      <c r="F37" s="24">
        <v>1653253</v>
      </c>
      <c r="G37" s="24">
        <v>16002566</v>
      </c>
      <c r="H37" s="24">
        <f t="shared" si="0"/>
        <v>14013339</v>
      </c>
      <c r="I37" s="23">
        <f t="shared" si="4"/>
        <v>2847501</v>
      </c>
      <c r="J37" s="24">
        <f t="shared" si="1"/>
        <v>30018242</v>
      </c>
      <c r="K37" s="23">
        <f t="shared" si="3"/>
        <v>46879082</v>
      </c>
      <c r="L37" s="53"/>
    </row>
    <row r="38" spans="1:12" s="61" customFormat="1" ht="17.149999999999999" customHeight="1" x14ac:dyDescent="0.35">
      <c r="A38" s="45" t="s">
        <v>115</v>
      </c>
      <c r="B38" s="24">
        <v>6294285</v>
      </c>
      <c r="C38" s="24">
        <v>1495786</v>
      </c>
      <c r="D38" s="24">
        <v>14023880</v>
      </c>
      <c r="E38" s="24">
        <v>8431865</v>
      </c>
      <c r="F38" s="24">
        <v>1989202</v>
      </c>
      <c r="G38" s="24">
        <v>16073174</v>
      </c>
      <c r="H38" s="24">
        <f t="shared" ref="H38:H45" si="5">B38+E38</f>
        <v>14726150</v>
      </c>
      <c r="I38" s="23">
        <f t="shared" si="4"/>
        <v>3484988</v>
      </c>
      <c r="J38" s="24">
        <f t="shared" ref="J38:J45" si="6">D38+G38</f>
        <v>30097054</v>
      </c>
      <c r="K38" s="23">
        <f t="shared" si="3"/>
        <v>48308192</v>
      </c>
      <c r="L38" s="53" t="s">
        <v>116</v>
      </c>
    </row>
    <row r="39" spans="1:12" s="61" customFormat="1" ht="22.15" customHeight="1" x14ac:dyDescent="0.35">
      <c r="A39" s="45" t="s">
        <v>117</v>
      </c>
      <c r="B39" s="24">
        <v>6585917</v>
      </c>
      <c r="C39" s="24">
        <v>1667483</v>
      </c>
      <c r="D39" s="24">
        <v>13867910</v>
      </c>
      <c r="E39" s="24">
        <v>8932589</v>
      </c>
      <c r="F39" s="24">
        <v>2028510</v>
      </c>
      <c r="G39" s="24">
        <v>15593200</v>
      </c>
      <c r="H39" s="24">
        <f t="shared" si="5"/>
        <v>15518506</v>
      </c>
      <c r="I39" s="24">
        <f t="shared" si="4"/>
        <v>3695993</v>
      </c>
      <c r="J39" s="24">
        <f t="shared" si="6"/>
        <v>29461110</v>
      </c>
      <c r="K39" s="24">
        <f t="shared" si="3"/>
        <v>48675609</v>
      </c>
      <c r="L39" s="53" t="s">
        <v>118</v>
      </c>
    </row>
    <row r="40" spans="1:12" s="61" customFormat="1" ht="17.149999999999999" customHeight="1" x14ac:dyDescent="0.35">
      <c r="A40" s="45" t="s">
        <v>119</v>
      </c>
      <c r="B40" s="24">
        <v>6623632</v>
      </c>
      <c r="C40" s="24">
        <v>1622086</v>
      </c>
      <c r="D40" s="24">
        <v>13691730</v>
      </c>
      <c r="E40" s="24">
        <v>8953977</v>
      </c>
      <c r="F40" s="24">
        <v>2009973</v>
      </c>
      <c r="G40" s="24">
        <v>15536534</v>
      </c>
      <c r="H40" s="24">
        <f t="shared" si="5"/>
        <v>15577609</v>
      </c>
      <c r="I40" s="24">
        <f t="shared" si="4"/>
        <v>3632059</v>
      </c>
      <c r="J40" s="24">
        <f t="shared" si="6"/>
        <v>29228264</v>
      </c>
      <c r="K40" s="24">
        <f t="shared" si="3"/>
        <v>48437932</v>
      </c>
      <c r="L40" s="53"/>
    </row>
    <row r="41" spans="1:12" s="61" customFormat="1" ht="17.149999999999999" customHeight="1" x14ac:dyDescent="0.35">
      <c r="A41" s="45" t="s">
        <v>120</v>
      </c>
      <c r="B41" s="24">
        <v>6885507</v>
      </c>
      <c r="C41" s="24">
        <v>1674516</v>
      </c>
      <c r="D41" s="24">
        <v>13411355</v>
      </c>
      <c r="E41" s="24">
        <v>9367496</v>
      </c>
      <c r="F41" s="24">
        <v>2022874</v>
      </c>
      <c r="G41" s="24">
        <v>15132341</v>
      </c>
      <c r="H41" s="24">
        <f t="shared" si="5"/>
        <v>16253003</v>
      </c>
      <c r="I41" s="24">
        <f t="shared" si="4"/>
        <v>3697390</v>
      </c>
      <c r="J41" s="24">
        <f t="shared" si="6"/>
        <v>28543696</v>
      </c>
      <c r="K41" s="24">
        <f t="shared" si="3"/>
        <v>48494089</v>
      </c>
      <c r="L41" s="53"/>
    </row>
    <row r="42" spans="1:12" s="61" customFormat="1" ht="17.149999999999999" customHeight="1" x14ac:dyDescent="0.35">
      <c r="A42" s="45" t="s">
        <v>121</v>
      </c>
      <c r="B42" s="24">
        <v>7227534</v>
      </c>
      <c r="C42" s="24">
        <v>1847951</v>
      </c>
      <c r="D42" s="24">
        <v>13222177</v>
      </c>
      <c r="E42" s="24">
        <v>9884841</v>
      </c>
      <c r="F42" s="24">
        <v>2118166</v>
      </c>
      <c r="G42" s="24">
        <v>14852091</v>
      </c>
      <c r="H42" s="24">
        <f t="shared" si="5"/>
        <v>17112375</v>
      </c>
      <c r="I42" s="24">
        <f t="shared" si="4"/>
        <v>3966117</v>
      </c>
      <c r="J42" s="24">
        <f t="shared" si="6"/>
        <v>28074268</v>
      </c>
      <c r="K42" s="24">
        <f t="shared" si="3"/>
        <v>49152760</v>
      </c>
      <c r="L42" s="53" t="s">
        <v>122</v>
      </c>
    </row>
    <row r="43" spans="1:12" s="61" customFormat="1" ht="22.4" customHeight="1" x14ac:dyDescent="0.35">
      <c r="A43" s="45" t="s">
        <v>123</v>
      </c>
      <c r="B43" s="24">
        <v>7492053</v>
      </c>
      <c r="C43" s="24">
        <v>1807674</v>
      </c>
      <c r="D43" s="24">
        <v>12694537</v>
      </c>
      <c r="E43" s="24">
        <v>10318212</v>
      </c>
      <c r="F43" s="24">
        <v>2040020</v>
      </c>
      <c r="G43" s="24">
        <v>14097011</v>
      </c>
      <c r="H43" s="24">
        <f t="shared" si="5"/>
        <v>17810265</v>
      </c>
      <c r="I43" s="24">
        <f t="shared" si="4"/>
        <v>3847694</v>
      </c>
      <c r="J43" s="24">
        <f t="shared" si="6"/>
        <v>26791548</v>
      </c>
      <c r="K43" s="24">
        <f t="shared" si="3"/>
        <v>48449507</v>
      </c>
      <c r="L43" s="53"/>
    </row>
    <row r="44" spans="1:12" s="61" customFormat="1" ht="16.5" customHeight="1" x14ac:dyDescent="0.35">
      <c r="A44" s="45" t="s">
        <v>124</v>
      </c>
      <c r="B44" s="24">
        <v>7765924</v>
      </c>
      <c r="C44" s="24">
        <v>1875256</v>
      </c>
      <c r="D44" s="24">
        <v>12479909</v>
      </c>
      <c r="E44" s="24">
        <v>10838574</v>
      </c>
      <c r="F44" s="24">
        <v>2126942</v>
      </c>
      <c r="G44" s="24">
        <v>13698565</v>
      </c>
      <c r="H44" s="24">
        <f t="shared" si="5"/>
        <v>18604498</v>
      </c>
      <c r="I44" s="24">
        <f t="shared" si="4"/>
        <v>4002198</v>
      </c>
      <c r="J44" s="24">
        <f t="shared" si="6"/>
        <v>26178474</v>
      </c>
      <c r="K44" s="24">
        <f t="shared" si="3"/>
        <v>48785170</v>
      </c>
      <c r="L44" s="53"/>
    </row>
    <row r="45" spans="1:12" s="61" customFormat="1" ht="16.5" customHeight="1" x14ac:dyDescent="0.35">
      <c r="A45" s="45" t="s">
        <v>125</v>
      </c>
      <c r="B45" s="24">
        <v>8129806</v>
      </c>
      <c r="C45" s="24">
        <v>2010876</v>
      </c>
      <c r="D45" s="24">
        <v>12081010</v>
      </c>
      <c r="E45" s="24">
        <v>11362116</v>
      </c>
      <c r="F45" s="24">
        <v>2184441</v>
      </c>
      <c r="G45" s="24">
        <v>13289775</v>
      </c>
      <c r="H45" s="24">
        <f t="shared" si="5"/>
        <v>19491922</v>
      </c>
      <c r="I45" s="24">
        <f t="shared" si="4"/>
        <v>4195317</v>
      </c>
      <c r="J45" s="24">
        <f t="shared" si="6"/>
        <v>25370785</v>
      </c>
      <c r="K45" s="24">
        <f t="shared" si="3"/>
        <v>49058024</v>
      </c>
      <c r="L45" s="53" t="s">
        <v>126</v>
      </c>
    </row>
    <row r="46" spans="1:12" s="61" customFormat="1" ht="16.5" customHeight="1" x14ac:dyDescent="0.35">
      <c r="A46" s="45" t="s">
        <v>127</v>
      </c>
      <c r="B46" s="24">
        <v>9164751</v>
      </c>
      <c r="C46" s="24">
        <v>1968329</v>
      </c>
      <c r="D46" s="24">
        <v>12526982</v>
      </c>
      <c r="E46" s="24">
        <v>12688315</v>
      </c>
      <c r="F46" s="24">
        <v>2119559</v>
      </c>
      <c r="G46" s="24">
        <v>13766041</v>
      </c>
      <c r="H46" s="24">
        <f t="shared" ref="H46" si="7">B46+E46</f>
        <v>21853066</v>
      </c>
      <c r="I46" s="24">
        <f t="shared" ref="I46" si="8">C46+F46</f>
        <v>4087888</v>
      </c>
      <c r="J46" s="24">
        <f t="shared" ref="J46" si="9">D46+G46</f>
        <v>26293023</v>
      </c>
      <c r="K46" s="24">
        <f t="shared" ref="K46" si="10">SUM(H46:J46)</f>
        <v>52233977</v>
      </c>
      <c r="L46" s="53" t="s">
        <v>128</v>
      </c>
    </row>
    <row r="47" spans="1:12" s="61" customFormat="1" ht="22.4" customHeight="1" x14ac:dyDescent="0.35">
      <c r="A47" s="45" t="s">
        <v>129</v>
      </c>
      <c r="B47" s="23">
        <v>9716697</v>
      </c>
      <c r="C47" s="23">
        <v>1841739</v>
      </c>
      <c r="D47" s="23">
        <v>12176299</v>
      </c>
      <c r="E47" s="23">
        <v>13689569</v>
      </c>
      <c r="F47" s="23">
        <v>1655389</v>
      </c>
      <c r="G47" s="23">
        <v>13406319</v>
      </c>
      <c r="H47" s="24">
        <f t="shared" ref="H47" si="11">B47+E47</f>
        <v>23406266</v>
      </c>
      <c r="I47" s="24">
        <f t="shared" ref="I47" si="12">C47+F47</f>
        <v>3497128</v>
      </c>
      <c r="J47" s="24">
        <f t="shared" ref="J47" si="13">D47+G47</f>
        <v>25582618</v>
      </c>
      <c r="K47" s="24">
        <f t="shared" ref="K47" si="14">SUM(H47:J47)</f>
        <v>52486012</v>
      </c>
      <c r="L47" s="115"/>
    </row>
    <row r="48" spans="1:12" s="61" customFormat="1" ht="16.5" customHeight="1" x14ac:dyDescent="0.35">
      <c r="A48" s="45" t="s">
        <v>130</v>
      </c>
      <c r="B48" s="23">
        <v>9883692</v>
      </c>
      <c r="C48" s="23">
        <v>1983479</v>
      </c>
      <c r="D48" s="23">
        <v>11874596</v>
      </c>
      <c r="E48" s="23">
        <v>13973050</v>
      </c>
      <c r="F48" s="23">
        <v>1730072</v>
      </c>
      <c r="G48" s="23">
        <v>13029841</v>
      </c>
      <c r="H48" s="24">
        <f t="shared" ref="H48" si="15">B48+E48</f>
        <v>23856742</v>
      </c>
      <c r="I48" s="24">
        <f t="shared" ref="I48" si="16">C48+F48</f>
        <v>3713551</v>
      </c>
      <c r="J48" s="24">
        <f t="shared" ref="J48" si="17">D48+G48</f>
        <v>24904437</v>
      </c>
      <c r="K48" s="24">
        <f t="shared" ref="K48" si="18">SUM(H48:J48)</f>
        <v>52474730</v>
      </c>
      <c r="L48" s="117"/>
    </row>
    <row r="49" spans="1:12" s="61" customFormat="1" ht="17.149999999999999" customHeight="1" x14ac:dyDescent="0.35">
      <c r="A49" s="126" t="s">
        <v>131</v>
      </c>
      <c r="B49" s="23">
        <v>10276050</v>
      </c>
      <c r="C49" s="23">
        <v>1962239</v>
      </c>
      <c r="D49" s="23">
        <v>11590809</v>
      </c>
      <c r="E49" s="23">
        <v>14464391</v>
      </c>
      <c r="F49" s="23">
        <v>1749444</v>
      </c>
      <c r="G49" s="23">
        <v>12660156</v>
      </c>
      <c r="H49" s="24">
        <f t="shared" ref="H49" si="19">B49+E49</f>
        <v>24740441</v>
      </c>
      <c r="I49" s="24">
        <f t="shared" ref="I49" si="20">C49+F49</f>
        <v>3711683</v>
      </c>
      <c r="J49" s="24">
        <f t="shared" ref="J49" si="21">D49+G49</f>
        <v>24250965</v>
      </c>
      <c r="K49" s="24">
        <f t="shared" ref="K49" si="22">SUM(H49:J49)</f>
        <v>52703089</v>
      </c>
      <c r="L49" s="115" t="s">
        <v>132</v>
      </c>
    </row>
    <row r="50" spans="1:12" s="61" customFormat="1" ht="17.149999999999999" customHeight="1" x14ac:dyDescent="0.35">
      <c r="A50" s="126" t="s">
        <v>133</v>
      </c>
      <c r="B50" s="23">
        <v>11015223</v>
      </c>
      <c r="C50" s="23">
        <v>1592060</v>
      </c>
      <c r="D50" s="23">
        <v>11285320</v>
      </c>
      <c r="E50" s="23">
        <v>15199791</v>
      </c>
      <c r="F50" s="23">
        <v>1523433</v>
      </c>
      <c r="G50" s="23">
        <v>12222663</v>
      </c>
      <c r="H50" s="24">
        <f t="shared" ref="H50" si="23">B50+E50</f>
        <v>26215014</v>
      </c>
      <c r="I50" s="24">
        <f t="shared" ref="I50" si="24">C50+F50</f>
        <v>3115493</v>
      </c>
      <c r="J50" s="24">
        <f t="shared" ref="J50" si="25">D50+G50</f>
        <v>23507983</v>
      </c>
      <c r="K50" s="24">
        <f t="shared" ref="K50" si="26">SUM(H50:J50)</f>
        <v>52838490</v>
      </c>
      <c r="L50" s="115"/>
    </row>
    <row r="51" spans="1:12" s="61" customFormat="1" ht="17.149999999999999" customHeight="1" x14ac:dyDescent="0.3">
      <c r="A51" s="86"/>
      <c r="C51" s="83"/>
      <c r="D51" s="84"/>
      <c r="E51" s="64"/>
      <c r="F51" s="85"/>
      <c r="G51" s="64"/>
      <c r="H51" s="15"/>
      <c r="I51" s="69"/>
      <c r="J51" s="69"/>
      <c r="K51" s="64"/>
      <c r="L51" s="68"/>
    </row>
    <row r="52" spans="1:12" s="61" customFormat="1" ht="17.149999999999999" customHeight="1" x14ac:dyDescent="0.35">
      <c r="A52" s="86"/>
      <c r="C52" s="67"/>
      <c r="D52" s="67"/>
      <c r="E52" s="64"/>
      <c r="F52" s="64"/>
      <c r="G52" s="64"/>
      <c r="H52" s="15"/>
      <c r="I52" s="69"/>
      <c r="J52" s="69"/>
      <c r="K52" s="69"/>
      <c r="L52" s="68"/>
    </row>
    <row r="53" spans="1:12" ht="17.149999999999999" customHeight="1" x14ac:dyDescent="0.35">
      <c r="A53" s="86"/>
      <c r="B53" s="61"/>
      <c r="C53" s="67"/>
      <c r="D53" s="67"/>
      <c r="E53" s="64"/>
      <c r="F53" s="64"/>
      <c r="G53" s="64"/>
      <c r="H53" s="16"/>
      <c r="I53" s="16"/>
      <c r="J53" s="16"/>
      <c r="K53" s="16"/>
      <c r="L53" s="68"/>
    </row>
    <row r="54" spans="1:12" ht="17.149999999999999" customHeight="1" x14ac:dyDescent="0.35">
      <c r="A54" s="86"/>
      <c r="E54" s="64"/>
      <c r="F54" s="64"/>
      <c r="G54" s="64"/>
      <c r="H54" s="17"/>
      <c r="I54" s="17"/>
      <c r="J54" s="17"/>
      <c r="K54" s="17"/>
      <c r="L54" s="68"/>
    </row>
    <row r="55" spans="1:12" ht="17.149999999999999" customHeight="1" x14ac:dyDescent="0.35">
      <c r="A55" s="87"/>
      <c r="L55" s="68"/>
    </row>
    <row r="56" spans="1:12" ht="17.149999999999999" customHeight="1" x14ac:dyDescent="0.35">
      <c r="A56" s="87"/>
      <c r="C56" s="18"/>
      <c r="D56" s="18"/>
      <c r="E56" s="19"/>
      <c r="F56" s="19"/>
      <c r="G56" s="19"/>
      <c r="H56" s="19"/>
      <c r="I56" s="69"/>
      <c r="J56" s="69"/>
      <c r="K56" s="68"/>
      <c r="L56" s="68"/>
    </row>
    <row r="57" spans="1:12" ht="17.149999999999999" customHeight="1" x14ac:dyDescent="0.35">
      <c r="A57" s="86"/>
      <c r="I57" s="69"/>
      <c r="J57" s="69"/>
      <c r="K57" s="68"/>
      <c r="L57" s="68"/>
    </row>
    <row r="58" spans="1:12" ht="17.149999999999999" customHeight="1" x14ac:dyDescent="0.35">
      <c r="A58" s="86"/>
      <c r="I58" s="69"/>
      <c r="J58" s="69"/>
      <c r="K58" s="68"/>
      <c r="L58" s="68"/>
    </row>
    <row r="59" spans="1:12" ht="17.149999999999999" customHeight="1" x14ac:dyDescent="0.35">
      <c r="A59" s="86"/>
      <c r="I59" s="69"/>
      <c r="J59" s="69"/>
      <c r="K59" s="68"/>
      <c r="L59" s="68"/>
    </row>
    <row r="60" spans="1:12" ht="17.149999999999999" customHeight="1" x14ac:dyDescent="0.35">
      <c r="A60" s="86"/>
      <c r="L60" s="68"/>
    </row>
    <row r="61" spans="1:12" ht="17.149999999999999" customHeight="1" x14ac:dyDescent="0.35">
      <c r="A61" s="86"/>
    </row>
    <row r="62" spans="1:12" ht="17.149999999999999" customHeight="1" x14ac:dyDescent="0.35">
      <c r="A62" s="86"/>
    </row>
    <row r="63" spans="1:12" ht="17.149999999999999" customHeight="1" x14ac:dyDescent="0.35">
      <c r="A63" s="87"/>
      <c r="C63" s="18"/>
      <c r="D63" s="18"/>
    </row>
  </sheetData>
  <phoneticPr fontId="16" type="noConversion"/>
  <pageMargins left="0.7" right="0.7" top="0.75" bottom="0.75" header="0.3" footer="0.3"/>
  <pageSetup paperSize="9" scale="74" fitToWidth="0" fitToHeight="0" orientation="portrait" verticalDpi="4" r:id="rId1"/>
  <ignoredErrors>
    <ignoredError sqref="K9:K33" calculatedColumn="1"/>
  </ignoredError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A37FF-9748-48C8-93FE-CB79F1F990E0}">
  <sheetPr codeName="Sheet4"/>
  <dimension ref="A1:H66"/>
  <sheetViews>
    <sheetView showGridLines="0" workbookViewId="0">
      <pane xSplit="1" ySplit="7" topLeftCell="B8" activePane="bottomRight" state="frozen"/>
      <selection activeCell="B8" sqref="B8"/>
      <selection pane="topRight" activeCell="B8" sqref="B8"/>
      <selection pane="bottomLeft" activeCell="B8" sqref="B8"/>
      <selection pane="bottomRight"/>
    </sheetView>
  </sheetViews>
  <sheetFormatPr defaultColWidth="9.1796875" defaultRowHeight="17.149999999999999" customHeight="1" x14ac:dyDescent="0.35"/>
  <cols>
    <col min="1" max="1" width="12.453125" style="59" customWidth="1"/>
    <col min="2" max="4" width="14.7265625" style="59" customWidth="1"/>
    <col min="5" max="5" width="43.1796875" style="45" customWidth="1"/>
    <col min="6" max="7" width="12" style="59" customWidth="1"/>
    <col min="8" max="8" width="33.54296875" style="59" customWidth="1"/>
    <col min="9" max="16384" width="9.1796875" style="59"/>
  </cols>
  <sheetData>
    <row r="1" spans="1:8" ht="25.5" customHeight="1" x14ac:dyDescent="0.35">
      <c r="A1" s="141" t="s">
        <v>134</v>
      </c>
      <c r="B1" s="8"/>
      <c r="C1" s="8"/>
      <c r="D1" s="8"/>
    </row>
    <row r="2" spans="1:8" ht="17.149999999999999" customHeight="1" x14ac:dyDescent="0.35">
      <c r="A2" s="52" t="s">
        <v>61</v>
      </c>
      <c r="B2" s="75"/>
      <c r="C2" s="142"/>
      <c r="D2" s="142"/>
      <c r="E2" s="143"/>
    </row>
    <row r="3" spans="1:8" ht="17.149999999999999" customHeight="1" x14ac:dyDescent="0.35">
      <c r="A3" s="52" t="s">
        <v>31</v>
      </c>
      <c r="B3" s="75"/>
      <c r="C3" s="142"/>
      <c r="D3" s="142"/>
      <c r="E3" s="143"/>
    </row>
    <row r="4" spans="1:8" s="79" customFormat="1" ht="17.149999999999999" customHeight="1" x14ac:dyDescent="0.35">
      <c r="A4" s="52" t="s">
        <v>63</v>
      </c>
      <c r="B4" s="78"/>
      <c r="C4" s="75"/>
      <c r="D4" s="20"/>
      <c r="E4" s="20"/>
      <c r="F4" s="21"/>
    </row>
    <row r="5" spans="1:8" ht="17.149999999999999" customHeight="1" x14ac:dyDescent="0.35">
      <c r="A5" s="52" t="s">
        <v>64</v>
      </c>
      <c r="B5" s="75"/>
      <c r="C5" s="142"/>
      <c r="D5" s="142"/>
      <c r="E5" s="143"/>
    </row>
    <row r="6" spans="1:8" ht="17.149999999999999" customHeight="1" x14ac:dyDescent="0.35">
      <c r="A6" s="57" t="s">
        <v>65</v>
      </c>
      <c r="B6" s="57"/>
      <c r="C6" s="144"/>
      <c r="D6" s="144"/>
      <c r="E6" s="145"/>
    </row>
    <row r="7" spans="1:8" ht="34.15" customHeight="1" x14ac:dyDescent="0.35">
      <c r="A7" s="146" t="s">
        <v>66</v>
      </c>
      <c r="B7" s="147" t="s">
        <v>135</v>
      </c>
      <c r="C7" s="148" t="s">
        <v>136</v>
      </c>
      <c r="D7" s="148" t="s">
        <v>137</v>
      </c>
      <c r="E7" s="146" t="s">
        <v>22</v>
      </c>
    </row>
    <row r="8" spans="1:8" ht="17.149999999999999" customHeight="1" x14ac:dyDescent="0.35">
      <c r="A8" s="45" t="s">
        <v>138</v>
      </c>
      <c r="B8" s="24">
        <v>18975</v>
      </c>
      <c r="C8" s="24">
        <v>59446</v>
      </c>
      <c r="D8" s="24">
        <f t="shared" ref="D8:D35" si="0">B8+C8</f>
        <v>78421</v>
      </c>
      <c r="E8" s="149" t="s">
        <v>139</v>
      </c>
      <c r="F8" s="6"/>
      <c r="G8" s="6"/>
      <c r="H8" s="6"/>
    </row>
    <row r="9" spans="1:8" ht="17.149999999999999" customHeight="1" x14ac:dyDescent="0.35">
      <c r="A9" s="45" t="s">
        <v>77</v>
      </c>
      <c r="B9" s="24">
        <v>32</v>
      </c>
      <c r="C9" s="24">
        <v>36</v>
      </c>
      <c r="D9" s="24">
        <f t="shared" si="0"/>
        <v>68</v>
      </c>
      <c r="E9" s="149"/>
      <c r="F9" s="6"/>
      <c r="G9" s="6"/>
      <c r="H9" s="6"/>
    </row>
    <row r="10" spans="1:8" ht="17.149999999999999" customHeight="1" x14ac:dyDescent="0.35">
      <c r="A10" s="45" t="s">
        <v>78</v>
      </c>
      <c r="B10" s="24">
        <v>1570</v>
      </c>
      <c r="C10" s="24">
        <v>1671</v>
      </c>
      <c r="D10" s="24">
        <f t="shared" si="0"/>
        <v>3241</v>
      </c>
      <c r="E10" s="149"/>
      <c r="F10" s="6"/>
      <c r="G10" s="6"/>
      <c r="H10" s="6"/>
    </row>
    <row r="11" spans="1:8" ht="22.4" customHeight="1" x14ac:dyDescent="0.35">
      <c r="A11" s="45" t="s">
        <v>79</v>
      </c>
      <c r="B11" s="24">
        <v>10963</v>
      </c>
      <c r="C11" s="24">
        <v>12678</v>
      </c>
      <c r="D11" s="24">
        <f t="shared" si="0"/>
        <v>23641</v>
      </c>
      <c r="E11" s="149"/>
      <c r="F11" s="6"/>
      <c r="G11" s="6"/>
      <c r="H11" s="6"/>
    </row>
    <row r="12" spans="1:8" ht="17.149999999999999" customHeight="1" x14ac:dyDescent="0.35">
      <c r="A12" s="45" t="s">
        <v>80</v>
      </c>
      <c r="B12" s="24">
        <v>35130</v>
      </c>
      <c r="C12" s="24">
        <v>45456</v>
      </c>
      <c r="D12" s="24">
        <f t="shared" si="0"/>
        <v>80586</v>
      </c>
      <c r="E12" s="149"/>
      <c r="F12" s="6"/>
      <c r="G12" s="6"/>
      <c r="H12" s="6"/>
    </row>
    <row r="13" spans="1:8" ht="17.149999999999999" customHeight="1" x14ac:dyDescent="0.35">
      <c r="A13" s="45" t="s">
        <v>81</v>
      </c>
      <c r="B13" s="24">
        <v>35190</v>
      </c>
      <c r="C13" s="24">
        <v>57632</v>
      </c>
      <c r="D13" s="24">
        <f t="shared" si="0"/>
        <v>92822</v>
      </c>
      <c r="E13" s="149"/>
      <c r="F13" s="6"/>
      <c r="G13" s="6"/>
      <c r="H13" s="6"/>
    </row>
    <row r="14" spans="1:8" ht="17.149999999999999" customHeight="1" x14ac:dyDescent="0.35">
      <c r="A14" s="45" t="s">
        <v>82</v>
      </c>
      <c r="B14" s="24">
        <v>39730</v>
      </c>
      <c r="C14" s="24">
        <v>55603</v>
      </c>
      <c r="D14" s="24">
        <f t="shared" si="0"/>
        <v>95333</v>
      </c>
      <c r="E14" s="149"/>
      <c r="F14" s="6"/>
      <c r="G14" s="6"/>
      <c r="H14" s="6"/>
    </row>
    <row r="15" spans="1:8" ht="22.4" customHeight="1" x14ac:dyDescent="0.35">
      <c r="A15" s="45" t="s">
        <v>84</v>
      </c>
      <c r="B15" s="24">
        <v>37480</v>
      </c>
      <c r="C15" s="24">
        <v>61164</v>
      </c>
      <c r="D15" s="24">
        <f t="shared" si="0"/>
        <v>98644</v>
      </c>
      <c r="E15" s="149"/>
      <c r="F15" s="6"/>
      <c r="G15" s="6"/>
      <c r="H15" s="6"/>
    </row>
    <row r="16" spans="1:8" ht="17.149999999999999" customHeight="1" x14ac:dyDescent="0.35">
      <c r="A16" s="45" t="s">
        <v>85</v>
      </c>
      <c r="B16" s="24">
        <v>37113</v>
      </c>
      <c r="C16" s="24">
        <v>60216</v>
      </c>
      <c r="D16" s="24">
        <f t="shared" si="0"/>
        <v>97329</v>
      </c>
      <c r="E16" s="149"/>
      <c r="F16" s="6"/>
      <c r="G16" s="6"/>
      <c r="H16" s="6"/>
    </row>
    <row r="17" spans="1:8" ht="17.149999999999999" customHeight="1" x14ac:dyDescent="0.35">
      <c r="A17" s="45" t="s">
        <v>140</v>
      </c>
      <c r="B17" s="24">
        <v>53764</v>
      </c>
      <c r="C17" s="24">
        <v>76227</v>
      </c>
      <c r="D17" s="24">
        <f t="shared" si="0"/>
        <v>129991</v>
      </c>
      <c r="E17" s="149"/>
      <c r="F17" s="6"/>
      <c r="G17" s="6"/>
      <c r="H17" s="6"/>
    </row>
    <row r="18" spans="1:8" ht="17.149999999999999" customHeight="1" x14ac:dyDescent="0.35">
      <c r="A18" s="45" t="s">
        <v>87</v>
      </c>
      <c r="B18" s="24">
        <v>60882</v>
      </c>
      <c r="C18" s="24">
        <v>82081</v>
      </c>
      <c r="D18" s="24">
        <f t="shared" si="0"/>
        <v>142963</v>
      </c>
      <c r="E18" s="149"/>
      <c r="F18" s="6"/>
      <c r="G18" s="6"/>
      <c r="H18" s="6"/>
    </row>
    <row r="19" spans="1:8" ht="22.4" customHeight="1" x14ac:dyDescent="0.35">
      <c r="A19" s="45" t="s">
        <v>88</v>
      </c>
      <c r="B19" s="24">
        <v>85202</v>
      </c>
      <c r="C19" s="24">
        <v>126515</v>
      </c>
      <c r="D19" s="24">
        <f t="shared" si="0"/>
        <v>211717</v>
      </c>
      <c r="E19" s="149" t="s">
        <v>89</v>
      </c>
      <c r="F19" s="6"/>
      <c r="G19" s="6"/>
      <c r="H19" s="6"/>
    </row>
    <row r="20" spans="1:8" ht="17.149999999999999" customHeight="1" x14ac:dyDescent="0.35">
      <c r="A20" s="45" t="s">
        <v>90</v>
      </c>
      <c r="B20" s="24">
        <v>112055</v>
      </c>
      <c r="C20" s="24">
        <v>160543</v>
      </c>
      <c r="D20" s="24">
        <f t="shared" si="0"/>
        <v>272598</v>
      </c>
      <c r="E20" s="149"/>
      <c r="F20" s="6"/>
      <c r="G20" s="6"/>
      <c r="H20" s="6"/>
    </row>
    <row r="21" spans="1:8" ht="17.149999999999999" customHeight="1" x14ac:dyDescent="0.35">
      <c r="A21" s="45" t="s">
        <v>91</v>
      </c>
      <c r="B21" s="24">
        <v>138150</v>
      </c>
      <c r="C21" s="24">
        <v>197911</v>
      </c>
      <c r="D21" s="24">
        <f t="shared" si="0"/>
        <v>336061</v>
      </c>
      <c r="E21" s="149"/>
      <c r="F21" s="6"/>
      <c r="G21" s="6"/>
      <c r="H21" s="6"/>
    </row>
    <row r="22" spans="1:8" ht="17.149999999999999" customHeight="1" x14ac:dyDescent="0.35">
      <c r="A22" s="45" t="s">
        <v>92</v>
      </c>
      <c r="B22" s="24">
        <v>169238</v>
      </c>
      <c r="C22" s="24">
        <v>233400</v>
      </c>
      <c r="D22" s="24">
        <f t="shared" si="0"/>
        <v>402638</v>
      </c>
      <c r="E22" s="149"/>
      <c r="F22" s="6"/>
      <c r="G22" s="6"/>
      <c r="H22" s="6"/>
    </row>
    <row r="23" spans="1:8" ht="22.4" customHeight="1" x14ac:dyDescent="0.35">
      <c r="A23" s="45" t="s">
        <v>93</v>
      </c>
      <c r="B23" s="24">
        <v>233284</v>
      </c>
      <c r="C23" s="24">
        <v>306842</v>
      </c>
      <c r="D23" s="24">
        <f t="shared" si="0"/>
        <v>540126</v>
      </c>
      <c r="E23" s="149" t="s">
        <v>94</v>
      </c>
      <c r="F23" s="6"/>
      <c r="G23" s="6"/>
      <c r="H23" s="6"/>
    </row>
    <row r="24" spans="1:8" ht="17.149999999999999" customHeight="1" x14ac:dyDescent="0.35">
      <c r="A24" s="45" t="s">
        <v>95</v>
      </c>
      <c r="B24" s="24">
        <v>268262</v>
      </c>
      <c r="C24" s="24">
        <v>354641</v>
      </c>
      <c r="D24" s="24">
        <f t="shared" si="0"/>
        <v>622903</v>
      </c>
      <c r="E24" s="149" t="s">
        <v>96</v>
      </c>
      <c r="F24" s="6"/>
      <c r="G24" s="6"/>
      <c r="H24" s="6"/>
    </row>
    <row r="25" spans="1:8" s="61" customFormat="1" ht="17.149999999999999" customHeight="1" x14ac:dyDescent="0.35">
      <c r="A25" s="45" t="s">
        <v>97</v>
      </c>
      <c r="B25" s="24">
        <v>353668</v>
      </c>
      <c r="C25" s="24">
        <v>461304</v>
      </c>
      <c r="D25" s="24">
        <f t="shared" si="0"/>
        <v>814972</v>
      </c>
      <c r="E25" s="149"/>
      <c r="F25" s="6"/>
      <c r="G25" s="6"/>
      <c r="H25" s="6"/>
    </row>
    <row r="26" spans="1:8" s="61" customFormat="1" ht="17.149999999999999" customHeight="1" x14ac:dyDescent="0.35">
      <c r="A26" s="45" t="s">
        <v>98</v>
      </c>
      <c r="B26" s="24">
        <v>409670</v>
      </c>
      <c r="C26" s="24">
        <v>525776</v>
      </c>
      <c r="D26" s="24">
        <f t="shared" si="0"/>
        <v>935446</v>
      </c>
      <c r="E26" s="149" t="s">
        <v>99</v>
      </c>
      <c r="F26" s="6"/>
      <c r="G26" s="6"/>
      <c r="H26" s="6"/>
    </row>
    <row r="27" spans="1:8" s="61" customFormat="1" ht="22.4" customHeight="1" x14ac:dyDescent="0.35">
      <c r="A27" s="45" t="s">
        <v>100</v>
      </c>
      <c r="B27" s="24">
        <v>446000</v>
      </c>
      <c r="C27" s="24">
        <v>581680</v>
      </c>
      <c r="D27" s="24">
        <f t="shared" si="0"/>
        <v>1027680</v>
      </c>
      <c r="E27" s="149"/>
      <c r="F27" s="6"/>
      <c r="G27" s="6"/>
      <c r="H27" s="6"/>
    </row>
    <row r="28" spans="1:8" s="61" customFormat="1" ht="17.149999999999999" customHeight="1" x14ac:dyDescent="0.35">
      <c r="A28" s="45" t="s">
        <v>101</v>
      </c>
      <c r="B28" s="24">
        <v>460068</v>
      </c>
      <c r="C28" s="24">
        <v>598064</v>
      </c>
      <c r="D28" s="24">
        <f t="shared" si="0"/>
        <v>1058132</v>
      </c>
      <c r="E28" s="149"/>
      <c r="F28" s="6"/>
      <c r="G28" s="6"/>
      <c r="H28" s="6"/>
    </row>
    <row r="29" spans="1:8" s="61" customFormat="1" ht="17.149999999999999" customHeight="1" x14ac:dyDescent="0.35">
      <c r="A29" s="45" t="s">
        <v>102</v>
      </c>
      <c r="B29" s="24">
        <v>516264</v>
      </c>
      <c r="C29" s="24">
        <v>664924</v>
      </c>
      <c r="D29" s="24">
        <f t="shared" si="0"/>
        <v>1181188</v>
      </c>
      <c r="E29" s="150"/>
      <c r="F29" s="73"/>
      <c r="G29" s="38"/>
      <c r="H29" s="6"/>
    </row>
    <row r="30" spans="1:8" s="61" customFormat="1" ht="17.149999999999999" customHeight="1" x14ac:dyDescent="0.35">
      <c r="A30" s="45" t="s">
        <v>103</v>
      </c>
      <c r="B30" s="24">
        <v>576338</v>
      </c>
      <c r="C30" s="24">
        <v>741547</v>
      </c>
      <c r="D30" s="24">
        <f t="shared" si="0"/>
        <v>1317885</v>
      </c>
      <c r="E30" s="150" t="s">
        <v>104</v>
      </c>
      <c r="F30" s="73"/>
      <c r="G30" s="38"/>
      <c r="H30" s="6"/>
    </row>
    <row r="31" spans="1:8" s="61" customFormat="1" ht="22.4" customHeight="1" x14ac:dyDescent="0.35">
      <c r="A31" s="45" t="s">
        <v>105</v>
      </c>
      <c r="B31" s="24">
        <v>545138</v>
      </c>
      <c r="C31" s="24">
        <v>708652</v>
      </c>
      <c r="D31" s="24">
        <f t="shared" si="0"/>
        <v>1253790</v>
      </c>
      <c r="E31" s="150" t="s">
        <v>141</v>
      </c>
      <c r="F31" s="73"/>
      <c r="G31" s="38"/>
      <c r="H31" s="6"/>
    </row>
    <row r="32" spans="1:8" s="61" customFormat="1" ht="17.149999999999999" customHeight="1" x14ac:dyDescent="0.35">
      <c r="A32" s="45" t="s">
        <v>107</v>
      </c>
      <c r="B32" s="24">
        <v>559740</v>
      </c>
      <c r="C32" s="24">
        <v>707374</v>
      </c>
      <c r="D32" s="24">
        <f t="shared" si="0"/>
        <v>1267114</v>
      </c>
      <c r="E32" s="150" t="s">
        <v>142</v>
      </c>
      <c r="F32" s="73"/>
      <c r="G32" s="38"/>
      <c r="H32" s="6"/>
    </row>
    <row r="33" spans="1:8" s="61" customFormat="1" ht="17.149999999999999" customHeight="1" x14ac:dyDescent="0.35">
      <c r="A33" s="45" t="s">
        <v>108</v>
      </c>
      <c r="B33" s="24">
        <v>511976</v>
      </c>
      <c r="C33" s="24">
        <v>632575</v>
      </c>
      <c r="D33" s="24">
        <f t="shared" si="0"/>
        <v>1144551</v>
      </c>
      <c r="E33" s="150" t="s">
        <v>143</v>
      </c>
      <c r="F33" s="73"/>
      <c r="G33" s="38"/>
      <c r="H33" s="6"/>
    </row>
    <row r="34" spans="1:8" s="61" customFormat="1" ht="17.149999999999999" customHeight="1" x14ac:dyDescent="0.35">
      <c r="A34" s="45" t="s">
        <v>109</v>
      </c>
      <c r="B34" s="24">
        <v>504930</v>
      </c>
      <c r="C34" s="24">
        <v>619726</v>
      </c>
      <c r="D34" s="24">
        <f t="shared" si="0"/>
        <v>1124656</v>
      </c>
      <c r="E34" s="150" t="s">
        <v>144</v>
      </c>
      <c r="F34" s="73"/>
      <c r="G34" s="38"/>
      <c r="H34" s="6"/>
    </row>
    <row r="35" spans="1:8" s="61" customFormat="1" ht="22.4" customHeight="1" x14ac:dyDescent="0.35">
      <c r="A35" s="45" t="s">
        <v>111</v>
      </c>
      <c r="B35" s="24">
        <v>474036</v>
      </c>
      <c r="C35" s="24">
        <v>573654</v>
      </c>
      <c r="D35" s="24">
        <f t="shared" si="0"/>
        <v>1047690</v>
      </c>
      <c r="E35" s="150" t="s">
        <v>145</v>
      </c>
      <c r="F35" s="73"/>
      <c r="G35" s="38"/>
      <c r="H35" s="6"/>
    </row>
    <row r="36" spans="1:8" s="61" customFormat="1" ht="17.149999999999999" customHeight="1" x14ac:dyDescent="0.35">
      <c r="A36" s="45" t="s">
        <v>113</v>
      </c>
      <c r="B36" s="24">
        <v>473901</v>
      </c>
      <c r="C36" s="24">
        <v>554940</v>
      </c>
      <c r="D36" s="24">
        <f t="shared" ref="D36:D45" si="1">B36+C36</f>
        <v>1028841</v>
      </c>
      <c r="E36" s="150" t="s">
        <v>146</v>
      </c>
      <c r="F36" s="73"/>
      <c r="G36" s="38"/>
      <c r="H36" s="6"/>
    </row>
    <row r="37" spans="1:8" s="61" customFormat="1" ht="17.149999999999999" customHeight="1" x14ac:dyDescent="0.35">
      <c r="A37" s="45" t="s">
        <v>114</v>
      </c>
      <c r="B37" s="24">
        <v>486658</v>
      </c>
      <c r="C37" s="24">
        <v>600361</v>
      </c>
      <c r="D37" s="24">
        <f t="shared" si="1"/>
        <v>1087019</v>
      </c>
      <c r="E37" s="150" t="s">
        <v>147</v>
      </c>
      <c r="F37" s="73"/>
      <c r="G37" s="38"/>
      <c r="H37" s="6"/>
    </row>
    <row r="38" spans="1:8" s="61" customFormat="1" ht="17.149999999999999" customHeight="1" x14ac:dyDescent="0.35">
      <c r="A38" s="45" t="s">
        <v>115</v>
      </c>
      <c r="B38" s="24">
        <v>521194</v>
      </c>
      <c r="C38" s="24">
        <v>654875</v>
      </c>
      <c r="D38" s="24">
        <f t="shared" si="1"/>
        <v>1176069</v>
      </c>
      <c r="E38" s="150" t="s">
        <v>148</v>
      </c>
      <c r="F38" s="73"/>
      <c r="G38" s="38"/>
      <c r="H38" s="6"/>
    </row>
    <row r="39" spans="1:8" s="61" customFormat="1" ht="22.4" customHeight="1" x14ac:dyDescent="0.35">
      <c r="A39" s="45" t="s">
        <v>117</v>
      </c>
      <c r="B39" s="24">
        <v>456490</v>
      </c>
      <c r="C39" s="24">
        <v>544126</v>
      </c>
      <c r="D39" s="24">
        <f t="shared" si="1"/>
        <v>1000616</v>
      </c>
      <c r="E39" s="150" t="s">
        <v>149</v>
      </c>
      <c r="F39" s="128"/>
      <c r="G39" s="38"/>
      <c r="H39" s="6"/>
    </row>
    <row r="40" spans="1:8" s="61" customFormat="1" ht="17.149999999999999" customHeight="1" x14ac:dyDescent="0.35">
      <c r="A40" s="45" t="s">
        <v>119</v>
      </c>
      <c r="B40" s="24">
        <v>62355</v>
      </c>
      <c r="C40" s="24">
        <v>80108</v>
      </c>
      <c r="D40" s="24">
        <f t="shared" si="1"/>
        <v>142463</v>
      </c>
      <c r="E40" s="150" t="s">
        <v>150</v>
      </c>
      <c r="F40" s="128"/>
      <c r="G40" s="38"/>
      <c r="H40" s="6"/>
    </row>
    <row r="41" spans="1:8" s="61" customFormat="1" ht="17.149999999999999" customHeight="1" x14ac:dyDescent="0.35">
      <c r="A41" s="45" t="s">
        <v>120</v>
      </c>
      <c r="B41" s="24">
        <v>383910</v>
      </c>
      <c r="C41" s="24">
        <v>488899</v>
      </c>
      <c r="D41" s="24">
        <f t="shared" si="1"/>
        <v>872809</v>
      </c>
      <c r="E41" s="150" t="s">
        <v>151</v>
      </c>
      <c r="F41" s="128"/>
      <c r="G41" s="38"/>
      <c r="H41" s="6"/>
    </row>
    <row r="42" spans="1:8" s="61" customFormat="1" ht="17.149999999999999" customHeight="1" x14ac:dyDescent="0.35">
      <c r="A42" s="45" t="s">
        <v>121</v>
      </c>
      <c r="B42" s="24">
        <v>429467</v>
      </c>
      <c r="C42" s="24">
        <v>560930</v>
      </c>
      <c r="D42" s="24">
        <f t="shared" si="1"/>
        <v>990397</v>
      </c>
      <c r="E42" s="150" t="s">
        <v>152</v>
      </c>
      <c r="F42" s="128"/>
      <c r="G42" s="38"/>
      <c r="H42" s="6"/>
    </row>
    <row r="43" spans="1:8" s="61" customFormat="1" ht="22.4" customHeight="1" x14ac:dyDescent="0.35">
      <c r="A43" s="45" t="s">
        <v>123</v>
      </c>
      <c r="B43" s="24">
        <v>326957</v>
      </c>
      <c r="C43" s="24">
        <v>435799</v>
      </c>
      <c r="D43" s="24">
        <f t="shared" si="1"/>
        <v>762756</v>
      </c>
      <c r="E43" s="150" t="s">
        <v>153</v>
      </c>
      <c r="F43" s="128"/>
      <c r="G43" s="38"/>
      <c r="H43" s="6"/>
    </row>
    <row r="44" spans="1:8" s="61" customFormat="1" ht="16.5" customHeight="1" x14ac:dyDescent="0.35">
      <c r="A44" s="45" t="s">
        <v>124</v>
      </c>
      <c r="B44" s="24">
        <v>428642</v>
      </c>
      <c r="C44" s="24">
        <v>570822</v>
      </c>
      <c r="D44" s="24">
        <f t="shared" si="1"/>
        <v>999464</v>
      </c>
      <c r="E44" s="150" t="s">
        <v>154</v>
      </c>
      <c r="F44" s="128"/>
      <c r="G44" s="38"/>
      <c r="H44" s="6"/>
    </row>
    <row r="45" spans="1:8" s="61" customFormat="1" ht="16.5" customHeight="1" x14ac:dyDescent="0.35">
      <c r="A45" s="45" t="s">
        <v>125</v>
      </c>
      <c r="B45" s="24">
        <v>380065</v>
      </c>
      <c r="C45" s="24">
        <v>518212</v>
      </c>
      <c r="D45" s="24">
        <f t="shared" si="1"/>
        <v>898277</v>
      </c>
      <c r="E45" s="151" t="s">
        <v>155</v>
      </c>
      <c r="F45" s="128"/>
      <c r="G45" s="38"/>
      <c r="H45" s="6"/>
    </row>
    <row r="46" spans="1:8" s="61" customFormat="1" ht="16.5" customHeight="1" x14ac:dyDescent="0.35">
      <c r="A46" s="45" t="s">
        <v>127</v>
      </c>
      <c r="B46" s="24">
        <v>362733</v>
      </c>
      <c r="C46" s="24">
        <v>491679</v>
      </c>
      <c r="D46" s="24">
        <f>Table2[[#This Row],[Gas]]+Table2[[#This Row],[Electricity]]</f>
        <v>854412</v>
      </c>
      <c r="E46" s="151" t="s">
        <v>156</v>
      </c>
      <c r="F46" s="128"/>
      <c r="G46" s="38"/>
      <c r="H46" s="6"/>
    </row>
    <row r="47" spans="1:8" s="61" customFormat="1" ht="22.4" customHeight="1" x14ac:dyDescent="0.35">
      <c r="A47" s="45" t="s">
        <v>129</v>
      </c>
      <c r="B47" s="24">
        <v>389455</v>
      </c>
      <c r="C47" s="24">
        <v>508031</v>
      </c>
      <c r="D47" s="24">
        <f>Table2[[#This Row],[Gas]]+Table2[[#This Row],[Electricity]]</f>
        <v>897486</v>
      </c>
      <c r="E47" s="151" t="s">
        <v>157</v>
      </c>
      <c r="F47" s="128"/>
      <c r="G47" s="133"/>
      <c r="H47" s="6"/>
    </row>
    <row r="48" spans="1:8" s="61" customFormat="1" ht="17.149999999999999" customHeight="1" x14ac:dyDescent="0.35">
      <c r="A48" s="45" t="s">
        <v>130</v>
      </c>
      <c r="B48" s="24">
        <v>363121</v>
      </c>
      <c r="C48" s="24">
        <v>477608</v>
      </c>
      <c r="D48" s="24">
        <f>Table2[[#This Row],[Gas]]+Table2[[#This Row],[Electricity]]</f>
        <v>840729</v>
      </c>
      <c r="E48" s="151" t="s">
        <v>158</v>
      </c>
      <c r="F48" s="128"/>
      <c r="G48" s="133"/>
      <c r="H48" s="6"/>
    </row>
    <row r="49" spans="1:8" s="61" customFormat="1" ht="17.149999999999999" customHeight="1" x14ac:dyDescent="0.35">
      <c r="A49" s="45" t="s">
        <v>131</v>
      </c>
      <c r="B49" s="24">
        <v>369946</v>
      </c>
      <c r="C49" s="24">
        <v>504572</v>
      </c>
      <c r="D49" s="24">
        <f>Table2[[#This Row],[Gas]]+Table2[[#This Row],[Electricity]]</f>
        <v>874518</v>
      </c>
      <c r="E49" s="151" t="s">
        <v>159</v>
      </c>
      <c r="F49" s="128"/>
      <c r="G49" s="133"/>
      <c r="H49" s="12"/>
    </row>
    <row r="50" spans="1:8" s="61" customFormat="1" ht="17.149999999999999" customHeight="1" x14ac:dyDescent="0.35">
      <c r="A50" s="152" t="s">
        <v>133</v>
      </c>
      <c r="B50" s="153">
        <v>398956</v>
      </c>
      <c r="C50" s="153">
        <v>516631</v>
      </c>
      <c r="D50" s="153">
        <f>Table2[[#This Row],[Gas]]+Table2[[#This Row],[Electricity]]</f>
        <v>915587</v>
      </c>
      <c r="E50" s="154"/>
      <c r="F50" s="128"/>
      <c r="G50" s="133"/>
      <c r="H50" s="12"/>
    </row>
    <row r="51" spans="1:8" s="61" customFormat="1" ht="17.149999999999999" customHeight="1" x14ac:dyDescent="0.35">
      <c r="A51" s="45" t="s">
        <v>76</v>
      </c>
      <c r="B51" s="24">
        <f>SUM(B8:B50)</f>
        <v>12528698</v>
      </c>
      <c r="C51" s="24">
        <f>SUM(C8:C50)</f>
        <v>16214931</v>
      </c>
      <c r="D51" s="24">
        <f>SUM(D8:D50)</f>
        <v>28743629</v>
      </c>
      <c r="E51" s="151"/>
      <c r="F51" s="12"/>
      <c r="G51" s="38"/>
      <c r="H51" s="12"/>
    </row>
    <row r="52" spans="1:8" s="61" customFormat="1" ht="17.149999999999999" customHeight="1" x14ac:dyDescent="0.35">
      <c r="B52" s="155"/>
      <c r="C52" s="156"/>
      <c r="D52" s="156"/>
      <c r="E52" s="157"/>
      <c r="F52" s="74"/>
      <c r="G52" s="119"/>
      <c r="H52" s="12"/>
    </row>
    <row r="53" spans="1:8" s="61" customFormat="1" ht="17.149999999999999" customHeight="1" x14ac:dyDescent="0.35">
      <c r="B53" s="64"/>
      <c r="C53" s="156"/>
      <c r="D53" s="156"/>
      <c r="E53" s="58"/>
      <c r="F53" s="130"/>
      <c r="G53" s="130"/>
      <c r="H53" s="130"/>
    </row>
    <row r="54" spans="1:8" s="61" customFormat="1" ht="17.149999999999999" customHeight="1" x14ac:dyDescent="0.35">
      <c r="B54" s="64"/>
      <c r="C54" s="158"/>
      <c r="D54" s="156"/>
      <c r="E54" s="159"/>
      <c r="F54" s="127"/>
      <c r="G54" s="127"/>
      <c r="H54" s="127"/>
    </row>
    <row r="55" spans="1:8" s="61" customFormat="1" ht="17.149999999999999" customHeight="1" x14ac:dyDescent="0.35">
      <c r="B55" s="160"/>
      <c r="C55" s="160"/>
      <c r="D55" s="160"/>
      <c r="E55" s="157"/>
      <c r="F55" s="127"/>
      <c r="G55" s="127"/>
      <c r="H55" s="127"/>
    </row>
    <row r="56" spans="1:8" s="61" customFormat="1" ht="17.149999999999999" customHeight="1" x14ac:dyDescent="0.35">
      <c r="B56" s="64"/>
      <c r="C56" s="160"/>
      <c r="E56" s="161"/>
      <c r="G56" s="127"/>
      <c r="H56" s="132"/>
    </row>
    <row r="57" spans="1:8" ht="17.149999999999999" customHeight="1" x14ac:dyDescent="0.35">
      <c r="B57" s="64"/>
      <c r="C57" s="162"/>
      <c r="D57" s="64"/>
      <c r="E57" s="160"/>
      <c r="F57" s="12"/>
      <c r="G57" s="129"/>
      <c r="H57" s="129"/>
    </row>
    <row r="58" spans="1:8" ht="17.149999999999999" customHeight="1" x14ac:dyDescent="0.35">
      <c r="B58" s="64"/>
      <c r="C58" s="61"/>
      <c r="D58" s="156"/>
      <c r="E58" s="48"/>
      <c r="F58" s="12"/>
      <c r="G58" s="12"/>
      <c r="H58" s="129"/>
    </row>
    <row r="59" spans="1:8" ht="17.149999999999999" customHeight="1" x14ac:dyDescent="0.35">
      <c r="B59" s="163"/>
      <c r="C59" s="163"/>
      <c r="D59" s="156"/>
      <c r="E59" s="48"/>
    </row>
    <row r="60" spans="1:8" ht="15.75" customHeight="1" x14ac:dyDescent="0.35">
      <c r="B60" s="7"/>
    </row>
    <row r="61" spans="1:8" ht="15.75" customHeight="1" x14ac:dyDescent="0.35">
      <c r="B61" s="7"/>
      <c r="D61" s="164"/>
    </row>
    <row r="62" spans="1:8" ht="15.75" customHeight="1" x14ac:dyDescent="0.35">
      <c r="B62" s="7"/>
      <c r="D62" s="164"/>
    </row>
    <row r="63" spans="1:8" ht="17.149999999999999" customHeight="1" x14ac:dyDescent="0.35">
      <c r="B63" s="7"/>
      <c r="C63" s="8"/>
      <c r="D63" s="8"/>
      <c r="F63" s="8"/>
      <c r="G63" s="8"/>
      <c r="H63" s="8"/>
    </row>
    <row r="64" spans="1:8" ht="17.149999999999999" customHeight="1" x14ac:dyDescent="0.35">
      <c r="B64" s="7"/>
    </row>
    <row r="65" spans="2:2" ht="17.149999999999999" customHeight="1" x14ac:dyDescent="0.35">
      <c r="B65" s="155"/>
    </row>
    <row r="66" spans="2:2" ht="17.149999999999999" customHeight="1" x14ac:dyDescent="0.35">
      <c r="B66" s="155"/>
    </row>
  </sheetData>
  <phoneticPr fontId="16" type="noConversion"/>
  <pageMargins left="0.7" right="0.7" top="0.75" bottom="0.75" header="0.3" footer="0.3"/>
  <pageSetup paperSize="9" scale="74" fitToWidth="0" fitToHeight="0" orientation="portrait" verticalDpi="4"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63F47-A94D-4CA7-A0FE-28FCCFF5CDEC}">
  <sheetPr codeName="Sheet13"/>
  <dimension ref="A1:P72"/>
  <sheetViews>
    <sheetView showGridLines="0" zoomScaleNormal="100" workbookViewId="0">
      <pane xSplit="1" ySplit="8" topLeftCell="B9" activePane="bottomRight" state="frozen"/>
      <selection activeCell="B8" sqref="B8"/>
      <selection pane="topRight" activeCell="B8" sqref="B8"/>
      <selection pane="bottomLeft" activeCell="B8" sqref="B8"/>
      <selection pane="bottomRight"/>
    </sheetView>
  </sheetViews>
  <sheetFormatPr defaultColWidth="9.1796875" defaultRowHeight="17.149999999999999" customHeight="1" x14ac:dyDescent="0.35"/>
  <cols>
    <col min="1" max="1" width="13.26953125" style="59" customWidth="1"/>
    <col min="2" max="2" width="13.26953125" style="8" customWidth="1"/>
    <col min="3" max="3" width="12.81640625" style="8" customWidth="1"/>
    <col min="4" max="4" width="12" style="8" customWidth="1"/>
    <col min="5" max="5" width="11.81640625" style="8" customWidth="1"/>
    <col min="6" max="6" width="21" style="8" customWidth="1"/>
    <col min="7" max="7" width="13.1796875" style="8" customWidth="1"/>
    <col min="8" max="8" width="12" style="8" customWidth="1"/>
    <col min="9" max="9" width="12.54296875" style="8" customWidth="1"/>
    <col min="10" max="10" width="17.54296875" style="8" customWidth="1"/>
    <col min="11" max="11" width="12.453125" style="8" customWidth="1"/>
    <col min="12" max="12" width="11.81640625" style="8" customWidth="1"/>
    <col min="13" max="13" width="13.26953125" style="8" customWidth="1"/>
    <col min="14" max="14" width="14.54296875" style="8" customWidth="1"/>
    <col min="15" max="15" width="48.26953125" style="8" customWidth="1"/>
    <col min="16" max="16" width="12.81640625" style="9" bestFit="1" customWidth="1"/>
    <col min="17" max="16384" width="9.1796875" style="9"/>
  </cols>
  <sheetData>
    <row r="1" spans="1:16" ht="25.5" customHeight="1" x14ac:dyDescent="0.35">
      <c r="A1" s="141" t="s">
        <v>160</v>
      </c>
    </row>
    <row r="2" spans="1:16" ht="17.149999999999999" customHeight="1" x14ac:dyDescent="0.35">
      <c r="A2" s="52" t="s">
        <v>61</v>
      </c>
    </row>
    <row r="3" spans="1:16" ht="17.149999999999999" customHeight="1" x14ac:dyDescent="0.35">
      <c r="A3" s="52" t="s">
        <v>31</v>
      </c>
    </row>
    <row r="4" spans="1:16" s="79" customFormat="1" ht="17.149999999999999" customHeight="1" x14ac:dyDescent="0.35">
      <c r="A4" s="52" t="s">
        <v>63</v>
      </c>
      <c r="B4" s="78"/>
      <c r="C4" s="75"/>
      <c r="D4" s="20"/>
      <c r="E4" s="20"/>
      <c r="F4" s="21"/>
    </row>
    <row r="5" spans="1:16" ht="17.149999999999999" customHeight="1" x14ac:dyDescent="0.35">
      <c r="A5" s="52" t="s">
        <v>161</v>
      </c>
    </row>
    <row r="6" spans="1:16" ht="17.149999999999999" customHeight="1" x14ac:dyDescent="0.35">
      <c r="A6" s="52" t="s">
        <v>64</v>
      </c>
    </row>
    <row r="7" spans="1:16" ht="17.149999999999999" customHeight="1" x14ac:dyDescent="0.35">
      <c r="A7" s="57" t="s">
        <v>65</v>
      </c>
      <c r="B7" s="57"/>
      <c r="C7" s="144"/>
    </row>
    <row r="8" spans="1:16" ht="77.25" customHeight="1" x14ac:dyDescent="0.35">
      <c r="A8" s="146" t="s">
        <v>66</v>
      </c>
      <c r="B8" s="148" t="s">
        <v>67</v>
      </c>
      <c r="C8" s="148" t="s">
        <v>68</v>
      </c>
      <c r="D8" s="148" t="s">
        <v>162</v>
      </c>
      <c r="E8" s="148" t="s">
        <v>69</v>
      </c>
      <c r="F8" s="148" t="s">
        <v>163</v>
      </c>
      <c r="G8" s="148" t="s">
        <v>71</v>
      </c>
      <c r="H8" s="148" t="s">
        <v>164</v>
      </c>
      <c r="I8" s="148" t="s">
        <v>165</v>
      </c>
      <c r="J8" s="148" t="s">
        <v>166</v>
      </c>
      <c r="K8" s="148" t="s">
        <v>167</v>
      </c>
      <c r="L8" s="148" t="s">
        <v>168</v>
      </c>
      <c r="M8" s="148" t="s">
        <v>75</v>
      </c>
      <c r="N8" s="147" t="s">
        <v>76</v>
      </c>
      <c r="O8" s="146" t="s">
        <v>22</v>
      </c>
      <c r="P8" s="120"/>
    </row>
    <row r="9" spans="1:16" ht="17.149999999999999" customHeight="1" x14ac:dyDescent="0.35">
      <c r="A9" s="45" t="s">
        <v>77</v>
      </c>
      <c r="B9" s="93">
        <v>0</v>
      </c>
      <c r="C9" s="24"/>
      <c r="D9" s="24">
        <v>10038</v>
      </c>
      <c r="E9" s="24">
        <v>553631</v>
      </c>
      <c r="F9" s="93">
        <v>0</v>
      </c>
      <c r="G9" s="24"/>
      <c r="H9" s="24">
        <v>354969</v>
      </c>
      <c r="I9" s="24">
        <v>1771055</v>
      </c>
      <c r="J9" s="93">
        <f t="shared" ref="J9:J33" si="0">B9+F9</f>
        <v>0</v>
      </c>
      <c r="K9" s="24"/>
      <c r="L9" s="24">
        <f t="shared" ref="L9:L21" si="1">D9+H9</f>
        <v>365007</v>
      </c>
      <c r="M9" s="24">
        <f t="shared" ref="M9:M22" si="2">E9+I9</f>
        <v>2324686</v>
      </c>
      <c r="N9" s="24">
        <f>J9+L9+M9</f>
        <v>2689693</v>
      </c>
      <c r="O9" s="165"/>
      <c r="P9" s="23"/>
    </row>
    <row r="10" spans="1:16" ht="17.149999999999999" customHeight="1" x14ac:dyDescent="0.35">
      <c r="A10" s="45" t="s">
        <v>78</v>
      </c>
      <c r="B10" s="93">
        <v>0</v>
      </c>
      <c r="C10" s="24"/>
      <c r="D10" s="24">
        <v>9290</v>
      </c>
      <c r="E10" s="24">
        <v>559271</v>
      </c>
      <c r="F10" s="93">
        <v>0</v>
      </c>
      <c r="G10" s="24"/>
      <c r="H10" s="24">
        <v>444943</v>
      </c>
      <c r="I10" s="24">
        <v>1864295</v>
      </c>
      <c r="J10" s="93">
        <f t="shared" si="0"/>
        <v>0</v>
      </c>
      <c r="K10" s="24"/>
      <c r="L10" s="24">
        <f t="shared" si="1"/>
        <v>454233</v>
      </c>
      <c r="M10" s="24">
        <f t="shared" si="2"/>
        <v>2423566</v>
      </c>
      <c r="N10" s="24">
        <f t="shared" ref="N10:N33" si="3">J10+L10+M10</f>
        <v>2877799</v>
      </c>
      <c r="O10" s="165"/>
      <c r="P10" s="23"/>
    </row>
    <row r="11" spans="1:16" ht="22.4" customHeight="1" x14ac:dyDescent="0.35">
      <c r="A11" s="45" t="s">
        <v>79</v>
      </c>
      <c r="B11" s="93">
        <v>0</v>
      </c>
      <c r="C11" s="24"/>
      <c r="D11" s="24">
        <v>10109</v>
      </c>
      <c r="E11" s="24">
        <v>536022</v>
      </c>
      <c r="F11" s="93">
        <v>0</v>
      </c>
      <c r="G11" s="24"/>
      <c r="H11" s="24">
        <v>500960</v>
      </c>
      <c r="I11" s="24">
        <v>1832983</v>
      </c>
      <c r="J11" s="93">
        <f t="shared" si="0"/>
        <v>0</v>
      </c>
      <c r="K11" s="24"/>
      <c r="L11" s="24">
        <f t="shared" si="1"/>
        <v>511069</v>
      </c>
      <c r="M11" s="24">
        <f t="shared" si="2"/>
        <v>2369005</v>
      </c>
      <c r="N11" s="24">
        <f t="shared" si="3"/>
        <v>2880074</v>
      </c>
      <c r="O11" s="165"/>
      <c r="P11" s="23"/>
    </row>
    <row r="12" spans="1:16" ht="17.149999999999999" customHeight="1" x14ac:dyDescent="0.35">
      <c r="A12" s="45" t="s">
        <v>80</v>
      </c>
      <c r="B12" s="93">
        <v>0</v>
      </c>
      <c r="C12" s="24"/>
      <c r="D12" s="24">
        <v>10603</v>
      </c>
      <c r="E12" s="24">
        <v>507974</v>
      </c>
      <c r="F12" s="93">
        <v>0</v>
      </c>
      <c r="G12" s="24"/>
      <c r="H12" s="24">
        <v>509436</v>
      </c>
      <c r="I12" s="24">
        <v>1790147</v>
      </c>
      <c r="J12" s="93">
        <f t="shared" si="0"/>
        <v>0</v>
      </c>
      <c r="K12" s="24"/>
      <c r="L12" s="24">
        <f t="shared" si="1"/>
        <v>520039</v>
      </c>
      <c r="M12" s="24">
        <f t="shared" si="2"/>
        <v>2298121</v>
      </c>
      <c r="N12" s="24">
        <f t="shared" si="3"/>
        <v>2818160</v>
      </c>
      <c r="O12" s="165"/>
      <c r="P12" s="23"/>
    </row>
    <row r="13" spans="1:16" ht="17.149999999999999" customHeight="1" x14ac:dyDescent="0.35">
      <c r="A13" s="45" t="s">
        <v>81</v>
      </c>
      <c r="B13" s="93">
        <v>0</v>
      </c>
      <c r="C13" s="24"/>
      <c r="D13" s="24">
        <v>10778</v>
      </c>
      <c r="E13" s="24">
        <v>488142</v>
      </c>
      <c r="F13" s="24">
        <v>946</v>
      </c>
      <c r="G13" s="24"/>
      <c r="H13" s="24">
        <v>496810</v>
      </c>
      <c r="I13" s="24">
        <v>1819499</v>
      </c>
      <c r="J13" s="24">
        <f t="shared" si="0"/>
        <v>946</v>
      </c>
      <c r="K13" s="24"/>
      <c r="L13" s="24">
        <f t="shared" si="1"/>
        <v>507588</v>
      </c>
      <c r="M13" s="24">
        <f t="shared" si="2"/>
        <v>2307641</v>
      </c>
      <c r="N13" s="24">
        <f t="shared" si="3"/>
        <v>2816175</v>
      </c>
      <c r="O13" s="165"/>
      <c r="P13" s="23"/>
    </row>
    <row r="14" spans="1:16" ht="17.149999999999999" customHeight="1" x14ac:dyDescent="0.35">
      <c r="A14" s="45" t="s">
        <v>82</v>
      </c>
      <c r="B14" s="93">
        <v>0</v>
      </c>
      <c r="C14" s="24"/>
      <c r="D14" s="24">
        <v>10535</v>
      </c>
      <c r="E14" s="24">
        <v>482251</v>
      </c>
      <c r="F14" s="24">
        <v>3536</v>
      </c>
      <c r="G14" s="24"/>
      <c r="H14" s="24">
        <v>515107</v>
      </c>
      <c r="I14" s="24">
        <v>1824847</v>
      </c>
      <c r="J14" s="24">
        <f t="shared" si="0"/>
        <v>3536</v>
      </c>
      <c r="K14" s="24"/>
      <c r="L14" s="24">
        <f t="shared" si="1"/>
        <v>525642</v>
      </c>
      <c r="M14" s="24">
        <f t="shared" si="2"/>
        <v>2307098</v>
      </c>
      <c r="N14" s="24">
        <f t="shared" si="3"/>
        <v>2836276</v>
      </c>
      <c r="O14" s="165" t="s">
        <v>83</v>
      </c>
      <c r="P14" s="23"/>
    </row>
    <row r="15" spans="1:16" ht="22.4" customHeight="1" x14ac:dyDescent="0.35">
      <c r="A15" s="45" t="s">
        <v>84</v>
      </c>
      <c r="B15" s="93">
        <v>0</v>
      </c>
      <c r="C15" s="24"/>
      <c r="D15" s="24">
        <v>10530</v>
      </c>
      <c r="E15" s="24">
        <v>480223</v>
      </c>
      <c r="F15" s="24">
        <v>4777</v>
      </c>
      <c r="G15" s="24"/>
      <c r="H15" s="24">
        <v>471484</v>
      </c>
      <c r="I15" s="24">
        <v>1782186</v>
      </c>
      <c r="J15" s="24">
        <f t="shared" si="0"/>
        <v>4777</v>
      </c>
      <c r="K15" s="24"/>
      <c r="L15" s="24">
        <f t="shared" si="1"/>
        <v>482014</v>
      </c>
      <c r="M15" s="24">
        <f t="shared" si="2"/>
        <v>2262409</v>
      </c>
      <c r="N15" s="24">
        <f t="shared" si="3"/>
        <v>2749200</v>
      </c>
      <c r="O15" s="165"/>
      <c r="P15" s="23"/>
    </row>
    <row r="16" spans="1:16" ht="17.149999999999999" customHeight="1" x14ac:dyDescent="0.35">
      <c r="A16" s="45" t="s">
        <v>85</v>
      </c>
      <c r="B16" s="93">
        <v>0</v>
      </c>
      <c r="C16" s="24"/>
      <c r="D16" s="24">
        <v>10078</v>
      </c>
      <c r="E16" s="24">
        <v>484537</v>
      </c>
      <c r="F16" s="24">
        <v>6214</v>
      </c>
      <c r="G16" s="24"/>
      <c r="H16" s="24">
        <v>477395</v>
      </c>
      <c r="I16" s="24">
        <v>1763237</v>
      </c>
      <c r="J16" s="24">
        <f t="shared" si="0"/>
        <v>6214</v>
      </c>
      <c r="K16" s="24"/>
      <c r="L16" s="24">
        <f t="shared" si="1"/>
        <v>487473</v>
      </c>
      <c r="M16" s="24">
        <f t="shared" si="2"/>
        <v>2247774</v>
      </c>
      <c r="N16" s="24">
        <f t="shared" si="3"/>
        <v>2741461</v>
      </c>
      <c r="O16" s="165"/>
      <c r="P16" s="23"/>
    </row>
    <row r="17" spans="1:16" s="10" customFormat="1" ht="17.149999999999999" customHeight="1" x14ac:dyDescent="0.35">
      <c r="A17" s="45" t="s">
        <v>140</v>
      </c>
      <c r="B17" s="93">
        <v>0</v>
      </c>
      <c r="C17" s="24"/>
      <c r="D17" s="24">
        <v>13224</v>
      </c>
      <c r="E17" s="24">
        <v>491553</v>
      </c>
      <c r="F17" s="24">
        <v>7211</v>
      </c>
      <c r="G17" s="24"/>
      <c r="H17" s="24">
        <v>494900</v>
      </c>
      <c r="I17" s="24">
        <v>1712572</v>
      </c>
      <c r="J17" s="24">
        <f t="shared" si="0"/>
        <v>7211</v>
      </c>
      <c r="K17" s="24"/>
      <c r="L17" s="24">
        <f t="shared" si="1"/>
        <v>508124</v>
      </c>
      <c r="M17" s="24">
        <f t="shared" si="2"/>
        <v>2204125</v>
      </c>
      <c r="N17" s="24">
        <f t="shared" si="3"/>
        <v>2719460</v>
      </c>
      <c r="O17" s="165"/>
      <c r="P17" s="23"/>
    </row>
    <row r="18" spans="1:16" s="10" customFormat="1" ht="17.149999999999999" customHeight="1" x14ac:dyDescent="0.35">
      <c r="A18" s="45" t="s">
        <v>87</v>
      </c>
      <c r="B18" s="24">
        <v>27</v>
      </c>
      <c r="C18" s="24"/>
      <c r="D18" s="24">
        <v>15089</v>
      </c>
      <c r="E18" s="24">
        <v>487946</v>
      </c>
      <c r="F18" s="24">
        <v>7743</v>
      </c>
      <c r="G18" s="24"/>
      <c r="H18" s="24">
        <v>498719</v>
      </c>
      <c r="I18" s="24">
        <v>1709367</v>
      </c>
      <c r="J18" s="24">
        <f t="shared" si="0"/>
        <v>7770</v>
      </c>
      <c r="K18" s="24"/>
      <c r="L18" s="24">
        <f t="shared" si="1"/>
        <v>513808</v>
      </c>
      <c r="M18" s="24">
        <f t="shared" si="2"/>
        <v>2197313</v>
      </c>
      <c r="N18" s="24">
        <f t="shared" si="3"/>
        <v>2718891</v>
      </c>
      <c r="O18" s="165"/>
      <c r="P18" s="23"/>
    </row>
    <row r="19" spans="1:16" s="10" customFormat="1" ht="22.4" customHeight="1" x14ac:dyDescent="0.35">
      <c r="A19" s="45" t="s">
        <v>88</v>
      </c>
      <c r="B19" s="24">
        <v>95</v>
      </c>
      <c r="C19" s="24"/>
      <c r="D19" s="24">
        <v>18587</v>
      </c>
      <c r="E19" s="24">
        <v>472710</v>
      </c>
      <c r="F19" s="24">
        <v>8331</v>
      </c>
      <c r="G19" s="24"/>
      <c r="H19" s="24">
        <v>509224</v>
      </c>
      <c r="I19" s="24">
        <v>1696853</v>
      </c>
      <c r="J19" s="24">
        <f t="shared" si="0"/>
        <v>8426</v>
      </c>
      <c r="K19" s="24"/>
      <c r="L19" s="24">
        <f t="shared" si="1"/>
        <v>527811</v>
      </c>
      <c r="M19" s="24">
        <f t="shared" si="2"/>
        <v>2169563</v>
      </c>
      <c r="N19" s="24">
        <f t="shared" si="3"/>
        <v>2705800</v>
      </c>
      <c r="O19" s="165" t="s">
        <v>89</v>
      </c>
      <c r="P19" s="23"/>
    </row>
    <row r="20" spans="1:16" s="10" customFormat="1" ht="17.149999999999999" customHeight="1" x14ac:dyDescent="0.35">
      <c r="A20" s="45" t="s">
        <v>90</v>
      </c>
      <c r="B20" s="24">
        <v>227</v>
      </c>
      <c r="C20" s="24"/>
      <c r="D20" s="24">
        <v>20742</v>
      </c>
      <c r="E20" s="24">
        <v>464729</v>
      </c>
      <c r="F20" s="24">
        <v>9575</v>
      </c>
      <c r="G20" s="24"/>
      <c r="H20" s="24">
        <v>507897</v>
      </c>
      <c r="I20" s="24">
        <v>1709885</v>
      </c>
      <c r="J20" s="24">
        <f t="shared" si="0"/>
        <v>9802</v>
      </c>
      <c r="K20" s="24"/>
      <c r="L20" s="24">
        <f t="shared" si="1"/>
        <v>528639</v>
      </c>
      <c r="M20" s="24">
        <f t="shared" si="2"/>
        <v>2174614</v>
      </c>
      <c r="N20" s="24">
        <f t="shared" si="3"/>
        <v>2713055</v>
      </c>
      <c r="O20" s="165"/>
      <c r="P20" s="23"/>
    </row>
    <row r="21" spans="1:16" s="10" customFormat="1" ht="17.149999999999999" customHeight="1" x14ac:dyDescent="0.35">
      <c r="A21" s="45" t="s">
        <v>91</v>
      </c>
      <c r="B21" s="24">
        <v>438</v>
      </c>
      <c r="C21" s="24"/>
      <c r="D21" s="24">
        <v>28498</v>
      </c>
      <c r="E21" s="24">
        <v>452597</v>
      </c>
      <c r="F21" s="24">
        <v>12023</v>
      </c>
      <c r="G21" s="24"/>
      <c r="H21" s="24">
        <v>508808</v>
      </c>
      <c r="I21" s="24">
        <v>1672772</v>
      </c>
      <c r="J21" s="24">
        <f t="shared" si="0"/>
        <v>12461</v>
      </c>
      <c r="K21" s="24"/>
      <c r="L21" s="24">
        <f t="shared" si="1"/>
        <v>537306</v>
      </c>
      <c r="M21" s="24">
        <f t="shared" si="2"/>
        <v>2125369</v>
      </c>
      <c r="N21" s="24">
        <f t="shared" si="3"/>
        <v>2675136</v>
      </c>
      <c r="O21" s="165"/>
      <c r="P21" s="23"/>
    </row>
    <row r="22" spans="1:16" s="10" customFormat="1" ht="17.149999999999999" customHeight="1" x14ac:dyDescent="0.35">
      <c r="A22" s="45" t="s">
        <v>92</v>
      </c>
      <c r="B22" s="24">
        <v>732</v>
      </c>
      <c r="C22" s="24"/>
      <c r="D22" s="24">
        <v>36622</v>
      </c>
      <c r="E22" s="24">
        <v>433795</v>
      </c>
      <c r="F22" s="24">
        <v>14914</v>
      </c>
      <c r="G22" s="24"/>
      <c r="H22" s="24">
        <v>473677</v>
      </c>
      <c r="I22" s="24">
        <v>1662092</v>
      </c>
      <c r="J22" s="24">
        <f t="shared" si="0"/>
        <v>15646</v>
      </c>
      <c r="K22" s="24"/>
      <c r="L22" s="24">
        <f t="shared" ref="L22:L33" si="4">D22+H22</f>
        <v>510299</v>
      </c>
      <c r="M22" s="24">
        <f t="shared" si="2"/>
        <v>2095887</v>
      </c>
      <c r="N22" s="24">
        <v>2621832</v>
      </c>
      <c r="O22" s="165"/>
      <c r="P22" s="23"/>
    </row>
    <row r="23" spans="1:16" s="10" customFormat="1" ht="22.4" customHeight="1" x14ac:dyDescent="0.35">
      <c r="A23" s="45" t="s">
        <v>93</v>
      </c>
      <c r="B23" s="24">
        <v>928</v>
      </c>
      <c r="C23" s="24"/>
      <c r="D23" s="24">
        <v>43416</v>
      </c>
      <c r="E23" s="24">
        <v>420271</v>
      </c>
      <c r="F23" s="24">
        <v>18140</v>
      </c>
      <c r="G23" s="24"/>
      <c r="H23" s="24">
        <v>506830</v>
      </c>
      <c r="I23" s="24">
        <v>1630752</v>
      </c>
      <c r="J23" s="24">
        <f t="shared" si="0"/>
        <v>19068</v>
      </c>
      <c r="K23" s="24"/>
      <c r="L23" s="24">
        <f t="shared" si="4"/>
        <v>550246</v>
      </c>
      <c r="M23" s="24">
        <f t="shared" ref="M23:M33" si="5">E23+I23</f>
        <v>2051023</v>
      </c>
      <c r="N23" s="24">
        <f t="shared" si="3"/>
        <v>2620337</v>
      </c>
      <c r="O23" s="165" t="s">
        <v>94</v>
      </c>
      <c r="P23" s="23"/>
    </row>
    <row r="24" spans="1:16" s="10" customFormat="1" ht="17.149999999999999" customHeight="1" x14ac:dyDescent="0.35">
      <c r="A24" s="45" t="s">
        <v>95</v>
      </c>
      <c r="B24" s="24">
        <v>1134</v>
      </c>
      <c r="C24" s="24"/>
      <c r="D24" s="24">
        <v>47130</v>
      </c>
      <c r="E24" s="24">
        <v>420117</v>
      </c>
      <c r="F24" s="24">
        <v>22466</v>
      </c>
      <c r="G24" s="24"/>
      <c r="H24" s="24">
        <v>506304</v>
      </c>
      <c r="I24" s="24">
        <v>1659163</v>
      </c>
      <c r="J24" s="24">
        <f t="shared" si="0"/>
        <v>23600</v>
      </c>
      <c r="K24" s="24"/>
      <c r="L24" s="24">
        <f t="shared" si="4"/>
        <v>553434</v>
      </c>
      <c r="M24" s="24">
        <f t="shared" si="5"/>
        <v>2079280</v>
      </c>
      <c r="N24" s="24">
        <f t="shared" si="3"/>
        <v>2656314</v>
      </c>
      <c r="O24" s="165" t="s">
        <v>96</v>
      </c>
      <c r="P24" s="23"/>
    </row>
    <row r="25" spans="1:16" s="11" customFormat="1" ht="17.149999999999999" customHeight="1" x14ac:dyDescent="0.35">
      <c r="A25" s="45" t="s">
        <v>97</v>
      </c>
      <c r="B25" s="24">
        <v>1370</v>
      </c>
      <c r="C25" s="24"/>
      <c r="D25" s="24">
        <v>46537</v>
      </c>
      <c r="E25" s="24">
        <v>417299</v>
      </c>
      <c r="F25" s="24">
        <v>27373</v>
      </c>
      <c r="G25" s="24"/>
      <c r="H25" s="24">
        <v>488088</v>
      </c>
      <c r="I25" s="24">
        <v>1605549</v>
      </c>
      <c r="J25" s="24">
        <f t="shared" si="0"/>
        <v>28743</v>
      </c>
      <c r="K25" s="24"/>
      <c r="L25" s="24">
        <f t="shared" si="4"/>
        <v>534625</v>
      </c>
      <c r="M25" s="24">
        <f t="shared" si="5"/>
        <v>2022848</v>
      </c>
      <c r="N25" s="24">
        <f t="shared" si="3"/>
        <v>2586216</v>
      </c>
      <c r="O25" s="165"/>
      <c r="P25" s="23"/>
    </row>
    <row r="26" spans="1:16" s="11" customFormat="1" ht="17.149999999999999" customHeight="1" x14ac:dyDescent="0.35">
      <c r="A26" s="45" t="s">
        <v>98</v>
      </c>
      <c r="B26" s="24">
        <v>1545</v>
      </c>
      <c r="C26" s="24"/>
      <c r="D26" s="24">
        <v>50314</v>
      </c>
      <c r="E26" s="24">
        <v>406541</v>
      </c>
      <c r="F26" s="24">
        <v>32252</v>
      </c>
      <c r="G26" s="24"/>
      <c r="H26" s="24">
        <v>498756</v>
      </c>
      <c r="I26" s="24">
        <v>1589466</v>
      </c>
      <c r="J26" s="24">
        <f t="shared" si="0"/>
        <v>33797</v>
      </c>
      <c r="K26" s="24"/>
      <c r="L26" s="24">
        <f t="shared" si="4"/>
        <v>549070</v>
      </c>
      <c r="M26" s="24">
        <f t="shared" si="5"/>
        <v>1996007</v>
      </c>
      <c r="N26" s="24">
        <f t="shared" si="3"/>
        <v>2578874</v>
      </c>
      <c r="O26" s="165" t="s">
        <v>99</v>
      </c>
      <c r="P26" s="23"/>
    </row>
    <row r="27" spans="1:16" s="11" customFormat="1" ht="22.4" customHeight="1" x14ac:dyDescent="0.35">
      <c r="A27" s="45" t="s">
        <v>100</v>
      </c>
      <c r="B27" s="24">
        <v>1768</v>
      </c>
      <c r="C27" s="24"/>
      <c r="D27" s="24">
        <v>54295</v>
      </c>
      <c r="E27" s="24">
        <v>397035</v>
      </c>
      <c r="F27" s="24">
        <v>36672</v>
      </c>
      <c r="G27" s="24"/>
      <c r="H27" s="24">
        <v>497092</v>
      </c>
      <c r="I27" s="24">
        <v>1549754</v>
      </c>
      <c r="J27" s="24">
        <f t="shared" si="0"/>
        <v>38440</v>
      </c>
      <c r="K27" s="24"/>
      <c r="L27" s="24">
        <f t="shared" si="4"/>
        <v>551387</v>
      </c>
      <c r="M27" s="24">
        <f t="shared" si="5"/>
        <v>1946789</v>
      </c>
      <c r="N27" s="24">
        <f t="shared" si="3"/>
        <v>2536616</v>
      </c>
      <c r="O27" s="165"/>
      <c r="P27" s="23"/>
    </row>
    <row r="28" spans="1:16" s="11" customFormat="1" ht="17.149999999999999" customHeight="1" x14ac:dyDescent="0.35">
      <c r="A28" s="45" t="s">
        <v>101</v>
      </c>
      <c r="B28" s="24">
        <v>2021</v>
      </c>
      <c r="C28" s="24"/>
      <c r="D28" s="24">
        <v>53702</v>
      </c>
      <c r="E28" s="24">
        <v>382946</v>
      </c>
      <c r="F28" s="24">
        <v>40271</v>
      </c>
      <c r="G28" s="24"/>
      <c r="H28" s="24">
        <v>498456</v>
      </c>
      <c r="I28" s="24">
        <v>1527968</v>
      </c>
      <c r="J28" s="24">
        <f t="shared" si="0"/>
        <v>42292</v>
      </c>
      <c r="K28" s="24"/>
      <c r="L28" s="24">
        <f t="shared" si="4"/>
        <v>552158</v>
      </c>
      <c r="M28" s="24">
        <f t="shared" si="5"/>
        <v>1910914</v>
      </c>
      <c r="N28" s="24">
        <f t="shared" si="3"/>
        <v>2505364</v>
      </c>
      <c r="O28" s="165"/>
      <c r="P28" s="23"/>
    </row>
    <row r="29" spans="1:16" s="11" customFormat="1" ht="17.149999999999999" customHeight="1" x14ac:dyDescent="0.35">
      <c r="A29" s="45" t="s">
        <v>102</v>
      </c>
      <c r="B29" s="24">
        <v>2096</v>
      </c>
      <c r="C29" s="24"/>
      <c r="D29" s="24">
        <v>52906</v>
      </c>
      <c r="E29" s="24">
        <v>375435</v>
      </c>
      <c r="F29" s="24">
        <v>43888</v>
      </c>
      <c r="G29" s="24"/>
      <c r="H29" s="24">
        <v>500089</v>
      </c>
      <c r="I29" s="24">
        <v>1486995</v>
      </c>
      <c r="J29" s="24">
        <f t="shared" si="0"/>
        <v>45984</v>
      </c>
      <c r="K29" s="24"/>
      <c r="L29" s="24">
        <f t="shared" si="4"/>
        <v>552995</v>
      </c>
      <c r="M29" s="24">
        <f t="shared" si="5"/>
        <v>1862430</v>
      </c>
      <c r="N29" s="24">
        <f t="shared" si="3"/>
        <v>2461409</v>
      </c>
      <c r="O29" s="165"/>
      <c r="P29" s="23"/>
    </row>
    <row r="30" spans="1:16" s="11" customFormat="1" ht="17.149999999999999" customHeight="1" x14ac:dyDescent="0.35">
      <c r="A30" s="45" t="s">
        <v>103</v>
      </c>
      <c r="B30" s="24">
        <v>2334</v>
      </c>
      <c r="C30" s="24"/>
      <c r="D30" s="24">
        <v>59889</v>
      </c>
      <c r="E30" s="24">
        <v>353981</v>
      </c>
      <c r="F30" s="24">
        <v>49546</v>
      </c>
      <c r="G30" s="24"/>
      <c r="H30" s="24">
        <v>525219</v>
      </c>
      <c r="I30" s="24">
        <v>1422472</v>
      </c>
      <c r="J30" s="24">
        <f t="shared" si="0"/>
        <v>51880</v>
      </c>
      <c r="K30" s="24"/>
      <c r="L30" s="24">
        <f t="shared" si="4"/>
        <v>585108</v>
      </c>
      <c r="M30" s="24">
        <f t="shared" si="5"/>
        <v>1776453</v>
      </c>
      <c r="N30" s="24">
        <f t="shared" si="3"/>
        <v>2413441</v>
      </c>
      <c r="O30" s="165" t="s">
        <v>104</v>
      </c>
      <c r="P30" s="23"/>
    </row>
    <row r="31" spans="1:16" s="11" customFormat="1" ht="22.4" customHeight="1" x14ac:dyDescent="0.35">
      <c r="A31" s="45" t="s">
        <v>105</v>
      </c>
      <c r="B31" s="24">
        <v>2433</v>
      </c>
      <c r="C31" s="24"/>
      <c r="D31" s="24">
        <v>60193</v>
      </c>
      <c r="E31" s="24">
        <v>347030</v>
      </c>
      <c r="F31" s="24">
        <v>53546</v>
      </c>
      <c r="G31" s="24"/>
      <c r="H31" s="24">
        <v>513501</v>
      </c>
      <c r="I31" s="24">
        <v>1412164</v>
      </c>
      <c r="J31" s="24">
        <f t="shared" si="0"/>
        <v>55979</v>
      </c>
      <c r="K31" s="24"/>
      <c r="L31" s="24">
        <f t="shared" si="4"/>
        <v>573694</v>
      </c>
      <c r="M31" s="24">
        <f t="shared" si="5"/>
        <v>1759194</v>
      </c>
      <c r="N31" s="24">
        <f t="shared" si="3"/>
        <v>2388867</v>
      </c>
      <c r="O31" s="165" t="s">
        <v>106</v>
      </c>
      <c r="P31" s="23"/>
    </row>
    <row r="32" spans="1:16" s="11" customFormat="1" ht="17.149999999999999" customHeight="1" x14ac:dyDescent="0.35">
      <c r="A32" s="45" t="s">
        <v>107</v>
      </c>
      <c r="B32" s="24">
        <v>2896</v>
      </c>
      <c r="C32" s="24"/>
      <c r="D32" s="24">
        <v>66109</v>
      </c>
      <c r="E32" s="24">
        <v>333247</v>
      </c>
      <c r="F32" s="24">
        <v>57776</v>
      </c>
      <c r="G32" s="24"/>
      <c r="H32" s="24">
        <v>523349</v>
      </c>
      <c r="I32" s="24">
        <v>1393434</v>
      </c>
      <c r="J32" s="24">
        <f t="shared" si="0"/>
        <v>60672</v>
      </c>
      <c r="K32" s="24"/>
      <c r="L32" s="24">
        <f t="shared" si="4"/>
        <v>589458</v>
      </c>
      <c r="M32" s="24">
        <f t="shared" si="5"/>
        <v>1726681</v>
      </c>
      <c r="N32" s="24">
        <f t="shared" si="3"/>
        <v>2376811</v>
      </c>
      <c r="O32" s="165"/>
      <c r="P32" s="23"/>
    </row>
    <row r="33" spans="1:16" s="11" customFormat="1" ht="17.149999999999999" customHeight="1" x14ac:dyDescent="0.35">
      <c r="A33" s="45" t="s">
        <v>108</v>
      </c>
      <c r="B33" s="24">
        <v>3128</v>
      </c>
      <c r="C33" s="24"/>
      <c r="D33" s="24">
        <v>69824</v>
      </c>
      <c r="E33" s="24">
        <v>326669</v>
      </c>
      <c r="F33" s="24">
        <v>60176</v>
      </c>
      <c r="G33" s="24"/>
      <c r="H33" s="24">
        <v>536289</v>
      </c>
      <c r="I33" s="24">
        <v>1368392</v>
      </c>
      <c r="J33" s="24">
        <f t="shared" si="0"/>
        <v>63304</v>
      </c>
      <c r="K33" s="24"/>
      <c r="L33" s="24">
        <f t="shared" si="4"/>
        <v>606113</v>
      </c>
      <c r="M33" s="24">
        <f t="shared" si="5"/>
        <v>1695061</v>
      </c>
      <c r="N33" s="24">
        <f t="shared" si="3"/>
        <v>2364478</v>
      </c>
      <c r="O33" s="165"/>
      <c r="P33" s="23"/>
    </row>
    <row r="34" spans="1:16" s="11" customFormat="1" ht="17.149999999999999" customHeight="1" x14ac:dyDescent="0.35">
      <c r="A34" s="45" t="s">
        <v>109</v>
      </c>
      <c r="B34" s="24">
        <v>3497</v>
      </c>
      <c r="C34" s="24">
        <v>1633</v>
      </c>
      <c r="D34" s="24">
        <v>75817</v>
      </c>
      <c r="E34" s="24">
        <v>319930</v>
      </c>
      <c r="F34" s="24">
        <v>63993</v>
      </c>
      <c r="G34" s="24">
        <v>9826</v>
      </c>
      <c r="H34" s="24">
        <v>535317</v>
      </c>
      <c r="I34" s="24">
        <v>1353378</v>
      </c>
      <c r="J34" s="24">
        <f t="shared" ref="J34:K39" si="6">B34+F34</f>
        <v>67490</v>
      </c>
      <c r="K34" s="24">
        <f t="shared" si="6"/>
        <v>11459</v>
      </c>
      <c r="L34" s="24">
        <f t="shared" ref="L34:L39" si="7">D34+H34</f>
        <v>611134</v>
      </c>
      <c r="M34" s="24">
        <f t="shared" ref="M34:M39" si="8">E34+I34</f>
        <v>1673308</v>
      </c>
      <c r="N34" s="24">
        <f t="shared" ref="N34:N45" si="9">J34+L34+M34+K34</f>
        <v>2363391</v>
      </c>
      <c r="O34" s="165" t="s">
        <v>110</v>
      </c>
      <c r="P34" s="121"/>
    </row>
    <row r="35" spans="1:16" s="11" customFormat="1" ht="22.4" customHeight="1" x14ac:dyDescent="0.35">
      <c r="A35" s="45" t="s">
        <v>111</v>
      </c>
      <c r="B35" s="24">
        <v>3784</v>
      </c>
      <c r="C35" s="24">
        <v>2007</v>
      </c>
      <c r="D35" s="24">
        <v>81648</v>
      </c>
      <c r="E35" s="24">
        <v>323017</v>
      </c>
      <c r="F35" s="24">
        <v>65535</v>
      </c>
      <c r="G35" s="24">
        <v>12272</v>
      </c>
      <c r="H35" s="24">
        <v>561632</v>
      </c>
      <c r="I35" s="24">
        <v>1314367</v>
      </c>
      <c r="J35" s="24">
        <f t="shared" si="6"/>
        <v>69319</v>
      </c>
      <c r="K35" s="24">
        <f t="shared" si="6"/>
        <v>14279</v>
      </c>
      <c r="L35" s="24">
        <f t="shared" si="7"/>
        <v>643280</v>
      </c>
      <c r="M35" s="24">
        <f t="shared" si="8"/>
        <v>1637384</v>
      </c>
      <c r="N35" s="24">
        <f t="shared" si="9"/>
        <v>2364262</v>
      </c>
      <c r="O35" s="165" t="s">
        <v>112</v>
      </c>
      <c r="P35" s="121"/>
    </row>
    <row r="36" spans="1:16" s="11" customFormat="1" ht="17.149999999999999" customHeight="1" x14ac:dyDescent="0.35">
      <c r="A36" s="45" t="s">
        <v>113</v>
      </c>
      <c r="B36" s="24">
        <v>3763</v>
      </c>
      <c r="C36" s="24">
        <v>1810</v>
      </c>
      <c r="D36" s="24">
        <v>89184</v>
      </c>
      <c r="E36" s="24">
        <v>314220</v>
      </c>
      <c r="F36" s="24">
        <v>69195</v>
      </c>
      <c r="G36" s="24">
        <v>14126</v>
      </c>
      <c r="H36" s="24">
        <v>591893</v>
      </c>
      <c r="I36" s="24">
        <v>1209404</v>
      </c>
      <c r="J36" s="24">
        <f t="shared" si="6"/>
        <v>72958</v>
      </c>
      <c r="K36" s="24">
        <f t="shared" si="6"/>
        <v>15936</v>
      </c>
      <c r="L36" s="24">
        <f t="shared" si="7"/>
        <v>681077</v>
      </c>
      <c r="M36" s="24">
        <f t="shared" si="8"/>
        <v>1523624</v>
      </c>
      <c r="N36" s="24">
        <f t="shared" si="9"/>
        <v>2293595</v>
      </c>
      <c r="O36" s="165"/>
      <c r="P36" s="121"/>
    </row>
    <row r="37" spans="1:16" s="11" customFormat="1" ht="17.149999999999999" customHeight="1" x14ac:dyDescent="0.35">
      <c r="A37" s="45" t="s">
        <v>114</v>
      </c>
      <c r="B37" s="24">
        <v>4129</v>
      </c>
      <c r="C37" s="24">
        <v>2008</v>
      </c>
      <c r="D37" s="24">
        <v>90161</v>
      </c>
      <c r="E37" s="24">
        <v>297932</v>
      </c>
      <c r="F37" s="24">
        <v>76497</v>
      </c>
      <c r="G37" s="24">
        <v>15739</v>
      </c>
      <c r="H37" s="24">
        <v>577962</v>
      </c>
      <c r="I37" s="24">
        <v>1225915</v>
      </c>
      <c r="J37" s="24">
        <f t="shared" si="6"/>
        <v>80626</v>
      </c>
      <c r="K37" s="24">
        <f t="shared" si="6"/>
        <v>17747</v>
      </c>
      <c r="L37" s="24">
        <f t="shared" si="7"/>
        <v>668123</v>
      </c>
      <c r="M37" s="24">
        <f t="shared" si="8"/>
        <v>1523847</v>
      </c>
      <c r="N37" s="24">
        <f t="shared" si="9"/>
        <v>2290343</v>
      </c>
      <c r="O37" s="165"/>
      <c r="P37" s="121"/>
    </row>
    <row r="38" spans="1:16" s="11" customFormat="1" ht="17.149999999999999" customHeight="1" x14ac:dyDescent="0.35">
      <c r="A38" s="45" t="s">
        <v>115</v>
      </c>
      <c r="B38" s="24">
        <v>5580</v>
      </c>
      <c r="C38" s="24">
        <v>2117</v>
      </c>
      <c r="D38" s="24">
        <v>152019</v>
      </c>
      <c r="E38" s="24">
        <v>309391</v>
      </c>
      <c r="F38" s="24">
        <v>93322</v>
      </c>
      <c r="G38" s="24">
        <v>14780</v>
      </c>
      <c r="H38" s="24">
        <v>729227</v>
      </c>
      <c r="I38" s="24">
        <v>1317617</v>
      </c>
      <c r="J38" s="24">
        <f t="shared" si="6"/>
        <v>98902</v>
      </c>
      <c r="K38" s="24">
        <f t="shared" si="6"/>
        <v>16897</v>
      </c>
      <c r="L38" s="24">
        <f t="shared" si="7"/>
        <v>881246</v>
      </c>
      <c r="M38" s="24">
        <f t="shared" si="8"/>
        <v>1627008</v>
      </c>
      <c r="N38" s="24">
        <f t="shared" si="9"/>
        <v>2624053</v>
      </c>
      <c r="O38" s="165" t="s">
        <v>116</v>
      </c>
      <c r="P38" s="121"/>
    </row>
    <row r="39" spans="1:16" s="11" customFormat="1" ht="22.4" customHeight="1" x14ac:dyDescent="0.35">
      <c r="A39" s="45" t="s">
        <v>117</v>
      </c>
      <c r="B39" s="24">
        <v>5943</v>
      </c>
      <c r="C39" s="24">
        <v>2406</v>
      </c>
      <c r="D39" s="24">
        <v>157097</v>
      </c>
      <c r="E39" s="24">
        <v>307063</v>
      </c>
      <c r="F39" s="24">
        <v>100622</v>
      </c>
      <c r="G39" s="24">
        <v>16789</v>
      </c>
      <c r="H39" s="24">
        <v>732960</v>
      </c>
      <c r="I39" s="24">
        <v>1291950</v>
      </c>
      <c r="J39" s="24">
        <f t="shared" si="6"/>
        <v>106565</v>
      </c>
      <c r="K39" s="24">
        <f t="shared" si="6"/>
        <v>19195</v>
      </c>
      <c r="L39" s="24">
        <f t="shared" si="7"/>
        <v>890057</v>
      </c>
      <c r="M39" s="24">
        <f t="shared" si="8"/>
        <v>1599013</v>
      </c>
      <c r="N39" s="24">
        <f t="shared" si="9"/>
        <v>2614830</v>
      </c>
      <c r="O39" s="165"/>
      <c r="P39" s="121"/>
    </row>
    <row r="40" spans="1:16" s="11" customFormat="1" ht="17.149999999999999" customHeight="1" x14ac:dyDescent="0.35">
      <c r="A40" s="45" t="s">
        <v>119</v>
      </c>
      <c r="B40" s="24">
        <v>5801</v>
      </c>
      <c r="C40" s="24">
        <v>2428</v>
      </c>
      <c r="D40" s="24">
        <v>162641</v>
      </c>
      <c r="E40" s="24">
        <v>308953</v>
      </c>
      <c r="F40" s="24">
        <v>104910</v>
      </c>
      <c r="G40" s="24">
        <v>16803</v>
      </c>
      <c r="H40" s="24">
        <v>727130</v>
      </c>
      <c r="I40" s="24">
        <v>1283570</v>
      </c>
      <c r="J40" s="24">
        <f t="shared" ref="J40:M45" si="10">B40+F40</f>
        <v>110711</v>
      </c>
      <c r="K40" s="24">
        <f t="shared" si="10"/>
        <v>19231</v>
      </c>
      <c r="L40" s="24">
        <f t="shared" si="10"/>
        <v>889771</v>
      </c>
      <c r="M40" s="24">
        <f t="shared" si="10"/>
        <v>1592523</v>
      </c>
      <c r="N40" s="24">
        <f t="shared" si="9"/>
        <v>2612236</v>
      </c>
      <c r="O40" s="165"/>
      <c r="P40" s="121"/>
    </row>
    <row r="41" spans="1:16" s="11" customFormat="1" ht="17.149999999999999" customHeight="1" x14ac:dyDescent="0.35">
      <c r="A41" s="45" t="s">
        <v>120</v>
      </c>
      <c r="B41" s="24">
        <v>6189</v>
      </c>
      <c r="C41" s="24">
        <v>3820</v>
      </c>
      <c r="D41" s="24">
        <v>159450</v>
      </c>
      <c r="E41" s="24">
        <v>305917</v>
      </c>
      <c r="F41" s="24">
        <v>114664</v>
      </c>
      <c r="G41" s="24">
        <v>21167</v>
      </c>
      <c r="H41" s="24">
        <v>720357</v>
      </c>
      <c r="I41" s="24">
        <v>1257819</v>
      </c>
      <c r="J41" s="24">
        <f t="shared" si="10"/>
        <v>120853</v>
      </c>
      <c r="K41" s="24">
        <f t="shared" si="10"/>
        <v>24987</v>
      </c>
      <c r="L41" s="24">
        <f t="shared" si="10"/>
        <v>879807</v>
      </c>
      <c r="M41" s="24">
        <f t="shared" si="10"/>
        <v>1563736</v>
      </c>
      <c r="N41" s="24">
        <f t="shared" si="9"/>
        <v>2589383</v>
      </c>
      <c r="O41" s="165"/>
      <c r="P41" s="121"/>
    </row>
    <row r="42" spans="1:16" s="11" customFormat="1" ht="17.149999999999999" customHeight="1" x14ac:dyDescent="0.35">
      <c r="A42" s="45" t="s">
        <v>121</v>
      </c>
      <c r="B42" s="24">
        <v>6059</v>
      </c>
      <c r="C42" s="24">
        <v>4021</v>
      </c>
      <c r="D42" s="24">
        <v>143072</v>
      </c>
      <c r="E42" s="24">
        <v>317310</v>
      </c>
      <c r="F42" s="24">
        <v>126565</v>
      </c>
      <c r="G42" s="24">
        <v>24180</v>
      </c>
      <c r="H42" s="24">
        <v>753146</v>
      </c>
      <c r="I42" s="24">
        <v>1187461</v>
      </c>
      <c r="J42" s="24">
        <f t="shared" si="10"/>
        <v>132624</v>
      </c>
      <c r="K42" s="24">
        <f t="shared" si="10"/>
        <v>28201</v>
      </c>
      <c r="L42" s="24">
        <f t="shared" si="10"/>
        <v>896218</v>
      </c>
      <c r="M42" s="24">
        <f t="shared" si="10"/>
        <v>1504771</v>
      </c>
      <c r="N42" s="24">
        <f t="shared" si="9"/>
        <v>2561814</v>
      </c>
      <c r="O42" s="165" t="s">
        <v>122</v>
      </c>
      <c r="P42" s="121"/>
    </row>
    <row r="43" spans="1:16" s="11" customFormat="1" ht="22.4" customHeight="1" x14ac:dyDescent="0.35">
      <c r="A43" s="45" t="s">
        <v>123</v>
      </c>
      <c r="B43" s="24">
        <v>6905</v>
      </c>
      <c r="C43" s="24">
        <v>4570</v>
      </c>
      <c r="D43" s="24">
        <v>137706</v>
      </c>
      <c r="E43" s="24">
        <v>319102</v>
      </c>
      <c r="F43" s="24">
        <v>143303</v>
      </c>
      <c r="G43" s="24">
        <v>24917</v>
      </c>
      <c r="H43" s="24">
        <v>758510</v>
      </c>
      <c r="I43" s="24">
        <v>1155308</v>
      </c>
      <c r="J43" s="24">
        <f t="shared" si="10"/>
        <v>150208</v>
      </c>
      <c r="K43" s="24">
        <f t="shared" si="10"/>
        <v>29487</v>
      </c>
      <c r="L43" s="24">
        <f t="shared" si="10"/>
        <v>896216</v>
      </c>
      <c r="M43" s="24">
        <f t="shared" si="10"/>
        <v>1474410</v>
      </c>
      <c r="N43" s="24">
        <f t="shared" si="9"/>
        <v>2550321</v>
      </c>
      <c r="O43" s="165"/>
      <c r="P43" s="121"/>
    </row>
    <row r="44" spans="1:16" s="11" customFormat="1" ht="16.5" customHeight="1" x14ac:dyDescent="0.35">
      <c r="A44" s="45" t="s">
        <v>124</v>
      </c>
      <c r="B44" s="24">
        <v>8418</v>
      </c>
      <c r="C44" s="24">
        <v>4969</v>
      </c>
      <c r="D44" s="24">
        <v>140643</v>
      </c>
      <c r="E44" s="24">
        <v>310232</v>
      </c>
      <c r="F44" s="24">
        <v>158339</v>
      </c>
      <c r="G44" s="24">
        <v>32560</v>
      </c>
      <c r="H44" s="24">
        <v>759903</v>
      </c>
      <c r="I44" s="24">
        <v>1124460</v>
      </c>
      <c r="J44" s="24">
        <f t="shared" si="10"/>
        <v>166757</v>
      </c>
      <c r="K44" s="24">
        <f t="shared" si="10"/>
        <v>37529</v>
      </c>
      <c r="L44" s="24">
        <f t="shared" si="10"/>
        <v>900546</v>
      </c>
      <c r="M44" s="24">
        <f t="shared" si="10"/>
        <v>1434692</v>
      </c>
      <c r="N44" s="24">
        <f t="shared" si="9"/>
        <v>2539524</v>
      </c>
      <c r="O44" s="165" t="s">
        <v>169</v>
      </c>
      <c r="P44" s="121"/>
    </row>
    <row r="45" spans="1:16" s="11" customFormat="1" ht="16.5" customHeight="1" x14ac:dyDescent="0.35">
      <c r="A45" s="45" t="s">
        <v>125</v>
      </c>
      <c r="B45" s="23">
        <v>9272</v>
      </c>
      <c r="C45" s="23">
        <v>5903</v>
      </c>
      <c r="D45" s="23">
        <v>142337</v>
      </c>
      <c r="E45" s="23">
        <v>305292</v>
      </c>
      <c r="F45" s="23">
        <v>168968</v>
      </c>
      <c r="G45" s="23">
        <v>45664</v>
      </c>
      <c r="H45" s="23">
        <v>795479</v>
      </c>
      <c r="I45" s="23">
        <v>1073217</v>
      </c>
      <c r="J45" s="24">
        <f t="shared" si="10"/>
        <v>178240</v>
      </c>
      <c r="K45" s="24">
        <f t="shared" si="10"/>
        <v>51567</v>
      </c>
      <c r="L45" s="24">
        <f t="shared" si="10"/>
        <v>937816</v>
      </c>
      <c r="M45" s="24">
        <f t="shared" si="10"/>
        <v>1378509</v>
      </c>
      <c r="N45" s="24">
        <f t="shared" si="9"/>
        <v>2546132</v>
      </c>
      <c r="O45" s="165" t="s">
        <v>170</v>
      </c>
      <c r="P45" s="121"/>
    </row>
    <row r="46" spans="1:16" s="11" customFormat="1" ht="16.5" customHeight="1" x14ac:dyDescent="0.35">
      <c r="A46" s="45" t="s">
        <v>127</v>
      </c>
      <c r="B46" s="24">
        <v>11836</v>
      </c>
      <c r="C46" s="24">
        <v>4354</v>
      </c>
      <c r="D46" s="24">
        <v>143279</v>
      </c>
      <c r="E46" s="24">
        <v>309168</v>
      </c>
      <c r="F46" s="24">
        <v>208517</v>
      </c>
      <c r="G46" s="24">
        <v>25042</v>
      </c>
      <c r="H46" s="24">
        <v>786089</v>
      </c>
      <c r="I46" s="24">
        <v>1081302</v>
      </c>
      <c r="J46" s="24">
        <f t="shared" ref="J46" si="11">B46+F46</f>
        <v>220353</v>
      </c>
      <c r="K46" s="24">
        <f t="shared" ref="K46" si="12">C46+G46</f>
        <v>29396</v>
      </c>
      <c r="L46" s="24">
        <f t="shared" ref="L46" si="13">D46+H46</f>
        <v>929368</v>
      </c>
      <c r="M46" s="24">
        <f t="shared" ref="M46" si="14">E46+I46</f>
        <v>1390470</v>
      </c>
      <c r="N46" s="24">
        <f t="shared" ref="N46" si="15">J46+L46+M46+K46</f>
        <v>2569587</v>
      </c>
      <c r="O46" s="53" t="s">
        <v>171</v>
      </c>
      <c r="P46" s="121"/>
    </row>
    <row r="47" spans="1:16" s="11" customFormat="1" ht="22.4" customHeight="1" x14ac:dyDescent="0.35">
      <c r="A47" s="126" t="s">
        <v>129</v>
      </c>
      <c r="B47" s="23">
        <v>12538</v>
      </c>
      <c r="C47" s="23">
        <v>5602</v>
      </c>
      <c r="D47" s="23">
        <v>148898</v>
      </c>
      <c r="E47" s="23">
        <v>302923</v>
      </c>
      <c r="F47" s="23">
        <v>223588</v>
      </c>
      <c r="G47" s="23">
        <v>29089</v>
      </c>
      <c r="H47" s="23">
        <v>782987</v>
      </c>
      <c r="I47" s="23">
        <v>1067295</v>
      </c>
      <c r="J47" s="24">
        <f t="shared" ref="J47" si="16">B47+F47</f>
        <v>236126</v>
      </c>
      <c r="K47" s="24">
        <f t="shared" ref="K47" si="17">C47+G47</f>
        <v>34691</v>
      </c>
      <c r="L47" s="24">
        <f t="shared" ref="L47" si="18">D47+H47</f>
        <v>931885</v>
      </c>
      <c r="M47" s="24">
        <f t="shared" ref="M47" si="19">E47+I47</f>
        <v>1370218</v>
      </c>
      <c r="N47" s="24">
        <f t="shared" ref="N47" si="20">J47+L47+M47+K47</f>
        <v>2572920</v>
      </c>
      <c r="O47" s="165"/>
      <c r="P47" s="121"/>
    </row>
    <row r="48" spans="1:16" s="11" customFormat="1" ht="17.149999999999999" customHeight="1" x14ac:dyDescent="0.35">
      <c r="A48" s="45" t="s">
        <v>130</v>
      </c>
      <c r="B48" s="23">
        <v>16155</v>
      </c>
      <c r="C48" s="23">
        <v>10937</v>
      </c>
      <c r="D48" s="23">
        <v>154955</v>
      </c>
      <c r="E48" s="23">
        <v>297206</v>
      </c>
      <c r="F48" s="23">
        <v>258442</v>
      </c>
      <c r="G48" s="23">
        <v>36418</v>
      </c>
      <c r="H48" s="23">
        <v>769848</v>
      </c>
      <c r="I48" s="23">
        <v>1117635</v>
      </c>
      <c r="J48" s="24">
        <f t="shared" ref="J48" si="21">B48+F48</f>
        <v>274597</v>
      </c>
      <c r="K48" s="24">
        <f t="shared" ref="K48" si="22">C48+G48</f>
        <v>47355</v>
      </c>
      <c r="L48" s="24">
        <f t="shared" ref="L48" si="23">D48+H48</f>
        <v>924803</v>
      </c>
      <c r="M48" s="24">
        <f t="shared" ref="M48" si="24">E48+I48</f>
        <v>1414841</v>
      </c>
      <c r="N48" s="24">
        <f t="shared" ref="N48" si="25">J48+L48+M48+K48</f>
        <v>2661596</v>
      </c>
      <c r="O48" s="165"/>
      <c r="P48" s="23"/>
    </row>
    <row r="49" spans="1:16" s="11" customFormat="1" ht="17.149999999999999" customHeight="1" x14ac:dyDescent="0.35">
      <c r="A49" s="45" t="s">
        <v>131</v>
      </c>
      <c r="B49" s="23">
        <v>15808</v>
      </c>
      <c r="C49" s="23">
        <v>6346</v>
      </c>
      <c r="D49" s="23">
        <v>162815</v>
      </c>
      <c r="E49" s="23">
        <v>278867</v>
      </c>
      <c r="F49" s="23">
        <v>260921</v>
      </c>
      <c r="G49" s="23">
        <v>29518</v>
      </c>
      <c r="H49" s="23">
        <v>761558</v>
      </c>
      <c r="I49" s="23">
        <v>1029504</v>
      </c>
      <c r="J49" s="24">
        <f t="shared" ref="J49" si="26">B49+F49</f>
        <v>276729</v>
      </c>
      <c r="K49" s="24">
        <f t="shared" ref="K49" si="27">C49+G49</f>
        <v>35864</v>
      </c>
      <c r="L49" s="24">
        <f t="shared" ref="L49" si="28">D49+H49</f>
        <v>924373</v>
      </c>
      <c r="M49" s="24">
        <f t="shared" ref="M49" si="29">E49+I49</f>
        <v>1308371</v>
      </c>
      <c r="N49" s="24">
        <f t="shared" ref="N49" si="30">J49+L49+M49+K49</f>
        <v>2545337</v>
      </c>
      <c r="O49" s="165" t="s">
        <v>172</v>
      </c>
      <c r="P49" s="76"/>
    </row>
    <row r="50" spans="1:16" s="11" customFormat="1" ht="17.149999999999999" customHeight="1" x14ac:dyDescent="0.35">
      <c r="A50" s="45" t="s">
        <v>133</v>
      </c>
      <c r="B50" s="23">
        <v>17450</v>
      </c>
      <c r="C50" s="23">
        <v>7204</v>
      </c>
      <c r="D50" s="23">
        <v>161056</v>
      </c>
      <c r="E50" s="23">
        <v>277826</v>
      </c>
      <c r="F50" s="23">
        <v>282780</v>
      </c>
      <c r="G50" s="23">
        <v>26201</v>
      </c>
      <c r="H50" s="23">
        <v>753297</v>
      </c>
      <c r="I50" s="23">
        <v>986810</v>
      </c>
      <c r="J50" s="24">
        <f t="shared" ref="J50" si="31">B50+F50</f>
        <v>300230</v>
      </c>
      <c r="K50" s="24">
        <f t="shared" ref="K50" si="32">C50+G50</f>
        <v>33405</v>
      </c>
      <c r="L50" s="24">
        <f t="shared" ref="L50" si="33">D50+H50</f>
        <v>914353</v>
      </c>
      <c r="M50" s="24">
        <f t="shared" ref="M50" si="34">E50+I50</f>
        <v>1264636</v>
      </c>
      <c r="N50" s="24">
        <f t="shared" ref="N50" si="35">J50+L50+M50+K50</f>
        <v>2512624</v>
      </c>
      <c r="O50" s="165"/>
      <c r="P50" s="76"/>
    </row>
    <row r="51" spans="1:16" s="11" customFormat="1" ht="17.149999999999999" customHeight="1" x14ac:dyDescent="0.35">
      <c r="A51" s="64"/>
      <c r="B51" s="166"/>
      <c r="C51" s="166"/>
      <c r="D51" s="77"/>
      <c r="E51" s="77"/>
      <c r="F51" s="77"/>
      <c r="G51" s="77"/>
      <c r="H51" s="77"/>
      <c r="I51" s="77"/>
      <c r="J51" s="166"/>
      <c r="K51" s="166"/>
      <c r="L51" s="167"/>
      <c r="M51" s="166"/>
      <c r="N51" s="166"/>
      <c r="O51" s="166"/>
      <c r="P51" s="76"/>
    </row>
    <row r="52" spans="1:16" s="11" customFormat="1" ht="17.149999999999999" customHeight="1" x14ac:dyDescent="0.35">
      <c r="A52" s="64"/>
      <c r="B52" s="166"/>
      <c r="C52" s="166"/>
      <c r="D52" s="168"/>
      <c r="E52" s="168"/>
      <c r="F52" s="168"/>
      <c r="G52" s="168"/>
      <c r="H52" s="168"/>
      <c r="I52" s="168"/>
      <c r="J52" s="169"/>
      <c r="K52" s="169"/>
      <c r="L52" s="169"/>
      <c r="M52" s="169"/>
      <c r="N52" s="169"/>
      <c r="O52" s="166"/>
      <c r="P52" s="76"/>
    </row>
    <row r="53" spans="1:16" s="11" customFormat="1" ht="17.149999999999999" customHeight="1" x14ac:dyDescent="0.35">
      <c r="A53" s="64"/>
      <c r="B53" s="166"/>
      <c r="C53" s="166"/>
      <c r="D53" s="77"/>
      <c r="E53" s="77"/>
      <c r="F53" s="77"/>
      <c r="G53" s="77"/>
      <c r="H53" s="77"/>
      <c r="I53" s="77"/>
      <c r="J53" s="156"/>
      <c r="K53" s="156"/>
      <c r="L53" s="156"/>
      <c r="M53" s="156"/>
      <c r="N53" s="156"/>
      <c r="O53" s="166"/>
      <c r="P53" s="76"/>
    </row>
    <row r="54" spans="1:16" ht="17.149999999999999" customHeight="1" x14ac:dyDescent="0.35">
      <c r="A54" s="8"/>
      <c r="B54" s="166"/>
      <c r="C54" s="166"/>
      <c r="D54" s="166"/>
      <c r="E54" s="166"/>
      <c r="F54" s="166"/>
      <c r="G54" s="166"/>
      <c r="H54" s="166"/>
      <c r="I54" s="166"/>
      <c r="J54" s="33"/>
      <c r="K54" s="166"/>
      <c r="L54" s="166"/>
      <c r="M54" s="166"/>
      <c r="N54" s="166"/>
      <c r="O54" s="166"/>
      <c r="P54" s="76"/>
    </row>
    <row r="55" spans="1:16" ht="17.149999999999999" customHeight="1" x14ac:dyDescent="0.35">
      <c r="A55" s="64"/>
      <c r="B55" s="18"/>
      <c r="C55" s="18"/>
      <c r="D55" s="77"/>
      <c r="E55" s="77"/>
      <c r="F55" s="77"/>
      <c r="G55" s="77"/>
      <c r="H55" s="77"/>
      <c r="I55" s="77"/>
      <c r="J55" s="33"/>
      <c r="K55" s="18"/>
      <c r="L55" s="167"/>
      <c r="M55" s="18"/>
      <c r="N55" s="18"/>
      <c r="O55" s="18"/>
      <c r="P55" s="76"/>
    </row>
    <row r="56" spans="1:16" ht="17.149999999999999" customHeight="1" x14ac:dyDescent="0.35">
      <c r="A56" s="64"/>
      <c r="B56" s="19"/>
      <c r="C56" s="19"/>
      <c r="D56" s="77"/>
      <c r="E56" s="77"/>
      <c r="F56" s="77"/>
      <c r="G56" s="77"/>
      <c r="H56" s="77"/>
      <c r="I56" s="77"/>
      <c r="J56" s="19"/>
      <c r="K56" s="19"/>
      <c r="L56" s="167"/>
      <c r="M56" s="19"/>
      <c r="P56" s="76"/>
    </row>
    <row r="57" spans="1:16" ht="17.149999999999999" customHeight="1" x14ac:dyDescent="0.35">
      <c r="A57" s="7"/>
      <c r="D57" s="77"/>
      <c r="E57" s="77"/>
      <c r="F57" s="77"/>
      <c r="G57" s="77"/>
      <c r="H57" s="77"/>
      <c r="I57" s="77"/>
      <c r="J57" s="33"/>
    </row>
    <row r="58" spans="1:16" ht="17.149999999999999" customHeight="1" x14ac:dyDescent="0.35">
      <c r="A58" s="7"/>
      <c r="D58" s="77"/>
      <c r="E58" s="77"/>
      <c r="F58" s="77"/>
      <c r="G58" s="77"/>
      <c r="H58" s="77"/>
      <c r="I58" s="77"/>
      <c r="J58" s="33"/>
    </row>
    <row r="59" spans="1:16" ht="17.149999999999999" customHeight="1" x14ac:dyDescent="0.35">
      <c r="A59" s="7"/>
      <c r="D59" s="77"/>
      <c r="E59" s="77"/>
      <c r="F59" s="77"/>
      <c r="G59" s="77"/>
      <c r="H59" s="77"/>
      <c r="I59" s="77"/>
      <c r="J59" s="33"/>
    </row>
    <row r="60" spans="1:16" ht="17.149999999999999" customHeight="1" x14ac:dyDescent="0.35">
      <c r="A60" s="7"/>
      <c r="D60" s="77"/>
      <c r="E60" s="77"/>
      <c r="F60" s="77"/>
      <c r="G60" s="77"/>
      <c r="H60" s="77"/>
      <c r="I60" s="77"/>
    </row>
    <row r="61" spans="1:16" ht="17.149999999999999" customHeight="1" x14ac:dyDescent="0.35">
      <c r="A61" s="7"/>
      <c r="D61" s="77"/>
      <c r="E61" s="77"/>
      <c r="F61" s="77"/>
      <c r="G61" s="77"/>
      <c r="H61" s="77"/>
      <c r="I61" s="77"/>
      <c r="L61" s="59"/>
      <c r="M61" s="62"/>
      <c r="N61" s="59"/>
      <c r="O61" s="59"/>
    </row>
    <row r="62" spans="1:16" ht="17.149999999999999" customHeight="1" x14ac:dyDescent="0.35">
      <c r="A62" s="155"/>
      <c r="D62" s="77"/>
      <c r="E62" s="77"/>
      <c r="F62" s="77"/>
      <c r="G62" s="77"/>
      <c r="H62" s="77"/>
      <c r="I62" s="77"/>
    </row>
    <row r="63" spans="1:16" ht="17.149999999999999" customHeight="1" x14ac:dyDescent="0.35">
      <c r="A63" s="155"/>
      <c r="E63" s="77"/>
      <c r="F63" s="77"/>
      <c r="G63" s="77"/>
      <c r="H63" s="77"/>
      <c r="I63" s="77"/>
    </row>
    <row r="64" spans="1:16" ht="17.149999999999999" customHeight="1" x14ac:dyDescent="0.35">
      <c r="E64" s="77"/>
      <c r="F64" s="77"/>
      <c r="G64" s="77"/>
      <c r="H64" s="77"/>
      <c r="I64" s="77"/>
    </row>
    <row r="65" spans="5:9" ht="17.149999999999999" customHeight="1" x14ac:dyDescent="0.35">
      <c r="E65" s="77"/>
      <c r="F65" s="77"/>
      <c r="G65" s="77"/>
      <c r="H65" s="77"/>
      <c r="I65" s="77"/>
    </row>
    <row r="66" spans="5:9" ht="17.149999999999999" customHeight="1" x14ac:dyDescent="0.35">
      <c r="E66" s="77"/>
      <c r="F66" s="77"/>
      <c r="G66" s="77"/>
      <c r="H66" s="77"/>
      <c r="I66" s="77"/>
    </row>
    <row r="67" spans="5:9" ht="17.149999999999999" customHeight="1" x14ac:dyDescent="0.35">
      <c r="E67" s="77"/>
      <c r="F67" s="77"/>
      <c r="G67" s="77"/>
      <c r="H67" s="77"/>
      <c r="I67" s="77"/>
    </row>
    <row r="68" spans="5:9" ht="17.149999999999999" customHeight="1" x14ac:dyDescent="0.35">
      <c r="E68" s="77"/>
      <c r="F68" s="77"/>
      <c r="G68" s="77"/>
      <c r="H68" s="77"/>
      <c r="I68" s="77"/>
    </row>
    <row r="69" spans="5:9" ht="17.149999999999999" customHeight="1" x14ac:dyDescent="0.35">
      <c r="E69" s="77"/>
      <c r="F69" s="77"/>
      <c r="G69" s="77"/>
      <c r="H69" s="77"/>
      <c r="I69" s="77"/>
    </row>
    <row r="70" spans="5:9" ht="17.149999999999999" customHeight="1" x14ac:dyDescent="0.35">
      <c r="E70" s="77"/>
      <c r="F70" s="77"/>
      <c r="G70" s="77"/>
      <c r="H70" s="77"/>
      <c r="I70" s="77"/>
    </row>
    <row r="71" spans="5:9" ht="17.149999999999999" customHeight="1" x14ac:dyDescent="0.35">
      <c r="E71" s="77"/>
      <c r="F71" s="77"/>
      <c r="G71" s="77"/>
      <c r="H71" s="77"/>
      <c r="I71" s="77"/>
    </row>
    <row r="72" spans="5:9" ht="17.149999999999999" customHeight="1" x14ac:dyDescent="0.35">
      <c r="E72" s="77"/>
      <c r="F72" s="77"/>
      <c r="G72" s="77"/>
      <c r="H72" s="77"/>
      <c r="I72" s="77"/>
    </row>
  </sheetData>
  <phoneticPr fontId="16" type="noConversion"/>
  <pageMargins left="0.7" right="0.7" top="0.75" bottom="0.75" header="0.3" footer="0.3"/>
  <pageSetup paperSize="9" scale="74" fitToWidth="0" fitToHeight="0" orientation="portrait" verticalDpi="4" r:id="rId1"/>
  <ignoredErrors>
    <ignoredError sqref="N32:N33 N9:N31" calculatedColumn="1"/>
  </ignoredError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D29FD6-DF1F-4C01-8746-363DFC3BAC6B}">
  <sheetPr codeName="Sheet7"/>
  <dimension ref="A1:J63"/>
  <sheetViews>
    <sheetView showGridLines="0" workbookViewId="0">
      <pane xSplit="1" ySplit="7" topLeftCell="B8" activePane="bottomRight" state="frozen"/>
      <selection activeCell="B8" sqref="B8"/>
      <selection pane="topRight" activeCell="B8" sqref="B8"/>
      <selection pane="bottomLeft" activeCell="B8" sqref="B8"/>
      <selection pane="bottomRight"/>
    </sheetView>
  </sheetViews>
  <sheetFormatPr defaultColWidth="9.1796875" defaultRowHeight="17.149999999999999" customHeight="1" x14ac:dyDescent="0.35"/>
  <cols>
    <col min="1" max="1" width="13.26953125" style="59" customWidth="1"/>
    <col min="2" max="3" width="10.1796875" style="59" customWidth="1"/>
    <col min="4" max="4" width="17.26953125" style="59" customWidth="1"/>
    <col min="5" max="5" width="11" style="59" customWidth="1"/>
    <col min="6" max="6" width="18.1796875" style="59" customWidth="1"/>
    <col min="7" max="7" width="9.81640625" style="59" customWidth="1"/>
    <col min="8" max="8" width="11.453125" style="59" customWidth="1"/>
    <col min="9" max="9" width="62.54296875" style="59" customWidth="1"/>
    <col min="10" max="10" width="20.54296875" style="59" customWidth="1"/>
    <col min="11" max="16384" width="9.1796875" style="59"/>
  </cols>
  <sheetData>
    <row r="1" spans="1:10" ht="25.5" customHeight="1" x14ac:dyDescent="0.35">
      <c r="A1" s="141" t="s">
        <v>173</v>
      </c>
    </row>
    <row r="2" spans="1:10" ht="17.149999999999999" customHeight="1" x14ac:dyDescent="0.35">
      <c r="A2" s="52" t="s">
        <v>61</v>
      </c>
    </row>
    <row r="3" spans="1:10" ht="17.149999999999999" customHeight="1" x14ac:dyDescent="0.35">
      <c r="A3" s="52" t="s">
        <v>174</v>
      </c>
    </row>
    <row r="4" spans="1:10" s="79" customFormat="1" ht="17.149999999999999" customHeight="1" x14ac:dyDescent="0.35">
      <c r="A4" s="52" t="s">
        <v>63</v>
      </c>
      <c r="B4" s="78"/>
      <c r="C4" s="75"/>
      <c r="D4" s="20"/>
      <c r="E4" s="20"/>
      <c r="F4" s="21"/>
    </row>
    <row r="5" spans="1:10" ht="17.149999999999999" customHeight="1" x14ac:dyDescent="0.35">
      <c r="A5" s="52" t="s">
        <v>64</v>
      </c>
    </row>
    <row r="6" spans="1:10" ht="17.149999999999999" customHeight="1" x14ac:dyDescent="0.35">
      <c r="A6" s="57" t="s">
        <v>65</v>
      </c>
      <c r="B6" s="57"/>
      <c r="C6" s="144"/>
    </row>
    <row r="7" spans="1:10" ht="61.5" customHeight="1" x14ac:dyDescent="0.35">
      <c r="A7" s="146" t="s">
        <v>66</v>
      </c>
      <c r="B7" s="170" t="s">
        <v>175</v>
      </c>
      <c r="C7" s="170" t="s">
        <v>176</v>
      </c>
      <c r="D7" s="170" t="s">
        <v>177</v>
      </c>
      <c r="E7" s="170" t="s">
        <v>178</v>
      </c>
      <c r="F7" s="170" t="s">
        <v>179</v>
      </c>
      <c r="G7" s="170" t="s">
        <v>180</v>
      </c>
      <c r="H7" s="170" t="s">
        <v>181</v>
      </c>
      <c r="I7" s="146" t="s">
        <v>22</v>
      </c>
    </row>
    <row r="8" spans="1:10" ht="17.149999999999999" customHeight="1" x14ac:dyDescent="0.35">
      <c r="A8" s="45" t="s">
        <v>138</v>
      </c>
      <c r="B8" s="93">
        <v>0</v>
      </c>
      <c r="C8" s="24">
        <v>9865</v>
      </c>
      <c r="D8" s="93">
        <v>0</v>
      </c>
      <c r="E8" s="24">
        <v>320499</v>
      </c>
      <c r="F8" s="93">
        <f t="shared" ref="F8:F37" si="0">B8+D8</f>
        <v>0</v>
      </c>
      <c r="G8" s="24">
        <f t="shared" ref="G8:G37" si="1">C8+E8</f>
        <v>330364</v>
      </c>
      <c r="H8" s="24">
        <f>F8+G8</f>
        <v>330364</v>
      </c>
      <c r="I8" s="149" t="s">
        <v>182</v>
      </c>
      <c r="J8" s="12"/>
    </row>
    <row r="9" spans="1:10" ht="17.149999999999999" customHeight="1" x14ac:dyDescent="0.35">
      <c r="A9" s="45" t="s">
        <v>77</v>
      </c>
      <c r="B9" s="93">
        <v>0</v>
      </c>
      <c r="C9" s="24">
        <v>186</v>
      </c>
      <c r="D9" s="93">
        <v>0</v>
      </c>
      <c r="E9" s="24">
        <v>35455</v>
      </c>
      <c r="F9" s="93">
        <f t="shared" si="0"/>
        <v>0</v>
      </c>
      <c r="G9" s="24">
        <f t="shared" si="1"/>
        <v>35641</v>
      </c>
      <c r="H9" s="24">
        <f t="shared" ref="H9:H37" si="2">F9+G9</f>
        <v>35641</v>
      </c>
      <c r="I9" s="171"/>
      <c r="J9" s="12"/>
    </row>
    <row r="10" spans="1:10" ht="17.149999999999999" customHeight="1" x14ac:dyDescent="0.35">
      <c r="A10" s="45" t="s">
        <v>78</v>
      </c>
      <c r="B10" s="93">
        <v>0</v>
      </c>
      <c r="C10" s="24">
        <v>144</v>
      </c>
      <c r="D10" s="93">
        <v>0</v>
      </c>
      <c r="E10" s="24">
        <v>35834</v>
      </c>
      <c r="F10" s="93">
        <f t="shared" si="0"/>
        <v>0</v>
      </c>
      <c r="G10" s="24">
        <f t="shared" si="1"/>
        <v>35978</v>
      </c>
      <c r="H10" s="24">
        <f t="shared" si="2"/>
        <v>35978</v>
      </c>
      <c r="I10" s="171"/>
      <c r="J10" s="12"/>
    </row>
    <row r="11" spans="1:10" ht="22.4" customHeight="1" x14ac:dyDescent="0.35">
      <c r="A11" s="45" t="s">
        <v>79</v>
      </c>
      <c r="B11" s="93">
        <v>0</v>
      </c>
      <c r="C11" s="24">
        <v>1321</v>
      </c>
      <c r="D11" s="93">
        <v>0</v>
      </c>
      <c r="E11" s="24">
        <v>32529</v>
      </c>
      <c r="F11" s="93">
        <f t="shared" si="0"/>
        <v>0</v>
      </c>
      <c r="G11" s="24">
        <f t="shared" si="1"/>
        <v>33850</v>
      </c>
      <c r="H11" s="24">
        <f t="shared" si="2"/>
        <v>33850</v>
      </c>
      <c r="I11" s="171"/>
      <c r="J11" s="12"/>
    </row>
    <row r="12" spans="1:10" ht="17.149999999999999" customHeight="1" x14ac:dyDescent="0.35">
      <c r="A12" s="45" t="s">
        <v>80</v>
      </c>
      <c r="B12" s="93">
        <v>0</v>
      </c>
      <c r="C12" s="24">
        <v>290</v>
      </c>
      <c r="D12" s="93">
        <v>0</v>
      </c>
      <c r="E12" s="24">
        <v>28722</v>
      </c>
      <c r="F12" s="93">
        <f t="shared" si="0"/>
        <v>0</v>
      </c>
      <c r="G12" s="24">
        <f t="shared" si="1"/>
        <v>29012</v>
      </c>
      <c r="H12" s="24">
        <f t="shared" si="2"/>
        <v>29012</v>
      </c>
      <c r="I12" s="171"/>
      <c r="J12" s="12"/>
    </row>
    <row r="13" spans="1:10" ht="17.149999999999999" customHeight="1" x14ac:dyDescent="0.35">
      <c r="A13" s="45" t="s">
        <v>81</v>
      </c>
      <c r="B13" s="93">
        <v>0</v>
      </c>
      <c r="C13" s="24">
        <v>60</v>
      </c>
      <c r="D13" s="24">
        <v>946</v>
      </c>
      <c r="E13" s="24">
        <v>24189</v>
      </c>
      <c r="F13" s="24">
        <f t="shared" si="0"/>
        <v>946</v>
      </c>
      <c r="G13" s="24">
        <f t="shared" si="1"/>
        <v>24249</v>
      </c>
      <c r="H13" s="24">
        <f t="shared" si="2"/>
        <v>25195</v>
      </c>
      <c r="I13" s="171"/>
      <c r="J13" s="12"/>
    </row>
    <row r="14" spans="1:10" ht="17.149999999999999" customHeight="1" x14ac:dyDescent="0.35">
      <c r="A14" s="45" t="s">
        <v>82</v>
      </c>
      <c r="B14" s="93">
        <v>0</v>
      </c>
      <c r="C14" s="24">
        <v>184</v>
      </c>
      <c r="D14" s="24">
        <v>2590</v>
      </c>
      <c r="E14" s="24">
        <v>28300</v>
      </c>
      <c r="F14" s="24">
        <f t="shared" si="0"/>
        <v>2590</v>
      </c>
      <c r="G14" s="24">
        <f t="shared" si="1"/>
        <v>28484</v>
      </c>
      <c r="H14" s="24">
        <f t="shared" si="2"/>
        <v>31074</v>
      </c>
      <c r="I14" s="171" t="s">
        <v>83</v>
      </c>
      <c r="J14" s="12"/>
    </row>
    <row r="15" spans="1:10" ht="22.4" customHeight="1" x14ac:dyDescent="0.35">
      <c r="A15" s="45" t="s">
        <v>84</v>
      </c>
      <c r="B15" s="93">
        <v>0</v>
      </c>
      <c r="C15" s="24">
        <v>24</v>
      </c>
      <c r="D15" s="24">
        <v>2175</v>
      </c>
      <c r="E15" s="24">
        <v>17332</v>
      </c>
      <c r="F15" s="24">
        <f t="shared" si="0"/>
        <v>2175</v>
      </c>
      <c r="G15" s="24">
        <f t="shared" si="1"/>
        <v>17356</v>
      </c>
      <c r="H15" s="24">
        <f t="shared" si="2"/>
        <v>19531</v>
      </c>
      <c r="I15" s="171"/>
      <c r="J15" s="12"/>
    </row>
    <row r="16" spans="1:10" ht="17.149999999999999" customHeight="1" x14ac:dyDescent="0.35">
      <c r="A16" s="45" t="s">
        <v>85</v>
      </c>
      <c r="B16" s="93">
        <v>0</v>
      </c>
      <c r="C16" s="24">
        <v>59</v>
      </c>
      <c r="D16" s="24">
        <v>1445</v>
      </c>
      <c r="E16" s="24">
        <v>10152</v>
      </c>
      <c r="F16" s="24">
        <f t="shared" si="0"/>
        <v>1445</v>
      </c>
      <c r="G16" s="24">
        <f t="shared" si="1"/>
        <v>10211</v>
      </c>
      <c r="H16" s="24">
        <f t="shared" si="2"/>
        <v>11656</v>
      </c>
      <c r="I16" s="171"/>
      <c r="J16" s="12"/>
    </row>
    <row r="17" spans="1:10" ht="17.149999999999999" customHeight="1" x14ac:dyDescent="0.35">
      <c r="A17" s="45" t="s">
        <v>140</v>
      </c>
      <c r="B17" s="93">
        <v>0</v>
      </c>
      <c r="C17" s="24">
        <v>647</v>
      </c>
      <c r="D17" s="24">
        <v>714</v>
      </c>
      <c r="E17" s="24">
        <v>14700</v>
      </c>
      <c r="F17" s="24">
        <f t="shared" si="0"/>
        <v>714</v>
      </c>
      <c r="G17" s="24">
        <f t="shared" si="1"/>
        <v>15347</v>
      </c>
      <c r="H17" s="24">
        <f t="shared" si="2"/>
        <v>16061</v>
      </c>
      <c r="I17" s="171"/>
      <c r="J17" s="12"/>
    </row>
    <row r="18" spans="1:10" ht="17.149999999999999" customHeight="1" x14ac:dyDescent="0.35">
      <c r="A18" s="45" t="s">
        <v>87</v>
      </c>
      <c r="B18" s="24">
        <v>30</v>
      </c>
      <c r="C18" s="24">
        <v>1786</v>
      </c>
      <c r="D18" s="24">
        <v>1214</v>
      </c>
      <c r="E18" s="24">
        <v>15955</v>
      </c>
      <c r="F18" s="24">
        <f t="shared" si="0"/>
        <v>1244</v>
      </c>
      <c r="G18" s="24">
        <f t="shared" si="1"/>
        <v>17741</v>
      </c>
      <c r="H18" s="24">
        <f t="shared" si="2"/>
        <v>18985</v>
      </c>
      <c r="I18" s="171"/>
      <c r="J18" s="12"/>
    </row>
    <row r="19" spans="1:10" s="62" customFormat="1" ht="22.4" customHeight="1" x14ac:dyDescent="0.35">
      <c r="A19" s="45" t="s">
        <v>88</v>
      </c>
      <c r="B19" s="24">
        <v>72</v>
      </c>
      <c r="C19" s="24">
        <v>2497</v>
      </c>
      <c r="D19" s="24">
        <v>1369</v>
      </c>
      <c r="E19" s="24">
        <v>11534</v>
      </c>
      <c r="F19" s="24">
        <f t="shared" si="0"/>
        <v>1441</v>
      </c>
      <c r="G19" s="24">
        <f t="shared" si="1"/>
        <v>14031</v>
      </c>
      <c r="H19" s="24">
        <f t="shared" si="2"/>
        <v>15472</v>
      </c>
      <c r="I19" s="171" t="s">
        <v>89</v>
      </c>
      <c r="J19" s="12"/>
    </row>
    <row r="20" spans="1:10" s="62" customFormat="1" ht="17.149999999999999" customHeight="1" x14ac:dyDescent="0.35">
      <c r="A20" s="45" t="s">
        <v>90</v>
      </c>
      <c r="B20" s="24">
        <v>129</v>
      </c>
      <c r="C20" s="24">
        <v>4323</v>
      </c>
      <c r="D20" s="24">
        <v>2137</v>
      </c>
      <c r="E20" s="24">
        <v>12073</v>
      </c>
      <c r="F20" s="24">
        <f t="shared" si="0"/>
        <v>2266</v>
      </c>
      <c r="G20" s="24">
        <f t="shared" si="1"/>
        <v>16396</v>
      </c>
      <c r="H20" s="24">
        <f t="shared" si="2"/>
        <v>18662</v>
      </c>
      <c r="I20" s="171"/>
      <c r="J20" s="12"/>
    </row>
    <row r="21" spans="1:10" s="62" customFormat="1" ht="17.149999999999999" customHeight="1" x14ac:dyDescent="0.35">
      <c r="A21" s="45" t="s">
        <v>91</v>
      </c>
      <c r="B21" s="24">
        <v>202</v>
      </c>
      <c r="C21" s="24">
        <v>6018</v>
      </c>
      <c r="D21" s="24">
        <v>2767</v>
      </c>
      <c r="E21" s="24">
        <v>13888</v>
      </c>
      <c r="F21" s="24">
        <f t="shared" si="0"/>
        <v>2969</v>
      </c>
      <c r="G21" s="24">
        <f t="shared" si="1"/>
        <v>19906</v>
      </c>
      <c r="H21" s="24">
        <f t="shared" si="2"/>
        <v>22875</v>
      </c>
      <c r="I21" s="171"/>
      <c r="J21" s="12"/>
    </row>
    <row r="22" spans="1:10" s="62" customFormat="1" ht="17.149999999999999" customHeight="1" x14ac:dyDescent="0.35">
      <c r="A22" s="45" t="s">
        <v>92</v>
      </c>
      <c r="B22" s="24">
        <v>257</v>
      </c>
      <c r="C22" s="24">
        <v>8071</v>
      </c>
      <c r="D22" s="24">
        <v>3347</v>
      </c>
      <c r="E22" s="24">
        <v>13832</v>
      </c>
      <c r="F22" s="24">
        <f t="shared" si="0"/>
        <v>3604</v>
      </c>
      <c r="G22" s="24">
        <f t="shared" si="1"/>
        <v>21903</v>
      </c>
      <c r="H22" s="24">
        <f t="shared" si="2"/>
        <v>25507</v>
      </c>
      <c r="I22" s="171"/>
      <c r="J22" s="12"/>
    </row>
    <row r="23" spans="1:10" s="62" customFormat="1" ht="22.4" customHeight="1" x14ac:dyDescent="0.35">
      <c r="A23" s="45" t="s">
        <v>93</v>
      </c>
      <c r="B23" s="24">
        <v>187</v>
      </c>
      <c r="C23" s="24">
        <v>5948</v>
      </c>
      <c r="D23" s="24">
        <v>3725</v>
      </c>
      <c r="E23" s="24">
        <v>9015</v>
      </c>
      <c r="F23" s="24">
        <f t="shared" si="0"/>
        <v>3912</v>
      </c>
      <c r="G23" s="24">
        <f t="shared" si="1"/>
        <v>14963</v>
      </c>
      <c r="H23" s="24">
        <f t="shared" si="2"/>
        <v>18875</v>
      </c>
      <c r="I23" s="171" t="s">
        <v>94</v>
      </c>
      <c r="J23" s="12"/>
    </row>
    <row r="24" spans="1:10" s="62" customFormat="1" ht="17.149999999999999" customHeight="1" x14ac:dyDescent="0.35">
      <c r="A24" s="45" t="s">
        <v>95</v>
      </c>
      <c r="B24" s="24">
        <v>247</v>
      </c>
      <c r="C24" s="24">
        <v>3185</v>
      </c>
      <c r="D24" s="24">
        <v>5170</v>
      </c>
      <c r="E24" s="24">
        <v>7865</v>
      </c>
      <c r="F24" s="24">
        <f t="shared" si="0"/>
        <v>5417</v>
      </c>
      <c r="G24" s="24">
        <f t="shared" si="1"/>
        <v>11050</v>
      </c>
      <c r="H24" s="24">
        <f t="shared" si="2"/>
        <v>16467</v>
      </c>
      <c r="I24" s="171" t="s">
        <v>96</v>
      </c>
      <c r="J24" s="12"/>
    </row>
    <row r="25" spans="1:10" s="61" customFormat="1" ht="17.149999999999999" customHeight="1" x14ac:dyDescent="0.35">
      <c r="A25" s="45" t="s">
        <v>97</v>
      </c>
      <c r="B25" s="24">
        <v>264</v>
      </c>
      <c r="C25" s="24">
        <v>2797</v>
      </c>
      <c r="D25" s="24">
        <v>5545</v>
      </c>
      <c r="E25" s="24">
        <v>4972</v>
      </c>
      <c r="F25" s="24">
        <f t="shared" si="0"/>
        <v>5809</v>
      </c>
      <c r="G25" s="24">
        <f t="shared" si="1"/>
        <v>7769</v>
      </c>
      <c r="H25" s="24">
        <f t="shared" si="2"/>
        <v>13578</v>
      </c>
      <c r="I25" s="171"/>
      <c r="J25" s="12"/>
    </row>
    <row r="26" spans="1:10" s="61" customFormat="1" ht="17.149999999999999" customHeight="1" x14ac:dyDescent="0.35">
      <c r="A26" s="45" t="s">
        <v>98</v>
      </c>
      <c r="B26" s="24">
        <v>228</v>
      </c>
      <c r="C26" s="24">
        <v>2557</v>
      </c>
      <c r="D26" s="24">
        <v>4764</v>
      </c>
      <c r="E26" s="24">
        <v>5716</v>
      </c>
      <c r="F26" s="24">
        <f t="shared" si="0"/>
        <v>4992</v>
      </c>
      <c r="G26" s="24">
        <f t="shared" si="1"/>
        <v>8273</v>
      </c>
      <c r="H26" s="24">
        <f t="shared" si="2"/>
        <v>13265</v>
      </c>
      <c r="I26" s="171" t="s">
        <v>99</v>
      </c>
      <c r="J26" s="12"/>
    </row>
    <row r="27" spans="1:10" s="61" customFormat="1" ht="22.4" customHeight="1" x14ac:dyDescent="0.35">
      <c r="A27" s="45" t="s">
        <v>100</v>
      </c>
      <c r="B27" s="24">
        <v>353</v>
      </c>
      <c r="C27" s="24">
        <v>3105</v>
      </c>
      <c r="D27" s="24">
        <v>4906</v>
      </c>
      <c r="E27" s="24">
        <v>5385</v>
      </c>
      <c r="F27" s="24">
        <f t="shared" si="0"/>
        <v>5259</v>
      </c>
      <c r="G27" s="24">
        <f t="shared" si="1"/>
        <v>8490</v>
      </c>
      <c r="H27" s="24">
        <f t="shared" si="2"/>
        <v>13749</v>
      </c>
      <c r="I27" s="171"/>
      <c r="J27" s="12"/>
    </row>
    <row r="28" spans="1:10" s="61" customFormat="1" ht="17.149999999999999" customHeight="1" x14ac:dyDescent="0.35">
      <c r="A28" s="45" t="s">
        <v>101</v>
      </c>
      <c r="B28" s="24">
        <v>290</v>
      </c>
      <c r="C28" s="24">
        <v>3185</v>
      </c>
      <c r="D28" s="24">
        <v>5029</v>
      </c>
      <c r="E28" s="24">
        <v>5307</v>
      </c>
      <c r="F28" s="24">
        <f t="shared" si="0"/>
        <v>5319</v>
      </c>
      <c r="G28" s="24">
        <f t="shared" si="1"/>
        <v>8492</v>
      </c>
      <c r="H28" s="24">
        <f t="shared" si="2"/>
        <v>13811</v>
      </c>
      <c r="I28" s="171"/>
      <c r="J28" s="12"/>
    </row>
    <row r="29" spans="1:10" s="61" customFormat="1" ht="17.149999999999999" customHeight="1" x14ac:dyDescent="0.35">
      <c r="A29" s="45" t="s">
        <v>102</v>
      </c>
      <c r="B29" s="24">
        <v>213</v>
      </c>
      <c r="C29" s="24">
        <v>2565</v>
      </c>
      <c r="D29" s="24">
        <v>4636</v>
      </c>
      <c r="E29" s="24">
        <v>8248</v>
      </c>
      <c r="F29" s="24">
        <f t="shared" si="0"/>
        <v>4849</v>
      </c>
      <c r="G29" s="24">
        <f t="shared" si="1"/>
        <v>10813</v>
      </c>
      <c r="H29" s="24">
        <f t="shared" si="2"/>
        <v>15662</v>
      </c>
      <c r="I29" s="171"/>
      <c r="J29" s="12"/>
    </row>
    <row r="30" spans="1:10" s="61" customFormat="1" ht="17.149999999999999" customHeight="1" x14ac:dyDescent="0.35">
      <c r="A30" s="45" t="s">
        <v>103</v>
      </c>
      <c r="B30" s="24">
        <v>276</v>
      </c>
      <c r="C30" s="24">
        <v>2329</v>
      </c>
      <c r="D30" s="24">
        <v>6344</v>
      </c>
      <c r="E30" s="24">
        <v>7825</v>
      </c>
      <c r="F30" s="24">
        <f t="shared" si="0"/>
        <v>6620</v>
      </c>
      <c r="G30" s="24">
        <f t="shared" si="1"/>
        <v>10154</v>
      </c>
      <c r="H30" s="24">
        <f t="shared" si="2"/>
        <v>16774</v>
      </c>
      <c r="I30" s="171" t="s">
        <v>104</v>
      </c>
      <c r="J30" s="12"/>
    </row>
    <row r="31" spans="1:10" s="61" customFormat="1" ht="22.4" customHeight="1" x14ac:dyDescent="0.35">
      <c r="A31" s="45" t="s">
        <v>105</v>
      </c>
      <c r="B31" s="24">
        <v>241</v>
      </c>
      <c r="C31" s="24">
        <v>2521</v>
      </c>
      <c r="D31" s="24">
        <v>5439</v>
      </c>
      <c r="E31" s="24">
        <v>9114</v>
      </c>
      <c r="F31" s="24">
        <f t="shared" si="0"/>
        <v>5680</v>
      </c>
      <c r="G31" s="24">
        <f t="shared" si="1"/>
        <v>11635</v>
      </c>
      <c r="H31" s="24">
        <f t="shared" si="2"/>
        <v>17315</v>
      </c>
      <c r="I31" s="171" t="s">
        <v>106</v>
      </c>
      <c r="J31" s="12"/>
    </row>
    <row r="32" spans="1:10" s="61" customFormat="1" ht="17.149999999999999" customHeight="1" x14ac:dyDescent="0.35">
      <c r="A32" s="45" t="s">
        <v>107</v>
      </c>
      <c r="B32" s="24">
        <v>411</v>
      </c>
      <c r="C32" s="24">
        <v>3097</v>
      </c>
      <c r="D32" s="24">
        <v>4897</v>
      </c>
      <c r="E32" s="24">
        <v>9033</v>
      </c>
      <c r="F32" s="24">
        <f t="shared" si="0"/>
        <v>5308</v>
      </c>
      <c r="G32" s="24">
        <f t="shared" si="1"/>
        <v>12130</v>
      </c>
      <c r="H32" s="24">
        <f t="shared" si="2"/>
        <v>17438</v>
      </c>
      <c r="I32" s="171"/>
      <c r="J32" s="12"/>
    </row>
    <row r="33" spans="1:10" s="61" customFormat="1" ht="17.149999999999999" customHeight="1" x14ac:dyDescent="0.35">
      <c r="A33" s="45" t="s">
        <v>108</v>
      </c>
      <c r="B33" s="24">
        <v>323</v>
      </c>
      <c r="C33" s="24">
        <v>5781</v>
      </c>
      <c r="D33" s="24">
        <v>4026</v>
      </c>
      <c r="E33" s="24">
        <v>9179</v>
      </c>
      <c r="F33" s="24">
        <f t="shared" si="0"/>
        <v>4349</v>
      </c>
      <c r="G33" s="24">
        <f t="shared" si="1"/>
        <v>14960</v>
      </c>
      <c r="H33" s="24">
        <f t="shared" si="2"/>
        <v>19309</v>
      </c>
      <c r="I33" s="171"/>
      <c r="J33" s="12"/>
    </row>
    <row r="34" spans="1:10" s="61" customFormat="1" ht="17.149999999999999" customHeight="1" x14ac:dyDescent="0.35">
      <c r="A34" s="45" t="s">
        <v>109</v>
      </c>
      <c r="B34" s="24">
        <v>492</v>
      </c>
      <c r="C34" s="24">
        <v>6000</v>
      </c>
      <c r="D34" s="24">
        <v>4938</v>
      </c>
      <c r="E34" s="24">
        <v>12455</v>
      </c>
      <c r="F34" s="24">
        <f t="shared" si="0"/>
        <v>5430</v>
      </c>
      <c r="G34" s="24">
        <f t="shared" si="1"/>
        <v>18455</v>
      </c>
      <c r="H34" s="24">
        <f t="shared" si="2"/>
        <v>23885</v>
      </c>
      <c r="I34" s="171" t="s">
        <v>183</v>
      </c>
      <c r="J34" s="12"/>
    </row>
    <row r="35" spans="1:10" s="61" customFormat="1" ht="22.4" customHeight="1" x14ac:dyDescent="0.35">
      <c r="A35" s="45" t="s">
        <v>111</v>
      </c>
      <c r="B35" s="24">
        <v>397</v>
      </c>
      <c r="C35" s="24">
        <v>3159</v>
      </c>
      <c r="D35" s="24">
        <v>3993</v>
      </c>
      <c r="E35" s="24">
        <v>10981</v>
      </c>
      <c r="F35" s="24">
        <f t="shared" si="0"/>
        <v>4390</v>
      </c>
      <c r="G35" s="24">
        <f t="shared" si="1"/>
        <v>14140</v>
      </c>
      <c r="H35" s="24">
        <f t="shared" si="2"/>
        <v>18530</v>
      </c>
      <c r="I35" s="171" t="s">
        <v>112</v>
      </c>
      <c r="J35" s="12"/>
    </row>
    <row r="36" spans="1:10" s="61" customFormat="1" ht="17.149999999999999" customHeight="1" x14ac:dyDescent="0.35">
      <c r="A36" s="45" t="s">
        <v>113</v>
      </c>
      <c r="B36" s="24">
        <v>341</v>
      </c>
      <c r="C36" s="24">
        <v>3042</v>
      </c>
      <c r="D36" s="24">
        <v>5373</v>
      </c>
      <c r="E36" s="24">
        <v>13519</v>
      </c>
      <c r="F36" s="24">
        <f t="shared" si="0"/>
        <v>5714</v>
      </c>
      <c r="G36" s="24">
        <f t="shared" si="1"/>
        <v>16561</v>
      </c>
      <c r="H36" s="24">
        <f t="shared" si="2"/>
        <v>22275</v>
      </c>
      <c r="I36" s="171"/>
      <c r="J36" s="12"/>
    </row>
    <row r="37" spans="1:10" s="61" customFormat="1" ht="17.149999999999999" customHeight="1" x14ac:dyDescent="0.35">
      <c r="A37" s="45" t="s">
        <v>114</v>
      </c>
      <c r="B37" s="24">
        <v>400</v>
      </c>
      <c r="C37" s="24">
        <v>2531</v>
      </c>
      <c r="D37" s="24">
        <v>6216</v>
      </c>
      <c r="E37" s="24">
        <v>11699</v>
      </c>
      <c r="F37" s="24">
        <f t="shared" si="0"/>
        <v>6616</v>
      </c>
      <c r="G37" s="24">
        <f t="shared" si="1"/>
        <v>14230</v>
      </c>
      <c r="H37" s="24">
        <f t="shared" si="2"/>
        <v>20846</v>
      </c>
      <c r="I37" s="171"/>
      <c r="J37" s="12"/>
    </row>
    <row r="38" spans="1:10" s="61" customFormat="1" ht="17.149999999999999" customHeight="1" x14ac:dyDescent="0.35">
      <c r="A38" s="45" t="s">
        <v>115</v>
      </c>
      <c r="B38" s="24">
        <v>365</v>
      </c>
      <c r="C38" s="24">
        <v>7747</v>
      </c>
      <c r="D38" s="24">
        <v>11774</v>
      </c>
      <c r="E38" s="24">
        <v>12087</v>
      </c>
      <c r="F38" s="24">
        <f t="shared" ref="F38:G45" si="3">B38+D38</f>
        <v>12139</v>
      </c>
      <c r="G38" s="24">
        <f t="shared" si="3"/>
        <v>19834</v>
      </c>
      <c r="H38" s="24">
        <f t="shared" ref="H38:H45" si="4">F38+G38</f>
        <v>31973</v>
      </c>
      <c r="I38" s="171" t="s">
        <v>116</v>
      </c>
      <c r="J38" s="12"/>
    </row>
    <row r="39" spans="1:10" s="61" customFormat="1" ht="22.4" customHeight="1" x14ac:dyDescent="0.35">
      <c r="A39" s="45" t="s">
        <v>117</v>
      </c>
      <c r="B39" s="24">
        <v>536</v>
      </c>
      <c r="C39" s="24">
        <v>3993</v>
      </c>
      <c r="D39" s="24">
        <v>11028</v>
      </c>
      <c r="E39" s="24">
        <v>6459</v>
      </c>
      <c r="F39" s="24">
        <f t="shared" si="3"/>
        <v>11564</v>
      </c>
      <c r="G39" s="24">
        <f t="shared" si="3"/>
        <v>10452</v>
      </c>
      <c r="H39" s="24">
        <f t="shared" si="4"/>
        <v>22016</v>
      </c>
      <c r="I39" s="171"/>
      <c r="J39" s="12"/>
    </row>
    <row r="40" spans="1:10" s="61" customFormat="1" ht="17.149999999999999" customHeight="1" x14ac:dyDescent="0.35">
      <c r="A40" s="45" t="s">
        <v>119</v>
      </c>
      <c r="B40" s="24">
        <v>54</v>
      </c>
      <c r="C40" s="24">
        <v>192</v>
      </c>
      <c r="D40" s="24">
        <v>1094</v>
      </c>
      <c r="E40" s="24">
        <v>725</v>
      </c>
      <c r="F40" s="24">
        <f t="shared" si="3"/>
        <v>1148</v>
      </c>
      <c r="G40" s="24">
        <f t="shared" si="3"/>
        <v>917</v>
      </c>
      <c r="H40" s="24">
        <f t="shared" si="4"/>
        <v>2065</v>
      </c>
      <c r="I40" s="172"/>
      <c r="J40" s="13"/>
    </row>
    <row r="41" spans="1:10" s="61" customFormat="1" ht="17.149999999999999" customHeight="1" x14ac:dyDescent="0.35">
      <c r="A41" s="45" t="s">
        <v>120</v>
      </c>
      <c r="B41" s="24">
        <v>501</v>
      </c>
      <c r="C41" s="24">
        <v>1808</v>
      </c>
      <c r="D41" s="24">
        <v>13261</v>
      </c>
      <c r="E41" s="24">
        <v>5023</v>
      </c>
      <c r="F41" s="24">
        <f t="shared" si="3"/>
        <v>13762</v>
      </c>
      <c r="G41" s="24">
        <f t="shared" si="3"/>
        <v>6831</v>
      </c>
      <c r="H41" s="24">
        <f t="shared" si="4"/>
        <v>20593</v>
      </c>
      <c r="I41" s="172"/>
      <c r="J41" s="13"/>
    </row>
    <row r="42" spans="1:10" s="61" customFormat="1" ht="17.149999999999999" customHeight="1" x14ac:dyDescent="0.35">
      <c r="A42" s="45" t="s">
        <v>121</v>
      </c>
      <c r="B42" s="24">
        <v>636</v>
      </c>
      <c r="C42" s="24">
        <v>1811</v>
      </c>
      <c r="D42" s="24">
        <v>18052</v>
      </c>
      <c r="E42" s="24">
        <v>7796</v>
      </c>
      <c r="F42" s="24">
        <f t="shared" si="3"/>
        <v>18688</v>
      </c>
      <c r="G42" s="24">
        <f t="shared" si="3"/>
        <v>9607</v>
      </c>
      <c r="H42" s="24">
        <f t="shared" si="4"/>
        <v>28295</v>
      </c>
      <c r="I42" s="172" t="s">
        <v>184</v>
      </c>
      <c r="J42" s="13"/>
    </row>
    <row r="43" spans="1:10" s="61" customFormat="1" ht="22.4" customHeight="1" x14ac:dyDescent="0.35">
      <c r="A43" s="45" t="s">
        <v>123</v>
      </c>
      <c r="B43" s="24">
        <v>903</v>
      </c>
      <c r="C43" s="24">
        <v>1996</v>
      </c>
      <c r="D43" s="24">
        <v>17008</v>
      </c>
      <c r="E43" s="24">
        <v>5251</v>
      </c>
      <c r="F43" s="24">
        <f t="shared" si="3"/>
        <v>17911</v>
      </c>
      <c r="G43" s="24">
        <f t="shared" si="3"/>
        <v>7247</v>
      </c>
      <c r="H43" s="24">
        <f t="shared" si="4"/>
        <v>25158</v>
      </c>
      <c r="I43" s="172"/>
      <c r="J43" s="13"/>
    </row>
    <row r="44" spans="1:10" s="61" customFormat="1" ht="16.5" customHeight="1" x14ac:dyDescent="0.35">
      <c r="A44" s="45" t="s">
        <v>124</v>
      </c>
      <c r="B44" s="24">
        <v>1211</v>
      </c>
      <c r="C44" s="24">
        <v>4928</v>
      </c>
      <c r="D44" s="24">
        <v>21318</v>
      </c>
      <c r="E44" s="24">
        <v>5603</v>
      </c>
      <c r="F44" s="24">
        <f t="shared" si="3"/>
        <v>22529</v>
      </c>
      <c r="G44" s="24">
        <f t="shared" si="3"/>
        <v>10531</v>
      </c>
      <c r="H44" s="24">
        <f t="shared" si="4"/>
        <v>33060</v>
      </c>
      <c r="I44" s="172"/>
      <c r="J44" s="13"/>
    </row>
    <row r="45" spans="1:10" s="61" customFormat="1" ht="16.5" customHeight="1" x14ac:dyDescent="0.35">
      <c r="A45" s="45" t="s">
        <v>125</v>
      </c>
      <c r="B45" s="24">
        <v>1424</v>
      </c>
      <c r="C45" s="24">
        <v>2405</v>
      </c>
      <c r="D45" s="24">
        <v>23739</v>
      </c>
      <c r="E45" s="24">
        <v>3452</v>
      </c>
      <c r="F45" s="24">
        <f t="shared" si="3"/>
        <v>25163</v>
      </c>
      <c r="G45" s="24">
        <f t="shared" si="3"/>
        <v>5857</v>
      </c>
      <c r="H45" s="24">
        <f t="shared" si="4"/>
        <v>31020</v>
      </c>
      <c r="I45" s="172" t="s">
        <v>126</v>
      </c>
      <c r="J45" s="13"/>
    </row>
    <row r="46" spans="1:10" s="61" customFormat="1" ht="16.5" customHeight="1" x14ac:dyDescent="0.35">
      <c r="A46" s="45" t="s">
        <v>127</v>
      </c>
      <c r="B46" s="24">
        <v>985</v>
      </c>
      <c r="C46" s="24">
        <v>2182</v>
      </c>
      <c r="D46" s="24">
        <v>18582</v>
      </c>
      <c r="E46" s="24">
        <v>3164</v>
      </c>
      <c r="F46" s="24">
        <f t="shared" ref="F46" si="5">B46+D46</f>
        <v>19567</v>
      </c>
      <c r="G46" s="24">
        <f t="shared" ref="G46" si="6">C46+E46</f>
        <v>5346</v>
      </c>
      <c r="H46" s="24">
        <f t="shared" ref="H46" si="7">F46+G46</f>
        <v>24913</v>
      </c>
      <c r="I46" s="172"/>
      <c r="J46" s="13"/>
    </row>
    <row r="47" spans="1:10" s="61" customFormat="1" ht="22.4" customHeight="1" x14ac:dyDescent="0.35">
      <c r="A47" s="45" t="s">
        <v>129</v>
      </c>
      <c r="B47" s="24">
        <v>1269</v>
      </c>
      <c r="C47" s="24">
        <v>2412</v>
      </c>
      <c r="D47" s="24">
        <v>19518</v>
      </c>
      <c r="E47" s="24">
        <v>2921</v>
      </c>
      <c r="F47" s="24">
        <f>Table4[[#This Row],[Gas
smart 
meters]]+Table4[[#This Row],[Electricity
smart 
meters]]</f>
        <v>20787</v>
      </c>
      <c r="G47" s="24">
        <f>Table4[[#This Row],[Gas
advanced 
meters]]+Table4[[#This Row],[Electricity
advanced 
meters]]</f>
        <v>5333</v>
      </c>
      <c r="H47" s="24">
        <f t="shared" ref="H47" si="8">F47+G47</f>
        <v>26120</v>
      </c>
      <c r="I47" s="172" t="s">
        <v>185</v>
      </c>
      <c r="J47" s="13"/>
    </row>
    <row r="48" spans="1:10" s="61" customFormat="1" ht="17.149999999999999" customHeight="1" x14ac:dyDescent="0.35">
      <c r="A48" s="45" t="s">
        <v>130</v>
      </c>
      <c r="B48" s="24">
        <v>2425</v>
      </c>
      <c r="C48" s="24">
        <v>2993</v>
      </c>
      <c r="D48" s="24">
        <v>20008</v>
      </c>
      <c r="E48" s="24">
        <v>3132</v>
      </c>
      <c r="F48" s="24">
        <f>Table4[[#This Row],[Gas
smart 
meters]]+Table4[[#This Row],[Electricity
smart 
meters]]</f>
        <v>22433</v>
      </c>
      <c r="G48" s="24">
        <f>Table4[[#This Row],[Gas
advanced 
meters]]+Table4[[#This Row],[Electricity
advanced 
meters]]</f>
        <v>6125</v>
      </c>
      <c r="H48" s="24">
        <f t="shared" ref="H48" si="9">F48+G48</f>
        <v>28558</v>
      </c>
      <c r="I48" s="172" t="s">
        <v>186</v>
      </c>
      <c r="J48" s="13"/>
    </row>
    <row r="49" spans="1:10" s="61" customFormat="1" ht="17.149999999999999" customHeight="1" x14ac:dyDescent="0.35">
      <c r="A49" s="45" t="s">
        <v>131</v>
      </c>
      <c r="B49" s="24">
        <v>2502</v>
      </c>
      <c r="C49" s="24">
        <v>2739</v>
      </c>
      <c r="D49" s="24">
        <v>21799</v>
      </c>
      <c r="E49" s="24">
        <v>2704</v>
      </c>
      <c r="F49" s="24">
        <f>Table4[[#This Row],[Gas
smart 
meters]]+Table4[[#This Row],[Electricity
smart 
meters]]</f>
        <v>24301</v>
      </c>
      <c r="G49" s="24">
        <f>Table4[[#This Row],[Gas
advanced 
meters]]+Table4[[#This Row],[Electricity
advanced 
meters]]</f>
        <v>5443</v>
      </c>
      <c r="H49" s="24">
        <f t="shared" ref="H49" si="10">F49+G49</f>
        <v>29744</v>
      </c>
      <c r="I49" s="172" t="s">
        <v>187</v>
      </c>
    </row>
    <row r="50" spans="1:10" s="61" customFormat="1" ht="17.149999999999999" customHeight="1" x14ac:dyDescent="0.35">
      <c r="A50" s="152" t="s">
        <v>133</v>
      </c>
      <c r="B50" s="153">
        <v>2607</v>
      </c>
      <c r="C50" s="153">
        <v>1787</v>
      </c>
      <c r="D50" s="153">
        <v>22783</v>
      </c>
      <c r="E50" s="153">
        <v>2517</v>
      </c>
      <c r="F50" s="153">
        <f>Table4[[#This Row],[Gas
smart 
meters]]+Table4[[#This Row],[Electricity
smart 
meters]]</f>
        <v>25390</v>
      </c>
      <c r="G50" s="153">
        <f>Table4[[#This Row],[Gas
advanced 
meters]]+Table4[[#This Row],[Electricity
advanced 
meters]]</f>
        <v>4304</v>
      </c>
      <c r="H50" s="153">
        <f t="shared" ref="H50" si="11">F50+G50</f>
        <v>29694</v>
      </c>
      <c r="I50" s="173"/>
    </row>
    <row r="51" spans="1:10" s="61" customFormat="1" ht="17.149999999999999" customHeight="1" x14ac:dyDescent="0.35">
      <c r="A51" s="45" t="s">
        <v>76</v>
      </c>
      <c r="B51" s="24">
        <f>SUM(B8:B50)</f>
        <v>20771</v>
      </c>
      <c r="C51" s="24">
        <f>SUM(C8:C50)</f>
        <v>124270</v>
      </c>
      <c r="D51" s="24">
        <f>SUM(D8:D50)</f>
        <v>313669</v>
      </c>
      <c r="E51" s="24">
        <f>SUM(E8:E50)</f>
        <v>806141</v>
      </c>
      <c r="F51" s="24">
        <f>Table4[[#This Row],[Gas
smart 
meters]]+Table4[[#This Row],[Electricity
smart 
meters]]</f>
        <v>334440</v>
      </c>
      <c r="G51" s="24">
        <f>Table4[[#This Row],[Gas
advanced 
meters]]+Table4[[#This Row],[Electricity
advanced 
meters]]</f>
        <v>930411</v>
      </c>
      <c r="H51" s="24">
        <f t="shared" ref="H51" si="12">F51+G51</f>
        <v>1264851</v>
      </c>
      <c r="I51" s="45"/>
      <c r="J51" s="118"/>
    </row>
    <row r="52" spans="1:10" s="61" customFormat="1" ht="17.149999999999999" customHeight="1" x14ac:dyDescent="0.35">
      <c r="A52" s="64"/>
      <c r="B52" s="168"/>
      <c r="C52" s="168"/>
      <c r="D52" s="168"/>
      <c r="E52" s="168"/>
      <c r="F52" s="168"/>
      <c r="G52" s="168"/>
      <c r="H52" s="174"/>
    </row>
    <row r="53" spans="1:10" s="61" customFormat="1" ht="17.149999999999999" customHeight="1" x14ac:dyDescent="0.35">
      <c r="A53" s="64"/>
      <c r="B53" s="156"/>
      <c r="C53" s="156"/>
      <c r="D53" s="156"/>
      <c r="E53" s="156"/>
      <c r="F53" s="156"/>
      <c r="G53" s="156"/>
      <c r="H53" s="77"/>
    </row>
    <row r="54" spans="1:10" ht="17.149999999999999" customHeight="1" x14ac:dyDescent="0.35">
      <c r="A54" s="64"/>
      <c r="B54" s="156"/>
      <c r="C54" s="156"/>
      <c r="D54" s="156"/>
      <c r="E54" s="156"/>
      <c r="F54" s="77"/>
      <c r="G54" s="175"/>
      <c r="H54" s="156"/>
    </row>
    <row r="55" spans="1:10" ht="17.149999999999999" customHeight="1" x14ac:dyDescent="0.35">
      <c r="A55" s="64"/>
      <c r="B55" s="166"/>
      <c r="C55" s="166"/>
      <c r="D55" s="166"/>
      <c r="E55" s="166"/>
      <c r="F55" s="77"/>
      <c r="G55" s="175"/>
      <c r="H55" s="156"/>
    </row>
    <row r="56" spans="1:10" ht="17.149999999999999" customHeight="1" x14ac:dyDescent="0.35">
      <c r="A56" s="64"/>
      <c r="B56" s="61"/>
      <c r="C56" s="61"/>
      <c r="D56" s="61"/>
      <c r="E56" s="61"/>
      <c r="F56" s="61"/>
      <c r="G56" s="61"/>
      <c r="H56" s="61"/>
    </row>
    <row r="57" spans="1:10" ht="17.149999999999999" customHeight="1" x14ac:dyDescent="0.35">
      <c r="A57" s="7"/>
      <c r="B57" s="176"/>
      <c r="C57" s="176"/>
      <c r="D57" s="176"/>
      <c r="E57" s="176"/>
      <c r="F57" s="176"/>
      <c r="G57" s="176"/>
      <c r="H57" s="176"/>
    </row>
    <row r="58" spans="1:10" ht="17.149999999999999" customHeight="1" x14ac:dyDescent="0.35">
      <c r="A58" s="7"/>
    </row>
    <row r="59" spans="1:10" ht="17.149999999999999" customHeight="1" x14ac:dyDescent="0.35">
      <c r="A59" s="7"/>
    </row>
    <row r="60" spans="1:10" ht="17.149999999999999" customHeight="1" x14ac:dyDescent="0.35">
      <c r="A60" s="7"/>
      <c r="F60" s="177"/>
    </row>
    <row r="61" spans="1:10" ht="17.149999999999999" customHeight="1" x14ac:dyDescent="0.35">
      <c r="A61" s="7"/>
      <c r="B61" s="178"/>
      <c r="C61" s="8"/>
      <c r="D61" s="178"/>
      <c r="E61" s="8"/>
      <c r="F61" s="8"/>
      <c r="G61" s="8"/>
      <c r="H61" s="8"/>
    </row>
    <row r="62" spans="1:10" ht="17.149999999999999" customHeight="1" x14ac:dyDescent="0.35">
      <c r="A62" s="155"/>
    </row>
    <row r="63" spans="1:10" ht="17.149999999999999" customHeight="1" x14ac:dyDescent="0.35">
      <c r="A63" s="155"/>
    </row>
  </sheetData>
  <phoneticPr fontId="16" type="noConversion"/>
  <pageMargins left="0.7" right="0.7" top="0.75" bottom="0.75" header="0.3" footer="0.3"/>
  <pageSetup paperSize="9" scale="74" fitToWidth="0" fitToHeight="0" orientation="portrait" verticalDpi="4"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386EC-AF34-45EE-B454-364BBE721542}">
  <sheetPr codeName="Sheet8"/>
  <dimension ref="A1:S65"/>
  <sheetViews>
    <sheetView showGridLines="0" zoomScaleNormal="100" workbookViewId="0"/>
  </sheetViews>
  <sheetFormatPr defaultColWidth="9.1796875" defaultRowHeight="17.149999999999999" customHeight="1" x14ac:dyDescent="0.35"/>
  <cols>
    <col min="1" max="1" width="7.453125" style="59" customWidth="1"/>
    <col min="2" max="2" width="10.26953125" style="8" customWidth="1"/>
    <col min="3" max="4" width="13.453125" style="8" customWidth="1"/>
    <col min="5" max="5" width="12.7265625" style="8" customWidth="1"/>
    <col min="6" max="6" width="13.453125" style="8" customWidth="1"/>
    <col min="7" max="7" width="14.26953125" style="8" customWidth="1"/>
    <col min="8" max="8" width="21.453125" style="8" customWidth="1"/>
    <col min="9" max="9" width="12.1796875" style="8" customWidth="1"/>
    <col min="10" max="10" width="11.26953125" style="8" customWidth="1"/>
    <col min="11" max="11" width="13" style="8" customWidth="1"/>
    <col min="12" max="12" width="12.453125" style="8" customWidth="1"/>
    <col min="13" max="13" width="13.26953125" style="8" customWidth="1"/>
    <col min="14" max="14" width="19.26953125" style="8" customWidth="1"/>
    <col min="15" max="15" width="13.7265625" style="8" customWidth="1"/>
    <col min="16" max="16" width="11.81640625" style="8" customWidth="1"/>
    <col min="17" max="17" width="12.26953125" style="8" customWidth="1"/>
    <col min="18" max="18" width="63.453125" style="8" customWidth="1"/>
    <col min="19" max="19" width="5.26953125" style="8" customWidth="1"/>
    <col min="20" max="16384" width="9.1796875" style="59"/>
  </cols>
  <sheetData>
    <row r="1" spans="1:19" ht="25.5" customHeight="1" x14ac:dyDescent="0.35">
      <c r="A1" s="141" t="s">
        <v>188</v>
      </c>
    </row>
    <row r="2" spans="1:19" ht="17.149999999999999" customHeight="1" x14ac:dyDescent="0.35">
      <c r="A2" s="52" t="s">
        <v>189</v>
      </c>
      <c r="R2" s="79"/>
      <c r="S2" s="88"/>
    </row>
    <row r="3" spans="1:19" s="79" customFormat="1" ht="17.149999999999999" customHeight="1" x14ac:dyDescent="0.35">
      <c r="A3" s="52" t="s">
        <v>63</v>
      </c>
      <c r="B3" s="78"/>
      <c r="C3" s="75"/>
      <c r="D3" s="20"/>
      <c r="E3" s="20"/>
      <c r="F3" s="21"/>
      <c r="Q3" s="179"/>
      <c r="R3" s="180"/>
      <c r="S3" s="134"/>
    </row>
    <row r="4" spans="1:19" ht="17.149999999999999" customHeight="1" x14ac:dyDescent="0.35">
      <c r="A4" s="52" t="s">
        <v>190</v>
      </c>
      <c r="Q4" s="179"/>
      <c r="R4" s="180"/>
      <c r="S4" s="134"/>
    </row>
    <row r="5" spans="1:19" ht="17.149999999999999" customHeight="1" x14ac:dyDescent="0.35">
      <c r="A5" s="52" t="s">
        <v>191</v>
      </c>
      <c r="F5" s="33"/>
      <c r="G5" s="33"/>
      <c r="H5" s="33"/>
      <c r="I5" s="33"/>
      <c r="J5" s="181"/>
    </row>
    <row r="6" spans="1:19" ht="17.149999999999999" customHeight="1" x14ac:dyDescent="0.35">
      <c r="A6" s="52" t="s">
        <v>64</v>
      </c>
      <c r="F6" s="33"/>
      <c r="G6" s="33"/>
      <c r="H6" s="33"/>
      <c r="I6" s="33"/>
      <c r="J6" s="181"/>
    </row>
    <row r="7" spans="1:19" ht="17.149999999999999" customHeight="1" x14ac:dyDescent="0.35">
      <c r="A7" s="57" t="s">
        <v>65</v>
      </c>
      <c r="F7" s="181"/>
      <c r="G7" s="181"/>
      <c r="H7" s="181"/>
      <c r="I7" s="33"/>
      <c r="J7" s="181"/>
      <c r="M7" s="178"/>
      <c r="O7" s="33"/>
    </row>
    <row r="8" spans="1:19" s="48" customFormat="1" ht="25.5" customHeight="1" x14ac:dyDescent="0.35">
      <c r="A8" s="182" t="s">
        <v>192</v>
      </c>
      <c r="O8" s="183"/>
    </row>
    <row r="9" spans="1:19" s="61" customFormat="1" ht="107.25" customHeight="1" x14ac:dyDescent="0.35">
      <c r="A9" s="146" t="s">
        <v>193</v>
      </c>
      <c r="B9" s="148" t="s">
        <v>194</v>
      </c>
      <c r="C9" s="148" t="s">
        <v>195</v>
      </c>
      <c r="D9" s="148" t="s">
        <v>196</v>
      </c>
      <c r="E9" s="148" t="s">
        <v>197</v>
      </c>
      <c r="F9" s="148" t="s">
        <v>198</v>
      </c>
      <c r="G9" s="148" t="s">
        <v>199</v>
      </c>
      <c r="H9" s="148" t="s">
        <v>200</v>
      </c>
      <c r="I9" s="148" t="s">
        <v>201</v>
      </c>
      <c r="J9" s="148" t="s">
        <v>202</v>
      </c>
      <c r="K9" s="148" t="s">
        <v>203</v>
      </c>
      <c r="L9" s="148" t="s">
        <v>204</v>
      </c>
      <c r="M9" s="148" t="s">
        <v>205</v>
      </c>
      <c r="N9" s="148" t="s">
        <v>206</v>
      </c>
      <c r="O9" s="148" t="s">
        <v>207</v>
      </c>
      <c r="P9" s="148" t="s">
        <v>208</v>
      </c>
      <c r="Q9" s="148" t="s">
        <v>76</v>
      </c>
      <c r="R9" s="55" t="s">
        <v>22</v>
      </c>
      <c r="S9" s="55"/>
    </row>
    <row r="10" spans="1:19" ht="17.149999999999999" customHeight="1" x14ac:dyDescent="0.35">
      <c r="A10" s="184">
        <v>2012</v>
      </c>
      <c r="B10" s="24">
        <v>1461</v>
      </c>
      <c r="C10" s="24"/>
      <c r="D10" s="24">
        <v>21550984</v>
      </c>
      <c r="E10" s="24">
        <v>1739</v>
      </c>
      <c r="F10" s="24"/>
      <c r="G10" s="24">
        <v>26174965</v>
      </c>
      <c r="H10" s="24"/>
      <c r="I10" s="24"/>
      <c r="J10" s="24"/>
      <c r="K10" s="24"/>
      <c r="L10" s="24"/>
      <c r="M10" s="24"/>
      <c r="N10" s="24">
        <f t="shared" ref="N10:N19" si="0">SUM(B10,E10,H10,K10)</f>
        <v>3200</v>
      </c>
      <c r="O10" s="24"/>
      <c r="P10" s="24">
        <f t="shared" ref="P10:P19" si="1">SUM(D10,G10,J10,M10)</f>
        <v>47725949</v>
      </c>
      <c r="Q10" s="24">
        <f t="shared" ref="Q10:Q19" si="2">SUM(N10:P10)</f>
        <v>47729149</v>
      </c>
      <c r="R10" s="53"/>
      <c r="S10" s="53"/>
    </row>
    <row r="11" spans="1:19" ht="17.149999999999999" customHeight="1" x14ac:dyDescent="0.35">
      <c r="A11" s="184" t="s">
        <v>209</v>
      </c>
      <c r="B11" s="24">
        <v>101728</v>
      </c>
      <c r="C11" s="24"/>
      <c r="D11" s="24">
        <v>21513727</v>
      </c>
      <c r="E11" s="24">
        <v>163427</v>
      </c>
      <c r="F11" s="24"/>
      <c r="G11" s="24">
        <v>25994868</v>
      </c>
      <c r="H11" s="24"/>
      <c r="I11" s="24"/>
      <c r="J11" s="24"/>
      <c r="K11" s="24"/>
      <c r="L11" s="24"/>
      <c r="M11" s="24"/>
      <c r="N11" s="24">
        <f t="shared" si="0"/>
        <v>265155</v>
      </c>
      <c r="O11" s="24"/>
      <c r="P11" s="24">
        <f t="shared" si="1"/>
        <v>47508595</v>
      </c>
      <c r="Q11" s="24">
        <f t="shared" si="2"/>
        <v>47773750</v>
      </c>
      <c r="R11" s="53" t="s">
        <v>83</v>
      </c>
      <c r="S11" s="53"/>
    </row>
    <row r="12" spans="1:19" ht="17.149999999999999" customHeight="1" x14ac:dyDescent="0.35">
      <c r="A12" s="184">
        <v>2014</v>
      </c>
      <c r="B12" s="24">
        <v>270589</v>
      </c>
      <c r="C12" s="24"/>
      <c r="D12" s="24">
        <v>20564248</v>
      </c>
      <c r="E12" s="24">
        <v>400645</v>
      </c>
      <c r="F12" s="24"/>
      <c r="G12" s="24">
        <v>24890373</v>
      </c>
      <c r="H12" s="24"/>
      <c r="I12" s="24"/>
      <c r="J12" s="24"/>
      <c r="K12" s="24"/>
      <c r="L12" s="24"/>
      <c r="M12" s="24"/>
      <c r="N12" s="24">
        <f t="shared" si="0"/>
        <v>671234</v>
      </c>
      <c r="O12" s="24"/>
      <c r="P12" s="24">
        <f t="shared" si="1"/>
        <v>45454621</v>
      </c>
      <c r="Q12" s="24">
        <f t="shared" si="2"/>
        <v>46125855</v>
      </c>
      <c r="R12" s="53"/>
      <c r="S12" s="53"/>
    </row>
    <row r="13" spans="1:19" ht="17.149999999999999" customHeight="1" x14ac:dyDescent="0.35">
      <c r="A13" s="184" t="s">
        <v>210</v>
      </c>
      <c r="B13" s="24">
        <v>763341</v>
      </c>
      <c r="C13" s="24"/>
      <c r="D13" s="24">
        <v>20726526</v>
      </c>
      <c r="E13" s="24">
        <v>1118564</v>
      </c>
      <c r="F13" s="24"/>
      <c r="G13" s="24">
        <v>24923979</v>
      </c>
      <c r="H13" s="24">
        <v>206886</v>
      </c>
      <c r="I13" s="24"/>
      <c r="J13" s="24">
        <v>951080</v>
      </c>
      <c r="K13" s="24">
        <v>231690</v>
      </c>
      <c r="L13" s="24"/>
      <c r="M13" s="24">
        <v>1228977</v>
      </c>
      <c r="N13" s="24">
        <f t="shared" si="0"/>
        <v>2320481</v>
      </c>
      <c r="O13" s="24"/>
      <c r="P13" s="24">
        <f t="shared" si="1"/>
        <v>47830562</v>
      </c>
      <c r="Q13" s="24">
        <f t="shared" si="2"/>
        <v>50151043</v>
      </c>
      <c r="R13" s="53" t="s">
        <v>89</v>
      </c>
      <c r="S13" s="53"/>
    </row>
    <row r="14" spans="1:19" ht="17.149999999999999" customHeight="1" x14ac:dyDescent="0.35">
      <c r="A14" s="184" t="s">
        <v>211</v>
      </c>
      <c r="B14" s="24">
        <v>2069121</v>
      </c>
      <c r="C14" s="24"/>
      <c r="D14" s="24">
        <v>19847570</v>
      </c>
      <c r="E14" s="24">
        <v>2794169</v>
      </c>
      <c r="F14" s="24"/>
      <c r="G14" s="24">
        <v>23591156</v>
      </c>
      <c r="H14" s="24">
        <v>35420</v>
      </c>
      <c r="I14" s="24"/>
      <c r="J14" s="24">
        <v>937603</v>
      </c>
      <c r="K14" s="24">
        <v>48272</v>
      </c>
      <c r="L14" s="24"/>
      <c r="M14" s="24">
        <v>1222055</v>
      </c>
      <c r="N14" s="24">
        <f t="shared" si="0"/>
        <v>4946982</v>
      </c>
      <c r="O14" s="24"/>
      <c r="P14" s="24">
        <f t="shared" si="1"/>
        <v>45598384</v>
      </c>
      <c r="Q14" s="24">
        <f t="shared" si="2"/>
        <v>50545366</v>
      </c>
      <c r="R14" s="53" t="s">
        <v>212</v>
      </c>
      <c r="S14" s="53"/>
    </row>
    <row r="15" spans="1:19" ht="17.149999999999999" customHeight="1" x14ac:dyDescent="0.35">
      <c r="A15" s="184" t="s">
        <v>213</v>
      </c>
      <c r="B15" s="24">
        <v>3753303</v>
      </c>
      <c r="C15" s="24"/>
      <c r="D15" s="24">
        <v>17529114</v>
      </c>
      <c r="E15" s="24">
        <v>5009188</v>
      </c>
      <c r="F15" s="24"/>
      <c r="G15" s="24">
        <v>20676394</v>
      </c>
      <c r="H15" s="24">
        <v>89955</v>
      </c>
      <c r="I15" s="24"/>
      <c r="J15" s="24">
        <v>1493479</v>
      </c>
      <c r="K15" s="24">
        <v>123248</v>
      </c>
      <c r="L15" s="24"/>
      <c r="M15" s="24">
        <v>1883830</v>
      </c>
      <c r="N15" s="24">
        <f t="shared" si="0"/>
        <v>8975694</v>
      </c>
      <c r="O15" s="24"/>
      <c r="P15" s="24">
        <f t="shared" si="1"/>
        <v>41582817</v>
      </c>
      <c r="Q15" s="24">
        <f t="shared" si="2"/>
        <v>50558511</v>
      </c>
      <c r="R15" s="53" t="s">
        <v>104</v>
      </c>
      <c r="S15" s="53"/>
    </row>
    <row r="16" spans="1:19" ht="17.149999999999999" customHeight="1" x14ac:dyDescent="0.35">
      <c r="A16" s="184" t="s">
        <v>214</v>
      </c>
      <c r="B16" s="24">
        <f>Table1!$B$34</f>
        <v>5266181</v>
      </c>
      <c r="C16" s="24">
        <f>Table1!$C$34</f>
        <v>687942</v>
      </c>
      <c r="D16" s="24">
        <f>Table1!$D$34</f>
        <v>15445560</v>
      </c>
      <c r="E16" s="24">
        <f>Table1!$E$34</f>
        <v>7027058</v>
      </c>
      <c r="F16" s="24">
        <f>Table1!$F$34</f>
        <v>913408</v>
      </c>
      <c r="G16" s="24">
        <f>Table1!$G$34</f>
        <v>17922870</v>
      </c>
      <c r="H16" s="24">
        <v>155348</v>
      </c>
      <c r="I16" s="24">
        <v>104158</v>
      </c>
      <c r="J16" s="24">
        <v>1448016</v>
      </c>
      <c r="K16" s="24">
        <v>197500</v>
      </c>
      <c r="L16" s="24">
        <v>161909</v>
      </c>
      <c r="M16" s="24">
        <v>1705458</v>
      </c>
      <c r="N16" s="24">
        <f t="shared" si="0"/>
        <v>12646087</v>
      </c>
      <c r="O16" s="24">
        <f>SUM(C16,F16,I16,L16)</f>
        <v>1867417</v>
      </c>
      <c r="P16" s="24">
        <f t="shared" si="1"/>
        <v>36521904</v>
      </c>
      <c r="Q16" s="24">
        <f t="shared" si="2"/>
        <v>51035408</v>
      </c>
      <c r="R16" s="53" t="s">
        <v>215</v>
      </c>
      <c r="S16" s="53"/>
    </row>
    <row r="17" spans="1:19" ht="17.149999999999999" customHeight="1" x14ac:dyDescent="0.35">
      <c r="A17" s="184" t="s">
        <v>216</v>
      </c>
      <c r="B17" s="24">
        <f>Table1!$B$38</f>
        <v>6294285</v>
      </c>
      <c r="C17" s="24">
        <f>Table1!$C$38</f>
        <v>1495786</v>
      </c>
      <c r="D17" s="24">
        <f>Table1!$D$38</f>
        <v>14023880</v>
      </c>
      <c r="E17" s="24">
        <f>Table1!$E$38</f>
        <v>8431865</v>
      </c>
      <c r="F17" s="24">
        <f>Table1!$F$38</f>
        <v>1989202</v>
      </c>
      <c r="G17" s="24">
        <f>Table1!$G$38</f>
        <v>16073174</v>
      </c>
      <c r="H17" s="24">
        <v>203832</v>
      </c>
      <c r="I17" s="24">
        <v>195792</v>
      </c>
      <c r="J17" s="24">
        <v>1207004</v>
      </c>
      <c r="K17" s="24">
        <v>265459</v>
      </c>
      <c r="L17" s="24">
        <v>287648</v>
      </c>
      <c r="M17" s="24">
        <v>1376819</v>
      </c>
      <c r="N17" s="24">
        <f t="shared" si="0"/>
        <v>15195441</v>
      </c>
      <c r="O17" s="24">
        <f>SUM(C17,F17,I17,L17)</f>
        <v>3968428</v>
      </c>
      <c r="P17" s="24">
        <f t="shared" si="1"/>
        <v>32680877</v>
      </c>
      <c r="Q17" s="24">
        <f t="shared" si="2"/>
        <v>51844746</v>
      </c>
      <c r="R17" s="53" t="s">
        <v>217</v>
      </c>
      <c r="S17" s="53"/>
    </row>
    <row r="18" spans="1:19" ht="17.149999999999999" customHeight="1" x14ac:dyDescent="0.35">
      <c r="A18" s="184" t="s">
        <v>218</v>
      </c>
      <c r="B18" s="24">
        <f>Table1!$B$42</f>
        <v>7227534</v>
      </c>
      <c r="C18" s="24">
        <f>Table1!$C$42</f>
        <v>1847951</v>
      </c>
      <c r="D18" s="24">
        <f>Table1!$D$42</f>
        <v>13222177</v>
      </c>
      <c r="E18" s="24">
        <f>Table1!$E$42</f>
        <v>9884841</v>
      </c>
      <c r="F18" s="24">
        <f>Table1!$F$42</f>
        <v>2118166</v>
      </c>
      <c r="G18" s="24">
        <f>Table1!$G$42</f>
        <v>14852091</v>
      </c>
      <c r="H18" s="24">
        <v>216165</v>
      </c>
      <c r="I18" s="24">
        <v>237495</v>
      </c>
      <c r="J18" s="24">
        <v>1000539</v>
      </c>
      <c r="K18" s="24">
        <v>305328</v>
      </c>
      <c r="L18" s="24">
        <v>332870</v>
      </c>
      <c r="M18" s="24">
        <v>1191903</v>
      </c>
      <c r="N18" s="24">
        <f t="shared" si="0"/>
        <v>17633868</v>
      </c>
      <c r="O18" s="24">
        <f>SUM(C18,F18,I18,L18)</f>
        <v>4536482</v>
      </c>
      <c r="P18" s="24">
        <f t="shared" si="1"/>
        <v>30266710</v>
      </c>
      <c r="Q18" s="24">
        <f t="shared" si="2"/>
        <v>52437060</v>
      </c>
      <c r="R18" s="53" t="s">
        <v>219</v>
      </c>
      <c r="S18" s="53"/>
    </row>
    <row r="19" spans="1:19" ht="17.149999999999999" customHeight="1" x14ac:dyDescent="0.35">
      <c r="A19" s="184" t="s">
        <v>220</v>
      </c>
      <c r="B19" s="24">
        <f>Table1!$B$46</f>
        <v>9164751</v>
      </c>
      <c r="C19" s="24">
        <f>Table1!$C$46</f>
        <v>1968329</v>
      </c>
      <c r="D19" s="24">
        <f>Table1!$D$46</f>
        <v>12526982</v>
      </c>
      <c r="E19" s="24">
        <f>Table1!$E$46</f>
        <v>12688315</v>
      </c>
      <c r="F19" s="24">
        <f>Table1!$F$46</f>
        <v>2119559</v>
      </c>
      <c r="G19" s="24">
        <f>Table1!$G$46</f>
        <v>13766041</v>
      </c>
      <c r="H19" s="24">
        <v>45273</v>
      </c>
      <c r="I19" s="24">
        <v>25342</v>
      </c>
      <c r="J19" s="24">
        <v>126712</v>
      </c>
      <c r="K19" s="24">
        <v>91530</v>
      </c>
      <c r="L19" s="24">
        <v>31515</v>
      </c>
      <c r="M19" s="24">
        <v>168501</v>
      </c>
      <c r="N19" s="24">
        <f t="shared" si="0"/>
        <v>21989869</v>
      </c>
      <c r="O19" s="24">
        <f>SUM(C19,F19,I19,L19)</f>
        <v>4144745</v>
      </c>
      <c r="P19" s="24">
        <f t="shared" si="1"/>
        <v>26588236</v>
      </c>
      <c r="Q19" s="24">
        <f t="shared" si="2"/>
        <v>52722850</v>
      </c>
      <c r="R19" s="53" t="s">
        <v>221</v>
      </c>
      <c r="S19" s="53"/>
    </row>
    <row r="20" spans="1:19" s="31" customFormat="1" ht="17.149999999999999" customHeight="1" x14ac:dyDescent="0.35">
      <c r="A20" s="116" t="s">
        <v>222</v>
      </c>
      <c r="B20" s="24">
        <f>Table1!$B$50</f>
        <v>11015223</v>
      </c>
      <c r="C20" s="24">
        <f>Table1!$C$50</f>
        <v>1592060</v>
      </c>
      <c r="D20" s="24">
        <f>Table1!$D$50</f>
        <v>11285320</v>
      </c>
      <c r="E20" s="24">
        <f>Table1!$E$50</f>
        <v>15199791</v>
      </c>
      <c r="F20" s="24">
        <f>Table1!$F$50</f>
        <v>1523433</v>
      </c>
      <c r="G20" s="24">
        <f>Table1!$G$50</f>
        <v>12222663</v>
      </c>
      <c r="H20" s="23">
        <v>80792</v>
      </c>
      <c r="I20" s="23">
        <v>7654</v>
      </c>
      <c r="J20" s="23">
        <v>110802</v>
      </c>
      <c r="K20" s="23">
        <v>140272</v>
      </c>
      <c r="L20" s="23">
        <v>13027</v>
      </c>
      <c r="M20" s="23">
        <v>152654</v>
      </c>
      <c r="N20" s="23">
        <f>SUM(B20,E20,H20,K20)</f>
        <v>26436078</v>
      </c>
      <c r="O20" s="23">
        <f>SUM(C20,F20,I20,L20)</f>
        <v>3136174</v>
      </c>
      <c r="P20" s="23">
        <f>SUM(D20,G20,J20,M20)</f>
        <v>23771439</v>
      </c>
      <c r="Q20" s="23">
        <f>SUM(N20:P20)</f>
        <v>53343691</v>
      </c>
      <c r="R20" s="115"/>
      <c r="S20" s="115"/>
    </row>
    <row r="21" spans="1:19" s="31" customFormat="1" ht="17.149999999999999" customHeight="1" x14ac:dyDescent="0.35">
      <c r="A21" s="116"/>
      <c r="B21" s="23"/>
      <c r="C21" s="23"/>
      <c r="D21" s="23"/>
      <c r="E21" s="23"/>
      <c r="F21" s="23"/>
      <c r="G21" s="23"/>
      <c r="N21" s="23"/>
      <c r="O21" s="125"/>
      <c r="P21" s="23"/>
      <c r="Q21" s="23">
        <f>O20/(N20+O20)</f>
        <v>0.10605124019638409</v>
      </c>
      <c r="R21" s="124"/>
      <c r="S21" s="124"/>
    </row>
    <row r="22" spans="1:19" ht="25.5" customHeight="1" x14ac:dyDescent="0.35">
      <c r="A22" s="182" t="s">
        <v>223</v>
      </c>
      <c r="H22" s="23"/>
      <c r="I22" s="23"/>
      <c r="J22" s="23"/>
      <c r="K22" s="23"/>
      <c r="M22" s="181"/>
      <c r="N22" s="32"/>
      <c r="O22" s="32"/>
      <c r="P22" s="32"/>
      <c r="Q22" s="32"/>
    </row>
    <row r="23" spans="1:19" ht="107.25" customHeight="1" x14ac:dyDescent="0.35">
      <c r="A23" s="146" t="s">
        <v>193</v>
      </c>
      <c r="B23" s="170" t="s">
        <v>224</v>
      </c>
      <c r="C23" s="148" t="s">
        <v>195</v>
      </c>
      <c r="D23" s="148" t="s">
        <v>196</v>
      </c>
      <c r="E23" s="170" t="s">
        <v>225</v>
      </c>
      <c r="F23" s="148" t="s">
        <v>226</v>
      </c>
      <c r="G23" s="148" t="s">
        <v>227</v>
      </c>
      <c r="H23" s="170" t="s">
        <v>228</v>
      </c>
      <c r="I23" s="148" t="s">
        <v>229</v>
      </c>
      <c r="J23" s="148" t="s">
        <v>230</v>
      </c>
      <c r="K23" s="170" t="s">
        <v>231</v>
      </c>
      <c r="L23" s="148" t="s">
        <v>232</v>
      </c>
      <c r="M23" s="148" t="s">
        <v>233</v>
      </c>
      <c r="N23" s="170" t="s">
        <v>234</v>
      </c>
      <c r="O23" s="148" t="s">
        <v>235</v>
      </c>
      <c r="P23" s="148" t="s">
        <v>236</v>
      </c>
      <c r="Q23" s="148" t="s">
        <v>76</v>
      </c>
      <c r="R23" s="55" t="s">
        <v>22</v>
      </c>
      <c r="S23" s="55"/>
    </row>
    <row r="24" spans="1:19" ht="17.149999999999999" customHeight="1" x14ac:dyDescent="0.35">
      <c r="A24" s="184">
        <v>2012</v>
      </c>
      <c r="B24" s="24">
        <v>9290</v>
      </c>
      <c r="C24" s="24"/>
      <c r="D24" s="24">
        <v>559271</v>
      </c>
      <c r="E24" s="24">
        <v>444943</v>
      </c>
      <c r="F24" s="24"/>
      <c r="G24" s="24">
        <v>1864295</v>
      </c>
      <c r="H24" s="24"/>
      <c r="I24" s="24"/>
      <c r="J24" s="24"/>
      <c r="K24" s="24"/>
      <c r="L24" s="24"/>
      <c r="M24" s="24"/>
      <c r="N24" s="24">
        <f t="shared" ref="N24:N33" si="3">SUM(B24,E24,H24,K24)</f>
        <v>454233</v>
      </c>
      <c r="O24" s="24"/>
      <c r="P24" s="24">
        <f t="shared" ref="P24:P33" si="4">SUM(D24,G24,J24,M24)</f>
        <v>2423566</v>
      </c>
      <c r="Q24" s="24">
        <f>SUM(N24:P24)</f>
        <v>2877799</v>
      </c>
      <c r="R24" s="53"/>
      <c r="S24" s="53"/>
    </row>
    <row r="25" spans="1:19" ht="17.149999999999999" customHeight="1" x14ac:dyDescent="0.35">
      <c r="A25" s="184" t="s">
        <v>209</v>
      </c>
      <c r="B25" s="24">
        <v>10535</v>
      </c>
      <c r="C25" s="24"/>
      <c r="D25" s="24">
        <v>482251</v>
      </c>
      <c r="E25" s="24">
        <v>518643</v>
      </c>
      <c r="F25" s="24"/>
      <c r="G25" s="24">
        <v>1824847</v>
      </c>
      <c r="H25" s="24"/>
      <c r="I25" s="24"/>
      <c r="J25" s="24"/>
      <c r="K25" s="24"/>
      <c r="L25" s="24"/>
      <c r="M25" s="24"/>
      <c r="N25" s="24">
        <f t="shared" si="3"/>
        <v>529178</v>
      </c>
      <c r="O25" s="24"/>
      <c r="P25" s="24">
        <f t="shared" si="4"/>
        <v>2307098</v>
      </c>
      <c r="Q25" s="24">
        <f t="shared" ref="Q25:Q31" si="5">SUM(N25:P25)</f>
        <v>2836276</v>
      </c>
      <c r="R25" s="53" t="s">
        <v>83</v>
      </c>
      <c r="S25" s="53"/>
    </row>
    <row r="26" spans="1:19" ht="17.149999999999999" customHeight="1" x14ac:dyDescent="0.35">
      <c r="A26" s="184">
        <v>2014</v>
      </c>
      <c r="B26" s="24">
        <v>15116</v>
      </c>
      <c r="C26" s="24"/>
      <c r="D26" s="24">
        <v>487946</v>
      </c>
      <c r="E26" s="24">
        <v>506462</v>
      </c>
      <c r="F26" s="24"/>
      <c r="G26" s="24">
        <v>1709367</v>
      </c>
      <c r="H26" s="24"/>
      <c r="I26" s="24"/>
      <c r="J26" s="24"/>
      <c r="K26" s="24"/>
      <c r="L26" s="24"/>
      <c r="M26" s="24"/>
      <c r="N26" s="24">
        <f t="shared" si="3"/>
        <v>521578</v>
      </c>
      <c r="O26" s="24"/>
      <c r="P26" s="24">
        <f t="shared" si="4"/>
        <v>2197313</v>
      </c>
      <c r="Q26" s="24">
        <f t="shared" si="5"/>
        <v>2718891</v>
      </c>
      <c r="R26" s="53"/>
      <c r="S26" s="53"/>
    </row>
    <row r="27" spans="1:19" ht="17.149999999999999" customHeight="1" x14ac:dyDescent="0.35">
      <c r="A27" s="184" t="s">
        <v>210</v>
      </c>
      <c r="B27" s="24">
        <v>37354</v>
      </c>
      <c r="C27" s="24"/>
      <c r="D27" s="24">
        <v>433795</v>
      </c>
      <c r="E27" s="24">
        <v>488591</v>
      </c>
      <c r="F27" s="24"/>
      <c r="G27" s="24">
        <v>1662092</v>
      </c>
      <c r="H27" s="24">
        <v>135496</v>
      </c>
      <c r="I27" s="24"/>
      <c r="J27" s="24">
        <v>188626</v>
      </c>
      <c r="K27" s="24">
        <v>149458</v>
      </c>
      <c r="L27" s="24"/>
      <c r="M27" s="24">
        <v>238111</v>
      </c>
      <c r="N27" s="24">
        <f t="shared" si="3"/>
        <v>810899</v>
      </c>
      <c r="O27" s="24"/>
      <c r="P27" s="24">
        <f t="shared" si="4"/>
        <v>2522624</v>
      </c>
      <c r="Q27" s="24">
        <f t="shared" si="5"/>
        <v>3333523</v>
      </c>
      <c r="R27" s="53" t="s">
        <v>89</v>
      </c>
      <c r="S27" s="53"/>
    </row>
    <row r="28" spans="1:19" ht="17.149999999999999" customHeight="1" x14ac:dyDescent="0.35">
      <c r="A28" s="184" t="s">
        <v>211</v>
      </c>
      <c r="B28" s="24">
        <v>51859</v>
      </c>
      <c r="C28" s="24"/>
      <c r="D28" s="24">
        <v>406541</v>
      </c>
      <c r="E28" s="24">
        <v>531008</v>
      </c>
      <c r="F28" s="24"/>
      <c r="G28" s="24">
        <v>1589466</v>
      </c>
      <c r="H28" s="24">
        <v>155998</v>
      </c>
      <c r="I28" s="24"/>
      <c r="J28" s="24">
        <v>189838</v>
      </c>
      <c r="K28" s="24">
        <v>184690</v>
      </c>
      <c r="L28" s="24"/>
      <c r="M28" s="24">
        <v>235647</v>
      </c>
      <c r="N28" s="24">
        <f>SUM(B28,E28,H28,K28)</f>
        <v>923555</v>
      </c>
      <c r="O28" s="24"/>
      <c r="P28" s="24">
        <f t="shared" si="4"/>
        <v>2421492</v>
      </c>
      <c r="Q28" s="24">
        <f t="shared" si="5"/>
        <v>3345047</v>
      </c>
      <c r="R28" s="53" t="s">
        <v>212</v>
      </c>
      <c r="S28" s="53"/>
    </row>
    <row r="29" spans="1:19" ht="17.149999999999999" customHeight="1" x14ac:dyDescent="0.35">
      <c r="A29" s="184" t="s">
        <v>213</v>
      </c>
      <c r="B29" s="24">
        <v>62223</v>
      </c>
      <c r="C29" s="24"/>
      <c r="D29" s="24">
        <v>353981</v>
      </c>
      <c r="E29" s="24">
        <v>574765</v>
      </c>
      <c r="F29" s="24"/>
      <c r="G29" s="24">
        <v>1422472</v>
      </c>
      <c r="H29" s="24">
        <v>195601</v>
      </c>
      <c r="I29" s="24"/>
      <c r="J29" s="24">
        <v>211909</v>
      </c>
      <c r="K29" s="24">
        <v>227991</v>
      </c>
      <c r="L29" s="24"/>
      <c r="M29" s="24">
        <v>281932</v>
      </c>
      <c r="N29" s="24">
        <f t="shared" si="3"/>
        <v>1060580</v>
      </c>
      <c r="O29" s="24"/>
      <c r="P29" s="24">
        <f t="shared" si="4"/>
        <v>2270294</v>
      </c>
      <c r="Q29" s="24">
        <f>SUM(N29:P29)</f>
        <v>3330874</v>
      </c>
      <c r="R29" s="53" t="s">
        <v>104</v>
      </c>
      <c r="S29" s="53"/>
    </row>
    <row r="30" spans="1:19" ht="17.149999999999999" customHeight="1" x14ac:dyDescent="0.35">
      <c r="A30" s="184" t="s">
        <v>214</v>
      </c>
      <c r="B30" s="24">
        <f>Table3!$B$34+Table3!$D$34</f>
        <v>79314</v>
      </c>
      <c r="C30" s="24">
        <f>Table3!$C$34</f>
        <v>1633</v>
      </c>
      <c r="D30" s="24">
        <f>Table3!$E$34</f>
        <v>319930</v>
      </c>
      <c r="E30" s="24">
        <f>Table3!$F$34+Table3!$H$34</f>
        <v>599310</v>
      </c>
      <c r="F30" s="24">
        <f>Table3!$G$34</f>
        <v>9826</v>
      </c>
      <c r="G30" s="24">
        <f>Table3!$I$34</f>
        <v>1353378</v>
      </c>
      <c r="H30" s="24">
        <v>182453</v>
      </c>
      <c r="I30" s="24">
        <v>846</v>
      </c>
      <c r="J30" s="24">
        <v>158330</v>
      </c>
      <c r="K30" s="24">
        <v>256384</v>
      </c>
      <c r="L30" s="24">
        <v>4782</v>
      </c>
      <c r="M30" s="24">
        <v>259972</v>
      </c>
      <c r="N30" s="24">
        <f t="shared" si="3"/>
        <v>1117461</v>
      </c>
      <c r="O30" s="24">
        <f>SUM(C30,F30,I30,L30)</f>
        <v>17087</v>
      </c>
      <c r="P30" s="24">
        <f t="shared" si="4"/>
        <v>2091610</v>
      </c>
      <c r="Q30" s="24">
        <f t="shared" si="5"/>
        <v>3226158</v>
      </c>
      <c r="R30" s="53" t="s">
        <v>215</v>
      </c>
      <c r="S30" s="53"/>
    </row>
    <row r="31" spans="1:19" ht="17.149999999999999" customHeight="1" x14ac:dyDescent="0.35">
      <c r="A31" s="184" t="s">
        <v>216</v>
      </c>
      <c r="B31" s="24">
        <f>Table3!$B$38+Table3!$D$38</f>
        <v>157599</v>
      </c>
      <c r="C31" s="24">
        <f>Table3!$C$38</f>
        <v>2117</v>
      </c>
      <c r="D31" s="24">
        <f>Table3!$E$38</f>
        <v>309391</v>
      </c>
      <c r="E31" s="24">
        <f>Table3!$F$38+Table3!$H$38</f>
        <v>822549</v>
      </c>
      <c r="F31" s="24">
        <f>Table3!$G$38</f>
        <v>14780</v>
      </c>
      <c r="G31" s="24">
        <f>Table3!$I$38</f>
        <v>1317617</v>
      </c>
      <c r="H31" s="24">
        <v>162293</v>
      </c>
      <c r="I31" s="24">
        <v>684</v>
      </c>
      <c r="J31" s="24">
        <v>122380</v>
      </c>
      <c r="K31" s="24">
        <v>148086</v>
      </c>
      <c r="L31" s="24">
        <v>4708</v>
      </c>
      <c r="M31" s="24">
        <v>137918</v>
      </c>
      <c r="N31" s="24">
        <f t="shared" si="3"/>
        <v>1290527</v>
      </c>
      <c r="O31" s="24">
        <f>SUM(C31,F31,I31,L31)</f>
        <v>22289</v>
      </c>
      <c r="P31" s="24">
        <f t="shared" si="4"/>
        <v>1887306</v>
      </c>
      <c r="Q31" s="24">
        <f t="shared" si="5"/>
        <v>3200122</v>
      </c>
      <c r="R31" s="53" t="s">
        <v>217</v>
      </c>
      <c r="S31" s="53"/>
    </row>
    <row r="32" spans="1:19" ht="17.149999999999999" customHeight="1" x14ac:dyDescent="0.35">
      <c r="A32" s="184" t="s">
        <v>218</v>
      </c>
      <c r="B32" s="24">
        <f>Table3!$B$42+Table3!$D$42</f>
        <v>149131</v>
      </c>
      <c r="C32" s="24">
        <f>Table3!$C$42</f>
        <v>4021</v>
      </c>
      <c r="D32" s="24">
        <f>Table3!$E$42</f>
        <v>317310</v>
      </c>
      <c r="E32" s="24">
        <f>Table3!$F$42+Table3!$H$42</f>
        <v>879711</v>
      </c>
      <c r="F32" s="24">
        <f>Table3!$G$42</f>
        <v>24180</v>
      </c>
      <c r="G32" s="24">
        <f>Table3!$I$42</f>
        <v>1187461</v>
      </c>
      <c r="H32" s="24">
        <v>213387</v>
      </c>
      <c r="I32" s="24">
        <v>2229</v>
      </c>
      <c r="J32" s="24">
        <v>146951</v>
      </c>
      <c r="K32" s="24">
        <v>195384</v>
      </c>
      <c r="L32" s="24">
        <v>7481</v>
      </c>
      <c r="M32" s="24">
        <v>154932</v>
      </c>
      <c r="N32" s="24">
        <f t="shared" si="3"/>
        <v>1437613</v>
      </c>
      <c r="O32" s="24">
        <f>SUM(C32,F32,I32,L32)</f>
        <v>37911</v>
      </c>
      <c r="P32" s="24">
        <f t="shared" si="4"/>
        <v>1806654</v>
      </c>
      <c r="Q32" s="24">
        <f>SUM(N32:P32)</f>
        <v>3282178</v>
      </c>
      <c r="R32" s="53" t="s">
        <v>219</v>
      </c>
      <c r="S32" s="53"/>
    </row>
    <row r="33" spans="1:19" ht="17.149999999999999" customHeight="1" x14ac:dyDescent="0.35">
      <c r="A33" s="184" t="s">
        <v>220</v>
      </c>
      <c r="B33" s="24">
        <f>Table3!$B$46+Table3!$D$46</f>
        <v>155115</v>
      </c>
      <c r="C33" s="24">
        <f>Table3!$C$46</f>
        <v>4354</v>
      </c>
      <c r="D33" s="24">
        <f>Table3!$E$46</f>
        <v>309168</v>
      </c>
      <c r="E33" s="24">
        <f>Table3!$F$46+Table3!$H$46</f>
        <v>994606</v>
      </c>
      <c r="F33" s="24">
        <f>Table3!$G$46</f>
        <v>25042</v>
      </c>
      <c r="G33" s="24">
        <f>Table3!$I$46</f>
        <v>1081302</v>
      </c>
      <c r="H33" s="24">
        <v>216414</v>
      </c>
      <c r="I33" s="24">
        <v>1748</v>
      </c>
      <c r="J33" s="24">
        <v>126583</v>
      </c>
      <c r="K33" s="24">
        <v>228743</v>
      </c>
      <c r="L33" s="24">
        <v>8037</v>
      </c>
      <c r="M33" s="24">
        <v>179372</v>
      </c>
      <c r="N33" s="24">
        <f t="shared" si="3"/>
        <v>1594878</v>
      </c>
      <c r="O33" s="24">
        <f>SUM(C33,F33,I33,L33)</f>
        <v>39181</v>
      </c>
      <c r="P33" s="24">
        <f t="shared" si="4"/>
        <v>1696425</v>
      </c>
      <c r="Q33" s="24">
        <f>SUM(N33:P33)</f>
        <v>3330484</v>
      </c>
      <c r="R33" s="53" t="s">
        <v>237</v>
      </c>
      <c r="S33" s="53"/>
    </row>
    <row r="34" spans="1:19" ht="17.149999999999999" customHeight="1" x14ac:dyDescent="0.35">
      <c r="A34" s="184" t="s">
        <v>222</v>
      </c>
      <c r="B34" s="24">
        <f>Table3!$B$50+Table3!$D$50</f>
        <v>178506</v>
      </c>
      <c r="C34" s="24">
        <f>Table3!$C$50</f>
        <v>7204</v>
      </c>
      <c r="D34" s="24">
        <f>Table3!$E$50</f>
        <v>277826</v>
      </c>
      <c r="E34" s="24">
        <f>Table3!$F$50+Table3!$H$50</f>
        <v>1036077</v>
      </c>
      <c r="F34" s="24">
        <f>Table3!$G$50</f>
        <v>26201</v>
      </c>
      <c r="G34" s="24">
        <f>Table3!$I$50</f>
        <v>986810</v>
      </c>
      <c r="H34" s="24">
        <v>218451</v>
      </c>
      <c r="I34" s="24">
        <v>2042</v>
      </c>
      <c r="J34" s="24">
        <v>123192</v>
      </c>
      <c r="K34" s="24">
        <v>268410</v>
      </c>
      <c r="L34" s="24">
        <v>9157</v>
      </c>
      <c r="M34" s="24">
        <v>197948</v>
      </c>
      <c r="N34" s="24">
        <f>SUM(B34,E34,H34,K34)</f>
        <v>1701444</v>
      </c>
      <c r="O34" s="24">
        <f>SUM(C34,F34,I34,L34)</f>
        <v>44604</v>
      </c>
      <c r="P34" s="24">
        <f>SUM(D34,G34,J34,M34)</f>
        <v>1585776</v>
      </c>
      <c r="Q34" s="24">
        <f>SUM(N34:P34)</f>
        <v>3331824</v>
      </c>
      <c r="R34" s="115"/>
      <c r="S34" s="53"/>
    </row>
    <row r="35" spans="1:19" ht="17.149999999999999" customHeight="1" x14ac:dyDescent="0.35">
      <c r="A35" s="184"/>
      <c r="B35" s="184"/>
      <c r="C35" s="184"/>
      <c r="D35" s="184"/>
      <c r="E35" s="184"/>
      <c r="F35" s="184"/>
      <c r="G35" s="184"/>
      <c r="H35" s="184"/>
      <c r="I35" s="184"/>
      <c r="J35" s="184"/>
      <c r="K35" s="184"/>
      <c r="L35" s="184"/>
      <c r="M35" s="184"/>
      <c r="N35" s="184"/>
      <c r="O35" s="184"/>
      <c r="P35" s="184"/>
      <c r="Q35" s="184"/>
      <c r="R35" s="184"/>
      <c r="S35" s="53"/>
    </row>
    <row r="36" spans="1:19" ht="25.5" customHeight="1" x14ac:dyDescent="0.35">
      <c r="A36" s="182" t="s">
        <v>238</v>
      </c>
      <c r="L36" s="185"/>
      <c r="M36" s="34"/>
      <c r="N36" s="59"/>
      <c r="O36" s="60"/>
      <c r="P36" s="181"/>
      <c r="Q36" s="33"/>
      <c r="R36" s="56"/>
      <c r="S36" s="135"/>
    </row>
    <row r="37" spans="1:19" ht="106.5" customHeight="1" x14ac:dyDescent="0.35">
      <c r="A37" s="54" t="s">
        <v>193</v>
      </c>
      <c r="B37" s="186" t="s">
        <v>224</v>
      </c>
      <c r="C37" s="51" t="s">
        <v>195</v>
      </c>
      <c r="D37" s="51" t="s">
        <v>196</v>
      </c>
      <c r="E37" s="186" t="s">
        <v>225</v>
      </c>
      <c r="F37" s="51" t="s">
        <v>226</v>
      </c>
      <c r="G37" s="51" t="s">
        <v>239</v>
      </c>
      <c r="H37" s="186" t="s">
        <v>240</v>
      </c>
      <c r="I37" s="51" t="s">
        <v>229</v>
      </c>
      <c r="J37" s="51" t="s">
        <v>230</v>
      </c>
      <c r="K37" s="186" t="s">
        <v>231</v>
      </c>
      <c r="L37" s="51" t="s">
        <v>232</v>
      </c>
      <c r="M37" s="51" t="s">
        <v>233</v>
      </c>
      <c r="N37" s="186" t="s">
        <v>234</v>
      </c>
      <c r="O37" s="51" t="s">
        <v>235</v>
      </c>
      <c r="P37" s="51" t="s">
        <v>236</v>
      </c>
      <c r="Q37" s="51" t="s">
        <v>76</v>
      </c>
      <c r="R37" s="55" t="s">
        <v>22</v>
      </c>
      <c r="S37" s="55"/>
    </row>
    <row r="38" spans="1:19" ht="17.149999999999999" customHeight="1" x14ac:dyDescent="0.35">
      <c r="A38" s="184">
        <v>2012</v>
      </c>
      <c r="B38" s="24">
        <f t="shared" ref="B38:B48" si="6">B10+B24</f>
        <v>10751</v>
      </c>
      <c r="C38" s="24"/>
      <c r="D38" s="24">
        <f t="shared" ref="D38:E48" si="7">D10+D24</f>
        <v>22110255</v>
      </c>
      <c r="E38" s="24">
        <f t="shared" si="7"/>
        <v>446682</v>
      </c>
      <c r="F38" s="24"/>
      <c r="G38" s="24">
        <f t="shared" ref="G38:G48" si="8">G10+G24</f>
        <v>28039260</v>
      </c>
      <c r="H38" s="24"/>
      <c r="I38" s="24"/>
      <c r="J38" s="24"/>
      <c r="K38" s="24"/>
      <c r="L38" s="24"/>
      <c r="M38" s="24"/>
      <c r="N38" s="24">
        <f t="shared" ref="N38:N48" si="9">N10+N24</f>
        <v>457433</v>
      </c>
      <c r="O38" s="24"/>
      <c r="P38" s="24">
        <f t="shared" ref="P38:Q48" si="10">P10+P24</f>
        <v>50149515</v>
      </c>
      <c r="Q38" s="24">
        <f t="shared" si="10"/>
        <v>50606948</v>
      </c>
      <c r="R38" s="53"/>
      <c r="S38" s="53"/>
    </row>
    <row r="39" spans="1:19" ht="17.149999999999999" customHeight="1" x14ac:dyDescent="0.35">
      <c r="A39" s="184" t="s">
        <v>209</v>
      </c>
      <c r="B39" s="24">
        <f t="shared" si="6"/>
        <v>112263</v>
      </c>
      <c r="C39" s="24"/>
      <c r="D39" s="24">
        <f t="shared" si="7"/>
        <v>21995978</v>
      </c>
      <c r="E39" s="24">
        <f t="shared" si="7"/>
        <v>682070</v>
      </c>
      <c r="F39" s="24"/>
      <c r="G39" s="24">
        <f t="shared" si="8"/>
        <v>27819715</v>
      </c>
      <c r="H39" s="24"/>
      <c r="I39" s="24"/>
      <c r="J39" s="24"/>
      <c r="K39" s="24"/>
      <c r="L39" s="24"/>
      <c r="M39" s="24"/>
      <c r="N39" s="24">
        <f t="shared" si="9"/>
        <v>794333</v>
      </c>
      <c r="O39" s="24"/>
      <c r="P39" s="24">
        <f t="shared" si="10"/>
        <v>49815693</v>
      </c>
      <c r="Q39" s="24">
        <f t="shared" si="10"/>
        <v>50610026</v>
      </c>
      <c r="R39" s="53" t="s">
        <v>83</v>
      </c>
      <c r="S39" s="53"/>
    </row>
    <row r="40" spans="1:19" ht="17.149999999999999" customHeight="1" x14ac:dyDescent="0.35">
      <c r="A40" s="184">
        <v>2014</v>
      </c>
      <c r="B40" s="24">
        <f t="shared" si="6"/>
        <v>285705</v>
      </c>
      <c r="C40" s="24"/>
      <c r="D40" s="24">
        <f t="shared" si="7"/>
        <v>21052194</v>
      </c>
      <c r="E40" s="24">
        <f t="shared" si="7"/>
        <v>907107</v>
      </c>
      <c r="F40" s="24"/>
      <c r="G40" s="24">
        <f t="shared" si="8"/>
        <v>26599740</v>
      </c>
      <c r="H40" s="24"/>
      <c r="I40" s="24"/>
      <c r="J40" s="24"/>
      <c r="K40" s="24"/>
      <c r="L40" s="24"/>
      <c r="M40" s="24"/>
      <c r="N40" s="24">
        <f t="shared" si="9"/>
        <v>1192812</v>
      </c>
      <c r="O40" s="24"/>
      <c r="P40" s="24">
        <f t="shared" si="10"/>
        <v>47651934</v>
      </c>
      <c r="Q40" s="24">
        <f t="shared" si="10"/>
        <v>48844746</v>
      </c>
      <c r="R40" s="53"/>
      <c r="S40" s="53"/>
    </row>
    <row r="41" spans="1:19" ht="17.149999999999999" customHeight="1" x14ac:dyDescent="0.35">
      <c r="A41" s="184" t="s">
        <v>210</v>
      </c>
      <c r="B41" s="24">
        <f t="shared" si="6"/>
        <v>800695</v>
      </c>
      <c r="C41" s="24"/>
      <c r="D41" s="24">
        <f t="shared" si="7"/>
        <v>21160321</v>
      </c>
      <c r="E41" s="24">
        <f t="shared" si="7"/>
        <v>1607155</v>
      </c>
      <c r="F41" s="24"/>
      <c r="G41" s="24">
        <f t="shared" si="8"/>
        <v>26586071</v>
      </c>
      <c r="H41" s="24">
        <f t="shared" ref="H41:H47" si="11">H13+H27</f>
        <v>342382</v>
      </c>
      <c r="I41" s="24"/>
      <c r="J41" s="24">
        <f t="shared" ref="J41:K47" si="12">J13+J27</f>
        <v>1139706</v>
      </c>
      <c r="K41" s="24">
        <f t="shared" si="12"/>
        <v>381148</v>
      </c>
      <c r="L41" s="24"/>
      <c r="M41" s="24">
        <f t="shared" ref="M41:M47" si="13">M13+M27</f>
        <v>1467088</v>
      </c>
      <c r="N41" s="24">
        <f t="shared" si="9"/>
        <v>3131380</v>
      </c>
      <c r="O41" s="24"/>
      <c r="P41" s="24">
        <f t="shared" si="10"/>
        <v>50353186</v>
      </c>
      <c r="Q41" s="24">
        <f t="shared" si="10"/>
        <v>53484566</v>
      </c>
      <c r="R41" s="53" t="s">
        <v>89</v>
      </c>
      <c r="S41" s="53"/>
    </row>
    <row r="42" spans="1:19" ht="17.149999999999999" customHeight="1" x14ac:dyDescent="0.35">
      <c r="A42" s="184" t="s">
        <v>211</v>
      </c>
      <c r="B42" s="24">
        <f t="shared" si="6"/>
        <v>2120980</v>
      </c>
      <c r="C42" s="24"/>
      <c r="D42" s="24">
        <f t="shared" si="7"/>
        <v>20254111</v>
      </c>
      <c r="E42" s="24">
        <f t="shared" si="7"/>
        <v>3325177</v>
      </c>
      <c r="F42" s="24"/>
      <c r="G42" s="24">
        <f t="shared" si="8"/>
        <v>25180622</v>
      </c>
      <c r="H42" s="24">
        <f t="shared" si="11"/>
        <v>191418</v>
      </c>
      <c r="I42" s="24"/>
      <c r="J42" s="24">
        <f t="shared" si="12"/>
        <v>1127441</v>
      </c>
      <c r="K42" s="24">
        <f t="shared" si="12"/>
        <v>232962</v>
      </c>
      <c r="L42" s="24"/>
      <c r="M42" s="24">
        <f t="shared" si="13"/>
        <v>1457702</v>
      </c>
      <c r="N42" s="24">
        <f t="shared" si="9"/>
        <v>5870537</v>
      </c>
      <c r="O42" s="24"/>
      <c r="P42" s="24">
        <f t="shared" si="10"/>
        <v>48019876</v>
      </c>
      <c r="Q42" s="24">
        <f t="shared" si="10"/>
        <v>53890413</v>
      </c>
      <c r="R42" s="53" t="s">
        <v>212</v>
      </c>
      <c r="S42" s="53"/>
    </row>
    <row r="43" spans="1:19" ht="17.149999999999999" customHeight="1" x14ac:dyDescent="0.35">
      <c r="A43" s="184" t="s">
        <v>213</v>
      </c>
      <c r="B43" s="24">
        <f t="shared" si="6"/>
        <v>3815526</v>
      </c>
      <c r="C43" s="24"/>
      <c r="D43" s="24">
        <f t="shared" si="7"/>
        <v>17883095</v>
      </c>
      <c r="E43" s="24">
        <f t="shared" si="7"/>
        <v>5583953</v>
      </c>
      <c r="F43" s="24"/>
      <c r="G43" s="24">
        <f t="shared" si="8"/>
        <v>22098866</v>
      </c>
      <c r="H43" s="24">
        <f t="shared" si="11"/>
        <v>285556</v>
      </c>
      <c r="I43" s="24"/>
      <c r="J43" s="24">
        <f t="shared" si="12"/>
        <v>1705388</v>
      </c>
      <c r="K43" s="24">
        <f t="shared" si="12"/>
        <v>351239</v>
      </c>
      <c r="L43" s="24"/>
      <c r="M43" s="24">
        <f t="shared" si="13"/>
        <v>2165762</v>
      </c>
      <c r="N43" s="24">
        <f t="shared" si="9"/>
        <v>10036274</v>
      </c>
      <c r="O43" s="24"/>
      <c r="P43" s="24">
        <f t="shared" si="10"/>
        <v>43853111</v>
      </c>
      <c r="Q43" s="24">
        <f t="shared" si="10"/>
        <v>53889385</v>
      </c>
      <c r="R43" s="53" t="s">
        <v>104</v>
      </c>
      <c r="S43" s="53"/>
    </row>
    <row r="44" spans="1:19" ht="17.149999999999999" customHeight="1" x14ac:dyDescent="0.35">
      <c r="A44" s="184" t="s">
        <v>214</v>
      </c>
      <c r="B44" s="24">
        <f t="shared" si="6"/>
        <v>5345495</v>
      </c>
      <c r="C44" s="24">
        <f>C16+C30</f>
        <v>689575</v>
      </c>
      <c r="D44" s="24">
        <f t="shared" si="7"/>
        <v>15765490</v>
      </c>
      <c r="E44" s="24">
        <f t="shared" si="7"/>
        <v>7626368</v>
      </c>
      <c r="F44" s="24">
        <f>F16+F30</f>
        <v>923234</v>
      </c>
      <c r="G44" s="24">
        <f t="shared" si="8"/>
        <v>19276248</v>
      </c>
      <c r="H44" s="24">
        <f t="shared" si="11"/>
        <v>337801</v>
      </c>
      <c r="I44" s="24">
        <f>I16+I30</f>
        <v>105004</v>
      </c>
      <c r="J44" s="24">
        <f t="shared" si="12"/>
        <v>1606346</v>
      </c>
      <c r="K44" s="24">
        <f t="shared" si="12"/>
        <v>453884</v>
      </c>
      <c r="L44" s="24">
        <f>L16+L30</f>
        <v>166691</v>
      </c>
      <c r="M44" s="24">
        <f t="shared" si="13"/>
        <v>1965430</v>
      </c>
      <c r="N44" s="24">
        <f t="shared" si="9"/>
        <v>13763548</v>
      </c>
      <c r="O44" s="24">
        <f>O16+O30</f>
        <v>1884504</v>
      </c>
      <c r="P44" s="24">
        <f t="shared" si="10"/>
        <v>38613514</v>
      </c>
      <c r="Q44" s="24">
        <f t="shared" si="10"/>
        <v>54261566</v>
      </c>
      <c r="R44" s="53" t="s">
        <v>215</v>
      </c>
      <c r="S44" s="53"/>
    </row>
    <row r="45" spans="1:19" ht="17.149999999999999" customHeight="1" x14ac:dyDescent="0.35">
      <c r="A45" s="184" t="s">
        <v>216</v>
      </c>
      <c r="B45" s="24">
        <f t="shared" si="6"/>
        <v>6451884</v>
      </c>
      <c r="C45" s="24">
        <f>C17+C31</f>
        <v>1497903</v>
      </c>
      <c r="D45" s="24">
        <f t="shared" si="7"/>
        <v>14333271</v>
      </c>
      <c r="E45" s="24">
        <f t="shared" si="7"/>
        <v>9254414</v>
      </c>
      <c r="F45" s="24">
        <f>F17+F31</f>
        <v>2003982</v>
      </c>
      <c r="G45" s="24">
        <f t="shared" si="8"/>
        <v>17390791</v>
      </c>
      <c r="H45" s="24">
        <f t="shared" si="11"/>
        <v>366125</v>
      </c>
      <c r="I45" s="24">
        <f>I17+I31</f>
        <v>196476</v>
      </c>
      <c r="J45" s="24">
        <f t="shared" si="12"/>
        <v>1329384</v>
      </c>
      <c r="K45" s="24">
        <f t="shared" si="12"/>
        <v>413545</v>
      </c>
      <c r="L45" s="24">
        <f>L17+L31</f>
        <v>292356</v>
      </c>
      <c r="M45" s="24">
        <f t="shared" si="13"/>
        <v>1514737</v>
      </c>
      <c r="N45" s="24">
        <f t="shared" si="9"/>
        <v>16485968</v>
      </c>
      <c r="O45" s="24">
        <f>O17+O31</f>
        <v>3990717</v>
      </c>
      <c r="P45" s="24">
        <f t="shared" si="10"/>
        <v>34568183</v>
      </c>
      <c r="Q45" s="24">
        <f t="shared" si="10"/>
        <v>55044868</v>
      </c>
      <c r="R45" s="53" t="s">
        <v>217</v>
      </c>
      <c r="S45" s="53"/>
    </row>
    <row r="46" spans="1:19" ht="17.149999999999999" customHeight="1" x14ac:dyDescent="0.35">
      <c r="A46" s="184" t="s">
        <v>218</v>
      </c>
      <c r="B46" s="24">
        <f t="shared" si="6"/>
        <v>7376665</v>
      </c>
      <c r="C46" s="24">
        <f>C18+C32</f>
        <v>1851972</v>
      </c>
      <c r="D46" s="24">
        <f t="shared" si="7"/>
        <v>13539487</v>
      </c>
      <c r="E46" s="24">
        <f t="shared" si="7"/>
        <v>10764552</v>
      </c>
      <c r="F46" s="24">
        <f>F18+F32</f>
        <v>2142346</v>
      </c>
      <c r="G46" s="24">
        <f t="shared" si="8"/>
        <v>16039552</v>
      </c>
      <c r="H46" s="24">
        <f t="shared" si="11"/>
        <v>429552</v>
      </c>
      <c r="I46" s="24">
        <f>I18+I32</f>
        <v>239724</v>
      </c>
      <c r="J46" s="24">
        <f t="shared" si="12"/>
        <v>1147490</v>
      </c>
      <c r="K46" s="24">
        <f t="shared" si="12"/>
        <v>500712</v>
      </c>
      <c r="L46" s="24">
        <f>L18+L32</f>
        <v>340351</v>
      </c>
      <c r="M46" s="24">
        <f t="shared" si="13"/>
        <v>1346835</v>
      </c>
      <c r="N46" s="24">
        <f t="shared" si="9"/>
        <v>19071481</v>
      </c>
      <c r="O46" s="24">
        <f>O18+O32</f>
        <v>4574393</v>
      </c>
      <c r="P46" s="24">
        <f t="shared" si="10"/>
        <v>32073364</v>
      </c>
      <c r="Q46" s="24">
        <f t="shared" si="10"/>
        <v>55719238</v>
      </c>
      <c r="R46" s="53" t="s">
        <v>219</v>
      </c>
      <c r="S46" s="53"/>
    </row>
    <row r="47" spans="1:19" ht="17.149999999999999" customHeight="1" x14ac:dyDescent="0.35">
      <c r="A47" s="184" t="s">
        <v>220</v>
      </c>
      <c r="B47" s="24">
        <f t="shared" si="6"/>
        <v>9319866</v>
      </c>
      <c r="C47" s="24">
        <f>C19+C33</f>
        <v>1972683</v>
      </c>
      <c r="D47" s="24">
        <f t="shared" si="7"/>
        <v>12836150</v>
      </c>
      <c r="E47" s="24">
        <f t="shared" si="7"/>
        <v>13682921</v>
      </c>
      <c r="F47" s="24">
        <f>F19+F33</f>
        <v>2144601</v>
      </c>
      <c r="G47" s="24">
        <f t="shared" si="8"/>
        <v>14847343</v>
      </c>
      <c r="H47" s="24">
        <f t="shared" si="11"/>
        <v>261687</v>
      </c>
      <c r="I47" s="24">
        <f>I19+I33</f>
        <v>27090</v>
      </c>
      <c r="J47" s="24">
        <f t="shared" si="12"/>
        <v>253295</v>
      </c>
      <c r="K47" s="24">
        <f t="shared" si="12"/>
        <v>320273</v>
      </c>
      <c r="L47" s="24">
        <f>L19+L33</f>
        <v>39552</v>
      </c>
      <c r="M47" s="24">
        <f t="shared" si="13"/>
        <v>347873</v>
      </c>
      <c r="N47" s="24">
        <f t="shared" si="9"/>
        <v>23584747</v>
      </c>
      <c r="O47" s="24">
        <f>O19+O33</f>
        <v>4183926</v>
      </c>
      <c r="P47" s="24">
        <f t="shared" si="10"/>
        <v>28284661</v>
      </c>
      <c r="Q47" s="24">
        <f t="shared" si="10"/>
        <v>56053334</v>
      </c>
      <c r="R47" s="53" t="s">
        <v>241</v>
      </c>
      <c r="S47" s="53"/>
    </row>
    <row r="48" spans="1:19" ht="17.149999999999999" customHeight="1" x14ac:dyDescent="0.35">
      <c r="A48" s="184" t="s">
        <v>222</v>
      </c>
      <c r="B48" s="23">
        <f t="shared" si="6"/>
        <v>11193729</v>
      </c>
      <c r="C48" s="23">
        <f>C20+C34</f>
        <v>1599264</v>
      </c>
      <c r="D48" s="23">
        <f t="shared" si="7"/>
        <v>11563146</v>
      </c>
      <c r="E48" s="23">
        <f t="shared" si="7"/>
        <v>16235868</v>
      </c>
      <c r="F48" s="23">
        <f>F20+F34</f>
        <v>1549634</v>
      </c>
      <c r="G48" s="23">
        <f t="shared" si="8"/>
        <v>13209473</v>
      </c>
      <c r="H48" s="23">
        <f>H20+H34</f>
        <v>299243</v>
      </c>
      <c r="I48" s="23">
        <f>I20+I34</f>
        <v>9696</v>
      </c>
      <c r="J48" s="23">
        <f>J20+J34</f>
        <v>233994</v>
      </c>
      <c r="K48" s="23">
        <f>K20+K34</f>
        <v>408682</v>
      </c>
      <c r="L48" s="23">
        <f>L20+L34</f>
        <v>22184</v>
      </c>
      <c r="M48" s="23">
        <f>M20+M34</f>
        <v>350602</v>
      </c>
      <c r="N48" s="23">
        <f t="shared" si="9"/>
        <v>28137522</v>
      </c>
      <c r="O48" s="23">
        <f>O20+O34</f>
        <v>3180778</v>
      </c>
      <c r="P48" s="23">
        <f t="shared" si="10"/>
        <v>25357215</v>
      </c>
      <c r="Q48" s="23">
        <f t="shared" si="10"/>
        <v>56675515</v>
      </c>
      <c r="R48" s="115"/>
      <c r="S48" s="53"/>
    </row>
    <row r="49" spans="1:19" s="31" customFormat="1" ht="17.149999999999999" customHeight="1" x14ac:dyDescent="0.35">
      <c r="A49" s="187"/>
      <c r="B49" s="66"/>
      <c r="C49" s="66"/>
      <c r="D49" s="188"/>
      <c r="E49" s="66"/>
      <c r="F49" s="66"/>
      <c r="G49" s="66"/>
      <c r="H49" s="66"/>
      <c r="I49" s="66"/>
      <c r="J49" s="66"/>
      <c r="K49" s="66"/>
      <c r="L49" s="66"/>
      <c r="M49" s="66"/>
      <c r="N49" s="14"/>
      <c r="O49" s="114"/>
      <c r="P49" s="14"/>
      <c r="Q49" s="14"/>
      <c r="R49" s="14"/>
      <c r="S49" s="53"/>
    </row>
    <row r="50" spans="1:19" s="31" customFormat="1" ht="17.149999999999999" customHeight="1" x14ac:dyDescent="0.35">
      <c r="A50" s="155"/>
      <c r="B50" s="66"/>
      <c r="C50" s="66"/>
      <c r="D50" s="66"/>
      <c r="E50" s="66"/>
      <c r="F50" s="66"/>
      <c r="G50" s="66"/>
      <c r="H50" s="66"/>
      <c r="I50" s="19"/>
      <c r="J50" s="66"/>
      <c r="K50" s="66"/>
      <c r="L50" s="66"/>
      <c r="M50" s="66"/>
      <c r="N50" s="131"/>
      <c r="O50" s="114"/>
      <c r="P50" s="70"/>
      <c r="Q50" s="70"/>
      <c r="R50" s="70"/>
      <c r="S50" s="53"/>
    </row>
    <row r="51" spans="1:19" s="31" customFormat="1" ht="17.149999999999999" customHeight="1" x14ac:dyDescent="0.35">
      <c r="A51" s="8"/>
      <c r="B51" s="66"/>
      <c r="C51" s="66"/>
      <c r="D51" s="66"/>
      <c r="E51" s="66"/>
      <c r="F51" s="66"/>
      <c r="G51" s="66"/>
      <c r="H51" s="66"/>
      <c r="I51" s="66"/>
      <c r="J51" s="66"/>
      <c r="K51" s="66"/>
      <c r="L51" s="66"/>
      <c r="M51" s="66"/>
      <c r="N51" s="35"/>
      <c r="O51" s="189"/>
      <c r="P51" s="35"/>
      <c r="Q51" s="35"/>
      <c r="R51" s="122"/>
      <c r="S51" s="122"/>
    </row>
    <row r="52" spans="1:19" s="61" customFormat="1" ht="17.149999999999999" customHeight="1" x14ac:dyDescent="0.35">
      <c r="A52" s="64"/>
      <c r="B52" s="188"/>
      <c r="C52" s="188"/>
      <c r="D52" s="188"/>
      <c r="E52" s="188"/>
      <c r="F52" s="188"/>
      <c r="G52" s="188"/>
      <c r="H52" s="66"/>
      <c r="I52" s="66"/>
      <c r="J52" s="66"/>
      <c r="K52" s="190"/>
      <c r="L52" s="66"/>
      <c r="M52" s="191"/>
      <c r="N52" s="71"/>
      <c r="O52" s="71"/>
      <c r="P52" s="71"/>
      <c r="Q52" s="71"/>
      <c r="R52" s="66"/>
      <c r="S52" s="66"/>
    </row>
    <row r="53" spans="1:19" s="61" customFormat="1" ht="17.149999999999999" customHeight="1" x14ac:dyDescent="0.35">
      <c r="A53" s="64"/>
      <c r="B53" s="66"/>
      <c r="C53" s="66"/>
      <c r="D53" s="66"/>
      <c r="E53" s="66"/>
      <c r="F53" s="66"/>
      <c r="G53" s="66"/>
      <c r="H53" s="66"/>
      <c r="I53" s="66"/>
      <c r="J53" s="66"/>
      <c r="K53" s="190"/>
      <c r="L53" s="66"/>
      <c r="M53" s="191"/>
      <c r="N53" s="71"/>
      <c r="O53" s="123"/>
      <c r="P53" s="70"/>
      <c r="Q53" s="66"/>
      <c r="R53" s="66"/>
      <c r="S53" s="66"/>
    </row>
    <row r="54" spans="1:19" s="61" customFormat="1" ht="17.149999999999999" customHeight="1" x14ac:dyDescent="0.35">
      <c r="A54" s="64"/>
      <c r="B54" s="66"/>
      <c r="C54" s="66"/>
      <c r="D54" s="66"/>
      <c r="E54" s="66"/>
      <c r="F54" s="66"/>
      <c r="G54" s="66"/>
      <c r="H54" s="66"/>
      <c r="I54" s="66"/>
      <c r="J54" s="66"/>
      <c r="K54" s="190"/>
      <c r="L54" s="66"/>
      <c r="M54" s="191"/>
      <c r="N54" s="192"/>
      <c r="O54" s="192"/>
      <c r="P54" s="192"/>
      <c r="Q54" s="192"/>
      <c r="R54" s="66"/>
      <c r="S54" s="66"/>
    </row>
    <row r="55" spans="1:19" s="61" customFormat="1" ht="17.149999999999999" customHeight="1" x14ac:dyDescent="0.35">
      <c r="A55" s="8"/>
      <c r="B55" s="66"/>
      <c r="C55" s="66"/>
      <c r="D55" s="66"/>
      <c r="E55" s="66"/>
      <c r="F55" s="66"/>
      <c r="G55" s="66"/>
      <c r="H55" s="66"/>
      <c r="I55" s="66"/>
      <c r="J55" s="66"/>
      <c r="K55" s="190"/>
      <c r="M55" s="4"/>
      <c r="N55" s="188"/>
      <c r="O55" s="188"/>
      <c r="P55" s="188"/>
      <c r="Q55" s="66"/>
      <c r="R55" s="66"/>
      <c r="S55" s="66"/>
    </row>
    <row r="56" spans="1:19" ht="17.149999999999999" customHeight="1" x14ac:dyDescent="0.35">
      <c r="A56" s="64"/>
      <c r="B56" s="66"/>
      <c r="C56" s="66"/>
      <c r="D56" s="66"/>
      <c r="E56" s="66"/>
      <c r="F56" s="66"/>
      <c r="G56" s="66"/>
      <c r="H56" s="66"/>
      <c r="I56" s="66"/>
      <c r="J56" s="66"/>
      <c r="K56" s="190"/>
      <c r="L56" s="66"/>
      <c r="M56" s="191"/>
      <c r="N56" s="188"/>
      <c r="O56" s="193"/>
      <c r="P56" s="188"/>
      <c r="Q56" s="66"/>
      <c r="R56" s="66"/>
      <c r="S56" s="66"/>
    </row>
    <row r="57" spans="1:19" ht="17.149999999999999" customHeight="1" x14ac:dyDescent="0.35">
      <c r="A57" s="64"/>
      <c r="B57" s="18"/>
      <c r="C57" s="18"/>
      <c r="D57" s="18"/>
      <c r="E57" s="18"/>
      <c r="F57" s="18"/>
      <c r="G57" s="18"/>
      <c r="H57" s="18"/>
      <c r="I57" s="18"/>
      <c r="J57" s="18"/>
      <c r="K57" s="190"/>
      <c r="L57" s="66"/>
      <c r="M57" s="191"/>
      <c r="N57" s="188"/>
      <c r="O57" s="194"/>
      <c r="P57" s="188"/>
      <c r="Q57" s="18"/>
      <c r="R57" s="18"/>
      <c r="S57" s="18"/>
    </row>
    <row r="58" spans="1:19" ht="17.149999999999999" customHeight="1" x14ac:dyDescent="0.35">
      <c r="A58" s="7"/>
      <c r="B58" s="19"/>
      <c r="C58" s="19"/>
      <c r="D58" s="19"/>
      <c r="E58" s="19"/>
      <c r="F58" s="19"/>
      <c r="G58" s="19"/>
      <c r="H58" s="19"/>
      <c r="J58" s="19"/>
      <c r="K58" s="190"/>
      <c r="L58" s="18"/>
      <c r="M58" s="191"/>
      <c r="N58" s="192"/>
      <c r="O58" s="192"/>
      <c r="P58" s="188"/>
    </row>
    <row r="59" spans="1:19" ht="17.149999999999999" customHeight="1" x14ac:dyDescent="0.35">
      <c r="A59" s="7"/>
      <c r="K59" s="190"/>
      <c r="L59" s="19"/>
      <c r="M59" s="4"/>
      <c r="N59" s="188"/>
      <c r="O59" s="188"/>
      <c r="P59" s="188"/>
    </row>
    <row r="60" spans="1:19" ht="17.149999999999999" customHeight="1" x14ac:dyDescent="0.35">
      <c r="A60" s="7"/>
    </row>
    <row r="61" spans="1:19" ht="17.149999999999999" customHeight="1" x14ac:dyDescent="0.35">
      <c r="A61" s="7"/>
    </row>
    <row r="62" spans="1:19" ht="17.149999999999999" customHeight="1" x14ac:dyDescent="0.35">
      <c r="A62" s="7"/>
      <c r="K62" s="59"/>
      <c r="L62" s="59"/>
      <c r="M62" s="59"/>
      <c r="N62" s="59"/>
      <c r="O62" s="59"/>
      <c r="P62" s="59"/>
      <c r="Q62" s="59"/>
      <c r="R62" s="59"/>
      <c r="S62" s="59"/>
    </row>
    <row r="63" spans="1:19" ht="17.149999999999999" customHeight="1" x14ac:dyDescent="0.35">
      <c r="A63" s="7"/>
      <c r="K63" s="59"/>
      <c r="L63" s="59"/>
      <c r="M63" s="59"/>
      <c r="N63" s="59"/>
      <c r="O63" s="59"/>
      <c r="P63" s="59"/>
      <c r="Q63" s="59"/>
      <c r="R63" s="59"/>
      <c r="S63" s="59"/>
    </row>
    <row r="64" spans="1:19" ht="17.149999999999999" customHeight="1" x14ac:dyDescent="0.35">
      <c r="A64" s="155"/>
    </row>
    <row r="65" spans="1:1" ht="17.149999999999999" customHeight="1" x14ac:dyDescent="0.35">
      <c r="A65" s="155"/>
    </row>
  </sheetData>
  <pageMargins left="0.7" right="0.7" top="0.75" bottom="0.75" header="0.3" footer="0.3"/>
  <pageSetup paperSize="9" scale="74" fitToWidth="0" fitToHeight="0" orientation="portrait" verticalDpi="4" r:id="rId1"/>
  <ignoredErrors>
    <ignoredError sqref="A39 A41:A48 A25 A27:A34 A11 A13:A20" numberStoredAsText="1"/>
  </ignoredErrors>
  <tableParts count="3">
    <tablePart r:id="rId2"/>
    <tablePart r:id="rId3"/>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776D0-C3AE-4D6C-92F4-03D549D0DEA4}">
  <sheetPr codeName="Sheet9"/>
  <dimension ref="A1:J71"/>
  <sheetViews>
    <sheetView showGridLines="0" workbookViewId="0"/>
  </sheetViews>
  <sheetFormatPr defaultColWidth="9.1796875" defaultRowHeight="17.149999999999999" customHeight="1" x14ac:dyDescent="0.35"/>
  <cols>
    <col min="1" max="1" width="13.26953125" style="59" customWidth="1"/>
    <col min="2" max="2" width="14.81640625" style="8" customWidth="1"/>
    <col min="3" max="3" width="17.453125" style="8" customWidth="1"/>
    <col min="4" max="4" width="20.54296875" style="8" customWidth="1"/>
    <col min="5" max="5" width="17.7265625" style="8" customWidth="1"/>
    <col min="6" max="6" width="19.54296875" style="8" customWidth="1"/>
    <col min="7" max="7" width="16.7265625" style="8" customWidth="1"/>
    <col min="8" max="8" width="19.7265625" style="8" customWidth="1"/>
    <col min="9" max="9" width="72.7265625" style="8" customWidth="1"/>
    <col min="10" max="10" width="12" style="59" bestFit="1" customWidth="1"/>
    <col min="11" max="16384" width="9.1796875" style="59"/>
  </cols>
  <sheetData>
    <row r="1" spans="1:9" ht="25.5" customHeight="1" x14ac:dyDescent="0.35">
      <c r="A1" s="141" t="s">
        <v>242</v>
      </c>
    </row>
    <row r="2" spans="1:9" ht="17.149999999999999" customHeight="1" x14ac:dyDescent="0.35">
      <c r="A2" s="52" t="s">
        <v>243</v>
      </c>
    </row>
    <row r="3" spans="1:9" s="79" customFormat="1" ht="17.149999999999999" customHeight="1" x14ac:dyDescent="0.35">
      <c r="A3" s="52" t="s">
        <v>63</v>
      </c>
      <c r="B3" s="78"/>
      <c r="C3" s="75"/>
      <c r="D3" s="20"/>
      <c r="E3" s="20"/>
      <c r="F3" s="21"/>
    </row>
    <row r="4" spans="1:9" ht="17.149999999999999" customHeight="1" x14ac:dyDescent="0.35">
      <c r="A4" s="52" t="s">
        <v>244</v>
      </c>
    </row>
    <row r="5" spans="1:9" ht="17.149999999999999" customHeight="1" x14ac:dyDescent="0.35">
      <c r="A5" s="52" t="s">
        <v>64</v>
      </c>
      <c r="E5" s="33"/>
      <c r="F5" s="33"/>
    </row>
    <row r="6" spans="1:9" ht="17.149999999999999" customHeight="1" x14ac:dyDescent="0.35">
      <c r="A6" s="57" t="s">
        <v>65</v>
      </c>
      <c r="E6" s="33"/>
      <c r="F6" s="33"/>
      <c r="G6" s="33">
        <f>G36/H36</f>
        <v>0.80172699870025721</v>
      </c>
    </row>
    <row r="7" spans="1:9" ht="25.5" customHeight="1" x14ac:dyDescent="0.35">
      <c r="A7" s="182" t="s">
        <v>245</v>
      </c>
    </row>
    <row r="8" spans="1:9" ht="31" customHeight="1" x14ac:dyDescent="0.35">
      <c r="A8" s="146" t="s">
        <v>193</v>
      </c>
      <c r="B8" s="170" t="s">
        <v>246</v>
      </c>
      <c r="C8" s="170" t="s">
        <v>247</v>
      </c>
      <c r="D8" s="170" t="s">
        <v>248</v>
      </c>
      <c r="E8" s="170" t="s">
        <v>249</v>
      </c>
      <c r="F8" s="170" t="s">
        <v>250</v>
      </c>
      <c r="G8" s="170" t="s">
        <v>251</v>
      </c>
      <c r="H8" s="147" t="s">
        <v>76</v>
      </c>
      <c r="I8" s="146" t="s">
        <v>22</v>
      </c>
    </row>
    <row r="9" spans="1:9" ht="17.149999999999999" customHeight="1" x14ac:dyDescent="0.35">
      <c r="A9" s="45" t="s">
        <v>138</v>
      </c>
      <c r="B9" s="24">
        <v>18975</v>
      </c>
      <c r="C9" s="24">
        <v>59446</v>
      </c>
      <c r="D9" s="24"/>
      <c r="E9" s="24"/>
      <c r="F9" s="24">
        <f t="shared" ref="F9:F19" si="0">B9+D9</f>
        <v>18975</v>
      </c>
      <c r="G9" s="24">
        <f t="shared" ref="G9:G19" si="1">C9+E9</f>
        <v>59446</v>
      </c>
      <c r="H9" s="24">
        <f>F9+G9</f>
        <v>78421</v>
      </c>
      <c r="I9" s="149" t="s">
        <v>252</v>
      </c>
    </row>
    <row r="10" spans="1:9" ht="17.149999999999999" customHeight="1" x14ac:dyDescent="0.35">
      <c r="A10" s="184" t="s">
        <v>253</v>
      </c>
      <c r="B10" s="24">
        <v>1602</v>
      </c>
      <c r="C10" s="24">
        <v>1707</v>
      </c>
      <c r="D10" s="24"/>
      <c r="E10" s="24"/>
      <c r="F10" s="24">
        <f t="shared" si="0"/>
        <v>1602</v>
      </c>
      <c r="G10" s="24">
        <f t="shared" si="1"/>
        <v>1707</v>
      </c>
      <c r="H10" s="24">
        <f>F10+G10</f>
        <v>3309</v>
      </c>
      <c r="I10" s="165" t="s">
        <v>254</v>
      </c>
    </row>
    <row r="11" spans="1:9" ht="17.149999999999999" customHeight="1" x14ac:dyDescent="0.35">
      <c r="A11" s="184" t="s">
        <v>209</v>
      </c>
      <c r="B11" s="24">
        <v>121013</v>
      </c>
      <c r="C11" s="24">
        <v>171369</v>
      </c>
      <c r="D11" s="24"/>
      <c r="E11" s="24"/>
      <c r="F11" s="24">
        <f t="shared" si="0"/>
        <v>121013</v>
      </c>
      <c r="G11" s="24">
        <f t="shared" si="1"/>
        <v>171369</v>
      </c>
      <c r="H11" s="24">
        <f t="shared" ref="H11:H17" si="2">F11+G11</f>
        <v>292382</v>
      </c>
      <c r="I11" s="165" t="s">
        <v>83</v>
      </c>
    </row>
    <row r="12" spans="1:9" ht="17.149999999999999" customHeight="1" x14ac:dyDescent="0.35">
      <c r="A12" s="184">
        <v>2014</v>
      </c>
      <c r="B12" s="24">
        <v>189239</v>
      </c>
      <c r="C12" s="24">
        <v>279688</v>
      </c>
      <c r="D12" s="24"/>
      <c r="E12" s="24"/>
      <c r="F12" s="24">
        <f t="shared" si="0"/>
        <v>189239</v>
      </c>
      <c r="G12" s="24">
        <f t="shared" si="1"/>
        <v>279688</v>
      </c>
      <c r="H12" s="24">
        <f t="shared" si="2"/>
        <v>468927</v>
      </c>
      <c r="I12" s="165"/>
    </row>
    <row r="13" spans="1:9" ht="17.149999999999999" customHeight="1" x14ac:dyDescent="0.35">
      <c r="A13" s="184" t="s">
        <v>210</v>
      </c>
      <c r="B13" s="24">
        <v>504645</v>
      </c>
      <c r="C13" s="24">
        <v>718369</v>
      </c>
      <c r="D13" s="24">
        <v>137450</v>
      </c>
      <c r="E13" s="24">
        <v>147508</v>
      </c>
      <c r="F13" s="24">
        <f t="shared" si="0"/>
        <v>642095</v>
      </c>
      <c r="G13" s="24">
        <f t="shared" si="1"/>
        <v>865877</v>
      </c>
      <c r="H13" s="24">
        <f t="shared" si="2"/>
        <v>1507972</v>
      </c>
      <c r="I13" s="165" t="s">
        <v>89</v>
      </c>
    </row>
    <row r="14" spans="1:9" ht="17.149999999999999" customHeight="1" x14ac:dyDescent="0.35">
      <c r="A14" s="184" t="s">
        <v>211</v>
      </c>
      <c r="B14" s="24">
        <v>1264884</v>
      </c>
      <c r="C14" s="24">
        <v>1648563</v>
      </c>
      <c r="D14" s="24">
        <v>4693</v>
      </c>
      <c r="E14" s="24">
        <v>6994</v>
      </c>
      <c r="F14" s="24">
        <f t="shared" si="0"/>
        <v>1269577</v>
      </c>
      <c r="G14" s="24">
        <f t="shared" si="1"/>
        <v>1655557</v>
      </c>
      <c r="H14" s="24">
        <f t="shared" si="2"/>
        <v>2925134</v>
      </c>
      <c r="I14" s="165" t="s">
        <v>212</v>
      </c>
    </row>
    <row r="15" spans="1:9" ht="17.149999999999999" customHeight="1" x14ac:dyDescent="0.35">
      <c r="A15" s="184" t="s">
        <v>213</v>
      </c>
      <c r="B15" s="24">
        <v>1998670</v>
      </c>
      <c r="C15" s="24">
        <v>2586215</v>
      </c>
      <c r="D15" s="24">
        <v>72544</v>
      </c>
      <c r="E15" s="24">
        <v>88565</v>
      </c>
      <c r="F15" s="24">
        <f t="shared" si="0"/>
        <v>2071214</v>
      </c>
      <c r="G15" s="24">
        <f t="shared" si="1"/>
        <v>2674780</v>
      </c>
      <c r="H15" s="24">
        <f t="shared" si="2"/>
        <v>4745994</v>
      </c>
      <c r="I15" s="165" t="s">
        <v>104</v>
      </c>
    </row>
    <row r="16" spans="1:9" ht="17.149999999999999" customHeight="1" x14ac:dyDescent="0.35">
      <c r="A16" s="184" t="s">
        <v>214</v>
      </c>
      <c r="B16" s="24">
        <f>SUM(Table2!$B$31:$B$34)</f>
        <v>2121784</v>
      </c>
      <c r="C16" s="24">
        <f>SUM(Table2!$C$31:$C$34)</f>
        <v>2668327</v>
      </c>
      <c r="D16" s="24">
        <v>86950</v>
      </c>
      <c r="E16" s="24">
        <v>107809</v>
      </c>
      <c r="F16" s="24">
        <f t="shared" si="0"/>
        <v>2208734</v>
      </c>
      <c r="G16" s="24">
        <f t="shared" si="1"/>
        <v>2776136</v>
      </c>
      <c r="H16" s="24">
        <f t="shared" si="2"/>
        <v>4984870</v>
      </c>
      <c r="I16" s="165" t="s">
        <v>255</v>
      </c>
    </row>
    <row r="17" spans="1:10" ht="17.149999999999999" customHeight="1" x14ac:dyDescent="0.35">
      <c r="A17" s="184" t="s">
        <v>216</v>
      </c>
      <c r="B17" s="24">
        <f>SUM(Table2!$B$35:$B$38)</f>
        <v>1955789</v>
      </c>
      <c r="C17" s="24">
        <f>SUM(Table2!$C$35:$C$38)</f>
        <v>2383830</v>
      </c>
      <c r="D17" s="24">
        <v>55047</v>
      </c>
      <c r="E17" s="24">
        <v>73718</v>
      </c>
      <c r="F17" s="24">
        <f t="shared" si="0"/>
        <v>2010836</v>
      </c>
      <c r="G17" s="24">
        <f t="shared" si="1"/>
        <v>2457548</v>
      </c>
      <c r="H17" s="24">
        <f t="shared" si="2"/>
        <v>4468384</v>
      </c>
      <c r="I17" s="165" t="s">
        <v>256</v>
      </c>
    </row>
    <row r="18" spans="1:10" ht="17.149999999999999" customHeight="1" x14ac:dyDescent="0.35">
      <c r="A18" s="184" t="s">
        <v>218</v>
      </c>
      <c r="B18" s="24">
        <f>SUM(Table2!$B$39:$B$42)</f>
        <v>1332222</v>
      </c>
      <c r="C18" s="24">
        <f>SUM(Table2!$C$39:$C$42)</f>
        <v>1674063</v>
      </c>
      <c r="D18" s="24">
        <v>53886</v>
      </c>
      <c r="E18" s="24">
        <v>80270</v>
      </c>
      <c r="F18" s="24">
        <f t="shared" si="0"/>
        <v>1386108</v>
      </c>
      <c r="G18" s="24">
        <f t="shared" si="1"/>
        <v>1754333</v>
      </c>
      <c r="H18" s="24">
        <f>F18+G18</f>
        <v>3140441</v>
      </c>
      <c r="I18" s="165" t="s">
        <v>257</v>
      </c>
      <c r="J18" s="23"/>
    </row>
    <row r="19" spans="1:10" ht="17.149999999999999" customHeight="1" x14ac:dyDescent="0.35">
      <c r="A19" s="184" t="s">
        <v>220</v>
      </c>
      <c r="B19" s="24">
        <f>SUM(Table2!$B$43:$B$46)</f>
        <v>1498397</v>
      </c>
      <c r="C19" s="24">
        <f>SUM(Table2!$C$43:$C$46)</f>
        <v>2016512</v>
      </c>
      <c r="D19" s="24">
        <v>85342</v>
      </c>
      <c r="E19" s="24">
        <v>112758</v>
      </c>
      <c r="F19" s="24">
        <f t="shared" si="0"/>
        <v>1583739</v>
      </c>
      <c r="G19" s="24">
        <f t="shared" si="1"/>
        <v>2129270</v>
      </c>
      <c r="H19" s="24">
        <f>F19+G19</f>
        <v>3713009</v>
      </c>
      <c r="I19" s="165" t="s">
        <v>258</v>
      </c>
      <c r="J19" s="112"/>
    </row>
    <row r="20" spans="1:10" ht="17.149999999999999" customHeight="1" x14ac:dyDescent="0.35">
      <c r="A20" s="195" t="s">
        <v>222</v>
      </c>
      <c r="B20" s="153">
        <f>SUM(Table2!$B$47:$B$50)</f>
        <v>1521478</v>
      </c>
      <c r="C20" s="153">
        <f>SUM(Table2!$C$47:$C$50)</f>
        <v>2006842</v>
      </c>
      <c r="D20" s="153">
        <v>18829</v>
      </c>
      <c r="E20" s="153">
        <v>29582</v>
      </c>
      <c r="F20" s="153">
        <f t="shared" ref="F20" si="3">B20+D20</f>
        <v>1540307</v>
      </c>
      <c r="G20" s="153">
        <f t="shared" ref="G20" si="4">C20+E20</f>
        <v>2036424</v>
      </c>
      <c r="H20" s="153">
        <f>F20+G20</f>
        <v>3576731</v>
      </c>
      <c r="I20" s="196" t="s">
        <v>259</v>
      </c>
      <c r="J20" s="23"/>
    </row>
    <row r="21" spans="1:10" ht="17.149999999999999" customHeight="1" x14ac:dyDescent="0.35">
      <c r="A21" s="184" t="s">
        <v>76</v>
      </c>
      <c r="B21" s="153">
        <f>SUM($B$9:$B$20)</f>
        <v>12528698</v>
      </c>
      <c r="C21" s="153">
        <f>SUM($C$9:$C$20)</f>
        <v>16214931</v>
      </c>
      <c r="D21" s="153">
        <f>SUM($D$9:$D$20)</f>
        <v>514741</v>
      </c>
      <c r="E21" s="153">
        <f>SUM($E$9:$E$20)</f>
        <v>647204</v>
      </c>
      <c r="F21" s="153">
        <f>SUM($F$9:$F$20)</f>
        <v>13043439</v>
      </c>
      <c r="G21" s="153">
        <f>SUM($G$9:$G$20)</f>
        <v>16862135</v>
      </c>
      <c r="H21" s="153">
        <f>SUM($H$9:$H$20)</f>
        <v>29905574</v>
      </c>
      <c r="I21" s="165"/>
      <c r="J21" s="23"/>
    </row>
    <row r="22" spans="1:10" ht="17.149999999999999" customHeight="1" x14ac:dyDescent="0.35">
      <c r="A22" s="165"/>
      <c r="B22" s="24"/>
      <c r="C22" s="24"/>
      <c r="D22" s="24"/>
      <c r="E22" s="24"/>
      <c r="F22" s="24"/>
      <c r="G22" s="24"/>
      <c r="H22" s="24"/>
      <c r="I22" s="165"/>
      <c r="J22" s="23"/>
    </row>
    <row r="23" spans="1:10" ht="25.5" customHeight="1" x14ac:dyDescent="0.35">
      <c r="A23" s="182" t="s">
        <v>260</v>
      </c>
      <c r="B23" s="197"/>
      <c r="C23" s="197"/>
      <c r="D23" s="197"/>
      <c r="E23" s="197"/>
      <c r="F23" s="197"/>
      <c r="G23" s="197"/>
      <c r="H23" s="197"/>
      <c r="I23" s="197"/>
      <c r="J23" s="23"/>
    </row>
    <row r="24" spans="1:10" ht="31" customHeight="1" x14ac:dyDescent="0.35">
      <c r="A24" s="146" t="s">
        <v>193</v>
      </c>
      <c r="B24" s="170" t="s">
        <v>246</v>
      </c>
      <c r="C24" s="170" t="s">
        <v>247</v>
      </c>
      <c r="D24" s="170" t="s">
        <v>248</v>
      </c>
      <c r="E24" s="170" t="s">
        <v>249</v>
      </c>
      <c r="F24" s="170" t="s">
        <v>250</v>
      </c>
      <c r="G24" s="170" t="s">
        <v>251</v>
      </c>
      <c r="H24" s="147" t="s">
        <v>76</v>
      </c>
      <c r="I24" s="146" t="s">
        <v>22</v>
      </c>
      <c r="J24" s="23"/>
    </row>
    <row r="25" spans="1:10" ht="17.149999999999999" customHeight="1" x14ac:dyDescent="0.35">
      <c r="A25" s="45" t="s">
        <v>138</v>
      </c>
      <c r="B25" s="24">
        <v>9865</v>
      </c>
      <c r="C25" s="24">
        <v>320499</v>
      </c>
      <c r="D25" s="24"/>
      <c r="E25" s="24"/>
      <c r="F25" s="24">
        <f t="shared" ref="F25:F35" si="5">B25+D25</f>
        <v>9865</v>
      </c>
      <c r="G25" s="24">
        <f t="shared" ref="G25:G35" si="6">C25+E25</f>
        <v>320499</v>
      </c>
      <c r="H25" s="24">
        <f>F25+G25</f>
        <v>330364</v>
      </c>
      <c r="I25" s="149" t="s">
        <v>261</v>
      </c>
      <c r="J25" s="23"/>
    </row>
    <row r="26" spans="1:10" ht="17.149999999999999" customHeight="1" x14ac:dyDescent="0.35">
      <c r="A26" s="184" t="s">
        <v>253</v>
      </c>
      <c r="B26" s="24">
        <v>330</v>
      </c>
      <c r="C26" s="24">
        <v>71289</v>
      </c>
      <c r="D26" s="24"/>
      <c r="E26" s="24"/>
      <c r="F26" s="24">
        <f t="shared" si="5"/>
        <v>330</v>
      </c>
      <c r="G26" s="24">
        <f t="shared" si="6"/>
        <v>71289</v>
      </c>
      <c r="H26" s="24">
        <f>F26+G26</f>
        <v>71619</v>
      </c>
      <c r="I26" s="165" t="s">
        <v>254</v>
      </c>
      <c r="J26" s="23"/>
    </row>
    <row r="27" spans="1:10" ht="17.149999999999999" customHeight="1" x14ac:dyDescent="0.35">
      <c r="A27" s="184" t="s">
        <v>209</v>
      </c>
      <c r="B27" s="24">
        <v>1855</v>
      </c>
      <c r="C27" s="24">
        <v>117276</v>
      </c>
      <c r="D27" s="24"/>
      <c r="E27" s="24"/>
      <c r="F27" s="24">
        <f t="shared" si="5"/>
        <v>1855</v>
      </c>
      <c r="G27" s="24">
        <f t="shared" si="6"/>
        <v>117276</v>
      </c>
      <c r="H27" s="24">
        <f t="shared" ref="H27:H33" si="7">F27+G27</f>
        <v>119131</v>
      </c>
      <c r="I27" s="165" t="s">
        <v>83</v>
      </c>
      <c r="J27" s="23"/>
    </row>
    <row r="28" spans="1:10" ht="17.149999999999999" customHeight="1" x14ac:dyDescent="0.35">
      <c r="A28" s="184">
        <v>2014</v>
      </c>
      <c r="B28" s="24">
        <v>2546</v>
      </c>
      <c r="C28" s="24">
        <v>63687</v>
      </c>
      <c r="D28" s="24"/>
      <c r="E28" s="24"/>
      <c r="F28" s="24">
        <f t="shared" si="5"/>
        <v>2546</v>
      </c>
      <c r="G28" s="24">
        <f t="shared" si="6"/>
        <v>63687</v>
      </c>
      <c r="H28" s="24">
        <f t="shared" si="7"/>
        <v>66233</v>
      </c>
      <c r="I28" s="165"/>
      <c r="J28" s="23"/>
    </row>
    <row r="29" spans="1:10" ht="17.149999999999999" customHeight="1" x14ac:dyDescent="0.35">
      <c r="A29" s="184" t="s">
        <v>210</v>
      </c>
      <c r="B29" s="24">
        <v>21569</v>
      </c>
      <c r="C29" s="24">
        <v>60947</v>
      </c>
      <c r="D29" s="24">
        <v>30549</v>
      </c>
      <c r="E29" s="24">
        <v>31003</v>
      </c>
      <c r="F29" s="24">
        <f t="shared" si="5"/>
        <v>52118</v>
      </c>
      <c r="G29" s="24">
        <f t="shared" si="6"/>
        <v>91950</v>
      </c>
      <c r="H29" s="24">
        <f t="shared" si="7"/>
        <v>144068</v>
      </c>
      <c r="I29" s="165" t="s">
        <v>89</v>
      </c>
      <c r="J29" s="23"/>
    </row>
    <row r="30" spans="1:10" ht="17.149999999999999" customHeight="1" x14ac:dyDescent="0.35">
      <c r="A30" s="184" t="s">
        <v>211</v>
      </c>
      <c r="B30" s="24">
        <v>15413</v>
      </c>
      <c r="C30" s="24">
        <v>46772</v>
      </c>
      <c r="D30" s="24">
        <v>33575</v>
      </c>
      <c r="E30" s="24">
        <v>31738</v>
      </c>
      <c r="F30" s="24">
        <f t="shared" si="5"/>
        <v>48988</v>
      </c>
      <c r="G30" s="24">
        <f t="shared" si="6"/>
        <v>78510</v>
      </c>
      <c r="H30" s="24">
        <f t="shared" si="7"/>
        <v>127498</v>
      </c>
      <c r="I30" s="165" t="s">
        <v>212</v>
      </c>
      <c r="J30" s="23"/>
    </row>
    <row r="31" spans="1:10" ht="17.149999999999999" customHeight="1" x14ac:dyDescent="0.35">
      <c r="A31" s="184" t="s">
        <v>213</v>
      </c>
      <c r="B31" s="24">
        <v>12316</v>
      </c>
      <c r="C31" s="24">
        <v>47680</v>
      </c>
      <c r="D31" s="24">
        <v>51453</v>
      </c>
      <c r="E31" s="24">
        <v>36622</v>
      </c>
      <c r="F31" s="24">
        <f t="shared" si="5"/>
        <v>63769</v>
      </c>
      <c r="G31" s="24">
        <f t="shared" si="6"/>
        <v>84302</v>
      </c>
      <c r="H31" s="24">
        <f t="shared" si="7"/>
        <v>148071</v>
      </c>
      <c r="I31" s="165" t="s">
        <v>104</v>
      </c>
      <c r="J31" s="23"/>
    </row>
    <row r="32" spans="1:10" ht="17.149999999999999" customHeight="1" x14ac:dyDescent="0.35">
      <c r="A32" s="184" t="s">
        <v>214</v>
      </c>
      <c r="B32" s="24">
        <f>SUM(Table4!$B$31:$C$34)</f>
        <v>18866</v>
      </c>
      <c r="C32" s="24">
        <f>SUM(Table4!$D$31:$E$34)</f>
        <v>59081</v>
      </c>
      <c r="D32" s="24">
        <v>33617</v>
      </c>
      <c r="E32" s="24">
        <v>33753</v>
      </c>
      <c r="F32" s="24">
        <f t="shared" si="5"/>
        <v>52483</v>
      </c>
      <c r="G32" s="24">
        <f t="shared" si="6"/>
        <v>92834</v>
      </c>
      <c r="H32" s="24">
        <f t="shared" si="7"/>
        <v>145317</v>
      </c>
      <c r="I32" s="165" t="s">
        <v>262</v>
      </c>
      <c r="J32" s="23"/>
    </row>
    <row r="33" spans="1:10" ht="17.149999999999999" customHeight="1" x14ac:dyDescent="0.35">
      <c r="A33" s="184" t="s">
        <v>216</v>
      </c>
      <c r="B33" s="24">
        <f>SUM(Table4!$B$35:$C$38)</f>
        <v>17982</v>
      </c>
      <c r="C33" s="24">
        <f>SUM(Table4!$D$35:$E$38)</f>
        <v>75642</v>
      </c>
      <c r="D33" s="24">
        <v>13018</v>
      </c>
      <c r="E33" s="24">
        <v>14112</v>
      </c>
      <c r="F33" s="24">
        <f t="shared" si="5"/>
        <v>31000</v>
      </c>
      <c r="G33" s="24">
        <f t="shared" si="6"/>
        <v>89754</v>
      </c>
      <c r="H33" s="24">
        <f t="shared" si="7"/>
        <v>120754</v>
      </c>
      <c r="I33" s="165" t="s">
        <v>217</v>
      </c>
      <c r="J33" s="23"/>
    </row>
    <row r="34" spans="1:10" ht="17.149999999999999" customHeight="1" x14ac:dyDescent="0.35">
      <c r="A34" s="184" t="s">
        <v>218</v>
      </c>
      <c r="B34" s="24">
        <f>SUM(Table4!$B$39:$C$42)</f>
        <v>9531</v>
      </c>
      <c r="C34" s="24">
        <f>SUM(Table4!$D$39:$E$42)</f>
        <v>63438</v>
      </c>
      <c r="D34" s="24">
        <v>13956</v>
      </c>
      <c r="E34" s="24">
        <v>11629</v>
      </c>
      <c r="F34" s="24">
        <f t="shared" si="5"/>
        <v>23487</v>
      </c>
      <c r="G34" s="24">
        <f t="shared" si="6"/>
        <v>75067</v>
      </c>
      <c r="H34" s="24">
        <f>F34+G34</f>
        <v>98554</v>
      </c>
      <c r="I34" s="165" t="s">
        <v>263</v>
      </c>
      <c r="J34" s="23"/>
    </row>
    <row r="35" spans="1:10" ht="17.149999999999999" customHeight="1" x14ac:dyDescent="0.35">
      <c r="A35" s="184" t="s">
        <v>220</v>
      </c>
      <c r="B35" s="24">
        <f>SUM(Table4!$B$43:$C$46)</f>
        <v>16034</v>
      </c>
      <c r="C35" s="24">
        <f>SUM(Table4!$D$43:$E$46)</f>
        <v>98117</v>
      </c>
      <c r="D35" s="24">
        <v>12070</v>
      </c>
      <c r="E35" s="24">
        <v>19651</v>
      </c>
      <c r="F35" s="24">
        <f t="shared" si="5"/>
        <v>28104</v>
      </c>
      <c r="G35" s="24">
        <f t="shared" si="6"/>
        <v>117768</v>
      </c>
      <c r="H35" s="24">
        <f>F35+G35</f>
        <v>145872</v>
      </c>
      <c r="I35" s="165" t="s">
        <v>264</v>
      </c>
      <c r="J35" s="23"/>
    </row>
    <row r="36" spans="1:10" ht="17.149999999999999" customHeight="1" x14ac:dyDescent="0.35">
      <c r="A36" s="195" t="s">
        <v>222</v>
      </c>
      <c r="B36" s="153">
        <f>SUM(Table4!$B$47:$C$50)</f>
        <v>18734</v>
      </c>
      <c r="C36" s="153">
        <f>SUM(Table4!$D$47:$E$50)</f>
        <v>95382</v>
      </c>
      <c r="D36" s="153">
        <v>9945</v>
      </c>
      <c r="E36" s="153">
        <v>20583</v>
      </c>
      <c r="F36" s="153">
        <f t="shared" ref="F36" si="8">B36+D36</f>
        <v>28679</v>
      </c>
      <c r="G36" s="153">
        <f t="shared" ref="G36" si="9">C36+E36</f>
        <v>115965</v>
      </c>
      <c r="H36" s="153">
        <f>F36+G36</f>
        <v>144644</v>
      </c>
      <c r="I36" s="196" t="s">
        <v>259</v>
      </c>
      <c r="J36" s="23"/>
    </row>
    <row r="37" spans="1:10" ht="17.149999999999999" customHeight="1" x14ac:dyDescent="0.35">
      <c r="A37" s="165" t="s">
        <v>76</v>
      </c>
      <c r="B37" s="24">
        <f>SUM(B25:B36)</f>
        <v>145041</v>
      </c>
      <c r="C37" s="24">
        <f t="shared" ref="C37:H37" si="10">SUM(C25:C36)</f>
        <v>1119810</v>
      </c>
      <c r="D37" s="24">
        <f t="shared" si="10"/>
        <v>198183</v>
      </c>
      <c r="E37" s="24">
        <f t="shared" si="10"/>
        <v>199091</v>
      </c>
      <c r="F37" s="24">
        <f t="shared" si="10"/>
        <v>343224</v>
      </c>
      <c r="G37" s="24">
        <f t="shared" si="10"/>
        <v>1318901</v>
      </c>
      <c r="H37" s="24">
        <f t="shared" si="10"/>
        <v>1662125</v>
      </c>
      <c r="I37" s="165"/>
      <c r="J37" s="23"/>
    </row>
    <row r="38" spans="1:10" ht="17.149999999999999" customHeight="1" x14ac:dyDescent="0.35">
      <c r="A38" s="165"/>
      <c r="B38" s="24"/>
      <c r="C38" s="24"/>
      <c r="D38" s="24"/>
      <c r="E38" s="24"/>
      <c r="F38" s="24"/>
      <c r="G38" s="24"/>
      <c r="H38" s="24"/>
      <c r="I38" s="165"/>
      <c r="J38" s="23"/>
    </row>
    <row r="39" spans="1:10" ht="25.5" customHeight="1" x14ac:dyDescent="0.35">
      <c r="A39" s="182" t="s">
        <v>265</v>
      </c>
      <c r="B39" s="197"/>
      <c r="C39" s="197"/>
      <c r="D39" s="197"/>
      <c r="E39" s="197"/>
      <c r="F39" s="197"/>
      <c r="G39" s="197"/>
      <c r="H39" s="197"/>
      <c r="I39" s="197"/>
    </row>
    <row r="40" spans="1:10" ht="31" customHeight="1" x14ac:dyDescent="0.35">
      <c r="A40" s="146" t="s">
        <v>193</v>
      </c>
      <c r="B40" s="170" t="s">
        <v>246</v>
      </c>
      <c r="C40" s="170" t="s">
        <v>247</v>
      </c>
      <c r="D40" s="170" t="s">
        <v>248</v>
      </c>
      <c r="E40" s="170" t="s">
        <v>249</v>
      </c>
      <c r="F40" s="170" t="s">
        <v>250</v>
      </c>
      <c r="G40" s="170" t="s">
        <v>251</v>
      </c>
      <c r="H40" s="147" t="s">
        <v>76</v>
      </c>
      <c r="I40" s="146" t="s">
        <v>22</v>
      </c>
    </row>
    <row r="41" spans="1:10" ht="17.149999999999999" customHeight="1" x14ac:dyDescent="0.35">
      <c r="A41" s="45" t="s">
        <v>138</v>
      </c>
      <c r="B41" s="24">
        <f>B25+B9</f>
        <v>28840</v>
      </c>
      <c r="C41" s="24">
        <f>C25+C9</f>
        <v>379945</v>
      </c>
      <c r="D41" s="24"/>
      <c r="E41" s="24"/>
      <c r="F41" s="24">
        <f t="shared" ref="F41:H52" si="11">F9+F25</f>
        <v>28840</v>
      </c>
      <c r="G41" s="24">
        <f t="shared" si="11"/>
        <v>379945</v>
      </c>
      <c r="H41" s="24">
        <f t="shared" si="11"/>
        <v>408785</v>
      </c>
      <c r="I41" s="149" t="s">
        <v>266</v>
      </c>
    </row>
    <row r="42" spans="1:10" ht="17.149999999999999" customHeight="1" x14ac:dyDescent="0.35">
      <c r="A42" s="184" t="s">
        <v>253</v>
      </c>
      <c r="B42" s="24">
        <f t="shared" ref="B42:C52" si="12">B10+B26</f>
        <v>1932</v>
      </c>
      <c r="C42" s="24">
        <f t="shared" si="12"/>
        <v>72996</v>
      </c>
      <c r="D42" s="24"/>
      <c r="E42" s="24"/>
      <c r="F42" s="24">
        <f t="shared" si="11"/>
        <v>1932</v>
      </c>
      <c r="G42" s="24">
        <f t="shared" si="11"/>
        <v>72996</v>
      </c>
      <c r="H42" s="24">
        <f t="shared" si="11"/>
        <v>74928</v>
      </c>
      <c r="I42" s="165" t="s">
        <v>254</v>
      </c>
    </row>
    <row r="43" spans="1:10" ht="17.149999999999999" customHeight="1" x14ac:dyDescent="0.35">
      <c r="A43" s="184" t="s">
        <v>209</v>
      </c>
      <c r="B43" s="24">
        <f t="shared" si="12"/>
        <v>122868</v>
      </c>
      <c r="C43" s="24">
        <f t="shared" si="12"/>
        <v>288645</v>
      </c>
      <c r="D43" s="24"/>
      <c r="E43" s="24"/>
      <c r="F43" s="24">
        <f t="shared" si="11"/>
        <v>122868</v>
      </c>
      <c r="G43" s="24">
        <f t="shared" si="11"/>
        <v>288645</v>
      </c>
      <c r="H43" s="24">
        <f t="shared" si="11"/>
        <v>411513</v>
      </c>
      <c r="I43" s="165" t="s">
        <v>83</v>
      </c>
    </row>
    <row r="44" spans="1:10" ht="17.149999999999999" customHeight="1" x14ac:dyDescent="0.35">
      <c r="A44" s="184">
        <v>2014</v>
      </c>
      <c r="B44" s="24">
        <f t="shared" si="12"/>
        <v>191785</v>
      </c>
      <c r="C44" s="24">
        <f t="shared" si="12"/>
        <v>343375</v>
      </c>
      <c r="D44" s="24"/>
      <c r="E44" s="24"/>
      <c r="F44" s="24">
        <f t="shared" si="11"/>
        <v>191785</v>
      </c>
      <c r="G44" s="24">
        <f t="shared" si="11"/>
        <v>343375</v>
      </c>
      <c r="H44" s="24">
        <f t="shared" si="11"/>
        <v>535160</v>
      </c>
      <c r="I44" s="165"/>
    </row>
    <row r="45" spans="1:10" ht="17.149999999999999" customHeight="1" x14ac:dyDescent="0.35">
      <c r="A45" s="184" t="s">
        <v>210</v>
      </c>
      <c r="B45" s="24">
        <f t="shared" si="12"/>
        <v>526214</v>
      </c>
      <c r="C45" s="24">
        <f t="shared" si="12"/>
        <v>779316</v>
      </c>
      <c r="D45" s="24">
        <f t="shared" ref="D45:E51" si="13">D13+D29</f>
        <v>167999</v>
      </c>
      <c r="E45" s="24">
        <f t="shared" si="13"/>
        <v>178511</v>
      </c>
      <c r="F45" s="24">
        <f t="shared" si="11"/>
        <v>694213</v>
      </c>
      <c r="G45" s="24">
        <f t="shared" si="11"/>
        <v>957827</v>
      </c>
      <c r="H45" s="24">
        <f t="shared" si="11"/>
        <v>1652040</v>
      </c>
      <c r="I45" s="165" t="s">
        <v>89</v>
      </c>
    </row>
    <row r="46" spans="1:10" ht="17.149999999999999" customHeight="1" x14ac:dyDescent="0.35">
      <c r="A46" s="184" t="s">
        <v>211</v>
      </c>
      <c r="B46" s="24">
        <f t="shared" si="12"/>
        <v>1280297</v>
      </c>
      <c r="C46" s="24">
        <f t="shared" si="12"/>
        <v>1695335</v>
      </c>
      <c r="D46" s="24">
        <f t="shared" si="13"/>
        <v>38268</v>
      </c>
      <c r="E46" s="24">
        <f t="shared" si="13"/>
        <v>38732</v>
      </c>
      <c r="F46" s="24">
        <f t="shared" si="11"/>
        <v>1318565</v>
      </c>
      <c r="G46" s="24">
        <f t="shared" si="11"/>
        <v>1734067</v>
      </c>
      <c r="H46" s="24">
        <f t="shared" si="11"/>
        <v>3052632</v>
      </c>
      <c r="I46" s="165" t="s">
        <v>212</v>
      </c>
    </row>
    <row r="47" spans="1:10" ht="17.149999999999999" customHeight="1" x14ac:dyDescent="0.35">
      <c r="A47" s="184" t="s">
        <v>213</v>
      </c>
      <c r="B47" s="24">
        <f t="shared" si="12"/>
        <v>2010986</v>
      </c>
      <c r="C47" s="24">
        <f t="shared" si="12"/>
        <v>2633895</v>
      </c>
      <c r="D47" s="24">
        <f t="shared" si="13"/>
        <v>123997</v>
      </c>
      <c r="E47" s="24">
        <f t="shared" si="13"/>
        <v>125187</v>
      </c>
      <c r="F47" s="24">
        <f t="shared" si="11"/>
        <v>2134983</v>
      </c>
      <c r="G47" s="24">
        <f t="shared" si="11"/>
        <v>2759082</v>
      </c>
      <c r="H47" s="24">
        <f t="shared" si="11"/>
        <v>4894065</v>
      </c>
      <c r="I47" s="165" t="s">
        <v>104</v>
      </c>
    </row>
    <row r="48" spans="1:10" ht="17.149999999999999" customHeight="1" x14ac:dyDescent="0.35">
      <c r="A48" s="184" t="s">
        <v>214</v>
      </c>
      <c r="B48" s="24">
        <f t="shared" si="12"/>
        <v>2140650</v>
      </c>
      <c r="C48" s="24">
        <f t="shared" si="12"/>
        <v>2727408</v>
      </c>
      <c r="D48" s="24">
        <f t="shared" si="13"/>
        <v>120567</v>
      </c>
      <c r="E48" s="24">
        <f t="shared" si="13"/>
        <v>141562</v>
      </c>
      <c r="F48" s="24">
        <f t="shared" si="11"/>
        <v>2261217</v>
      </c>
      <c r="G48" s="24">
        <f t="shared" si="11"/>
        <v>2868970</v>
      </c>
      <c r="H48" s="24">
        <f t="shared" si="11"/>
        <v>5130187</v>
      </c>
      <c r="I48" s="165" t="s">
        <v>267</v>
      </c>
    </row>
    <row r="49" spans="1:9" ht="17.149999999999999" customHeight="1" x14ac:dyDescent="0.35">
      <c r="A49" s="184" t="s">
        <v>216</v>
      </c>
      <c r="B49" s="24">
        <f t="shared" si="12"/>
        <v>1973771</v>
      </c>
      <c r="C49" s="24">
        <f t="shared" si="12"/>
        <v>2459472</v>
      </c>
      <c r="D49" s="24">
        <f t="shared" si="13"/>
        <v>68065</v>
      </c>
      <c r="E49" s="24">
        <f t="shared" si="13"/>
        <v>87830</v>
      </c>
      <c r="F49" s="24">
        <f t="shared" si="11"/>
        <v>2041836</v>
      </c>
      <c r="G49" s="24">
        <f t="shared" si="11"/>
        <v>2547302</v>
      </c>
      <c r="H49" s="24">
        <f t="shared" si="11"/>
        <v>4589138</v>
      </c>
      <c r="I49" s="165" t="s">
        <v>268</v>
      </c>
    </row>
    <row r="50" spans="1:9" ht="17.149999999999999" customHeight="1" x14ac:dyDescent="0.35">
      <c r="A50" s="184" t="s">
        <v>218</v>
      </c>
      <c r="B50" s="24">
        <f t="shared" si="12"/>
        <v>1341753</v>
      </c>
      <c r="C50" s="24">
        <f t="shared" si="12"/>
        <v>1737501</v>
      </c>
      <c r="D50" s="24">
        <f t="shared" si="13"/>
        <v>67842</v>
      </c>
      <c r="E50" s="24">
        <f t="shared" si="13"/>
        <v>91899</v>
      </c>
      <c r="F50" s="24">
        <f t="shared" si="11"/>
        <v>1409595</v>
      </c>
      <c r="G50" s="24">
        <f t="shared" si="11"/>
        <v>1829400</v>
      </c>
      <c r="H50" s="24">
        <f t="shared" si="11"/>
        <v>3238995</v>
      </c>
      <c r="I50" s="165" t="s">
        <v>269</v>
      </c>
    </row>
    <row r="51" spans="1:9" ht="17.149999999999999" customHeight="1" x14ac:dyDescent="0.35">
      <c r="A51" s="184" t="s">
        <v>220</v>
      </c>
      <c r="B51" s="24">
        <f t="shared" si="12"/>
        <v>1514431</v>
      </c>
      <c r="C51" s="24">
        <f t="shared" si="12"/>
        <v>2114629</v>
      </c>
      <c r="D51" s="24">
        <f t="shared" si="13"/>
        <v>97412</v>
      </c>
      <c r="E51" s="24">
        <f t="shared" si="13"/>
        <v>132409</v>
      </c>
      <c r="F51" s="24">
        <f t="shared" si="11"/>
        <v>1611843</v>
      </c>
      <c r="G51" s="24">
        <f t="shared" si="11"/>
        <v>2247038</v>
      </c>
      <c r="H51" s="24">
        <f t="shared" si="11"/>
        <v>3858881</v>
      </c>
      <c r="I51" s="165" t="s">
        <v>270</v>
      </c>
    </row>
    <row r="52" spans="1:9" ht="17.149999999999999" customHeight="1" x14ac:dyDescent="0.35">
      <c r="A52" s="195" t="s">
        <v>222</v>
      </c>
      <c r="B52" s="153">
        <f t="shared" si="12"/>
        <v>1540212</v>
      </c>
      <c r="C52" s="153">
        <f t="shared" si="12"/>
        <v>2102224</v>
      </c>
      <c r="D52" s="153">
        <f>D20+D36</f>
        <v>28774</v>
      </c>
      <c r="E52" s="153">
        <f>E20+E36</f>
        <v>50165</v>
      </c>
      <c r="F52" s="153">
        <f t="shared" si="11"/>
        <v>1568986</v>
      </c>
      <c r="G52" s="153">
        <f t="shared" si="11"/>
        <v>2152389</v>
      </c>
      <c r="H52" s="153">
        <f t="shared" si="11"/>
        <v>3721375</v>
      </c>
      <c r="I52" s="196" t="s">
        <v>259</v>
      </c>
    </row>
    <row r="53" spans="1:9" ht="17.149999999999999" customHeight="1" x14ac:dyDescent="0.35">
      <c r="A53" s="184" t="s">
        <v>76</v>
      </c>
      <c r="B53" s="24">
        <f t="shared" ref="B53:H53" si="14">SUM(B41:B52)</f>
        <v>12673739</v>
      </c>
      <c r="C53" s="24">
        <f t="shared" si="14"/>
        <v>17334741</v>
      </c>
      <c r="D53" s="24">
        <f t="shared" si="14"/>
        <v>712924</v>
      </c>
      <c r="E53" s="24">
        <f t="shared" si="14"/>
        <v>846295</v>
      </c>
      <c r="F53" s="24">
        <f t="shared" si="14"/>
        <v>13386663</v>
      </c>
      <c r="G53" s="24">
        <f t="shared" si="14"/>
        <v>18181036</v>
      </c>
      <c r="H53" s="24">
        <f t="shared" si="14"/>
        <v>31567699</v>
      </c>
      <c r="I53" s="165"/>
    </row>
    <row r="54" spans="1:9" ht="17.149999999999999" customHeight="1" x14ac:dyDescent="0.35">
      <c r="A54" s="198"/>
      <c r="B54" s="60"/>
      <c r="C54" s="1"/>
      <c r="D54" s="1"/>
      <c r="E54" s="1"/>
      <c r="F54" s="1"/>
      <c r="G54" s="1"/>
      <c r="H54" s="60"/>
      <c r="I54" s="199"/>
    </row>
    <row r="55" spans="1:9" ht="17.149999999999999" customHeight="1" x14ac:dyDescent="0.35">
      <c r="A55" s="200"/>
      <c r="B55" s="77"/>
      <c r="C55" s="1"/>
      <c r="D55" s="175"/>
      <c r="E55" s="156"/>
      <c r="F55" s="1"/>
      <c r="G55" s="1"/>
      <c r="H55" s="60"/>
      <c r="I55" s="63"/>
    </row>
    <row r="56" spans="1:9" s="61" customFormat="1" ht="17.149999999999999" customHeight="1" x14ac:dyDescent="0.35">
      <c r="A56" s="187"/>
      <c r="B56" s="77"/>
      <c r="C56" s="77"/>
      <c r="D56" s="175"/>
      <c r="E56" s="156"/>
      <c r="F56" s="156"/>
      <c r="G56" s="77"/>
      <c r="H56" s="201"/>
      <c r="I56" s="166"/>
    </row>
    <row r="57" spans="1:9" s="61" customFormat="1" ht="17.149999999999999" customHeight="1" x14ac:dyDescent="0.35">
      <c r="A57" s="155"/>
      <c r="B57" s="156"/>
      <c r="C57" s="156"/>
      <c r="D57" s="166"/>
      <c r="E57" s="156"/>
      <c r="F57" s="156"/>
      <c r="G57" s="156"/>
      <c r="H57" s="77"/>
      <c r="I57" s="65"/>
    </row>
    <row r="58" spans="1:9" s="61" customFormat="1" ht="17.149999999999999" customHeight="1" x14ac:dyDescent="0.35">
      <c r="A58" s="155"/>
      <c r="B58" s="156"/>
      <c r="C58" s="156"/>
      <c r="D58" s="166"/>
      <c r="E58" s="156"/>
      <c r="F58" s="156"/>
      <c r="G58" s="156"/>
      <c r="H58" s="156"/>
      <c r="I58" s="166"/>
    </row>
    <row r="59" spans="1:9" s="61" customFormat="1" ht="17.149999999999999" customHeight="1" x14ac:dyDescent="0.35">
      <c r="A59" s="64"/>
      <c r="B59" s="166"/>
      <c r="C59" s="166"/>
      <c r="D59" s="166"/>
      <c r="E59" s="166"/>
      <c r="F59" s="166"/>
      <c r="G59" s="166"/>
      <c r="H59" s="166"/>
      <c r="I59" s="166"/>
    </row>
    <row r="60" spans="1:9" s="61" customFormat="1" ht="17.149999999999999" customHeight="1" x14ac:dyDescent="0.35">
      <c r="A60" s="64"/>
      <c r="B60" s="166"/>
      <c r="C60" s="166"/>
      <c r="D60" s="166"/>
      <c r="E60" s="166"/>
      <c r="F60" s="166"/>
      <c r="G60" s="166"/>
      <c r="H60" s="166"/>
      <c r="I60" s="166"/>
    </row>
    <row r="61" spans="1:9" s="61" customFormat="1" ht="17.149999999999999" customHeight="1" x14ac:dyDescent="0.35">
      <c r="A61" s="64"/>
      <c r="B61" s="166"/>
      <c r="C61" s="166"/>
      <c r="D61" s="166"/>
      <c r="E61" s="166"/>
      <c r="F61" s="166"/>
      <c r="G61" s="166"/>
      <c r="H61" s="166"/>
      <c r="I61" s="166"/>
    </row>
    <row r="62" spans="1:9" s="61" customFormat="1" ht="17.149999999999999" customHeight="1" x14ac:dyDescent="0.35">
      <c r="A62" s="64"/>
      <c r="B62" s="166"/>
      <c r="C62" s="166"/>
      <c r="D62" s="166"/>
      <c r="E62" s="166"/>
      <c r="F62" s="166"/>
      <c r="G62" s="166"/>
      <c r="H62" s="166"/>
      <c r="I62" s="166"/>
    </row>
    <row r="63" spans="1:9" s="61" customFormat="1" ht="17.149999999999999" customHeight="1" x14ac:dyDescent="0.35">
      <c r="A63" s="64"/>
      <c r="B63" s="166"/>
      <c r="C63" s="166"/>
      <c r="D63" s="166"/>
      <c r="E63" s="166"/>
      <c r="F63" s="166"/>
      <c r="G63" s="166"/>
      <c r="H63" s="166"/>
      <c r="I63" s="166"/>
    </row>
    <row r="64" spans="1:9" ht="17.149999999999999" customHeight="1" x14ac:dyDescent="0.35">
      <c r="A64" s="64"/>
      <c r="B64" s="166"/>
      <c r="C64" s="166"/>
      <c r="D64" s="166"/>
      <c r="E64" s="166"/>
      <c r="F64" s="166"/>
      <c r="G64" s="166"/>
      <c r="H64" s="166"/>
      <c r="I64" s="166"/>
    </row>
    <row r="65" spans="1:9" ht="17.149999999999999" customHeight="1" x14ac:dyDescent="0.35">
      <c r="A65" s="7"/>
      <c r="B65" s="18"/>
      <c r="C65" s="18"/>
      <c r="D65" s="18"/>
      <c r="E65" s="18"/>
      <c r="F65" s="18"/>
      <c r="G65" s="18"/>
      <c r="H65" s="18"/>
      <c r="I65" s="18"/>
    </row>
    <row r="66" spans="1:9" s="8" customFormat="1" ht="17.149999999999999" customHeight="1" x14ac:dyDescent="0.35">
      <c r="A66" s="7"/>
      <c r="B66" s="19"/>
      <c r="C66" s="19"/>
      <c r="D66" s="19"/>
      <c r="E66" s="19"/>
      <c r="F66" s="19"/>
      <c r="G66" s="19"/>
    </row>
    <row r="67" spans="1:9" s="8" customFormat="1" ht="17.149999999999999" customHeight="1" x14ac:dyDescent="0.35">
      <c r="A67" s="7"/>
      <c r="B67" s="19"/>
      <c r="C67" s="19"/>
      <c r="D67" s="19"/>
      <c r="E67" s="19"/>
      <c r="F67" s="19"/>
      <c r="G67" s="19"/>
    </row>
    <row r="68" spans="1:9" s="8" customFormat="1" ht="17.149999999999999" customHeight="1" x14ac:dyDescent="0.35">
      <c r="A68" s="7"/>
      <c r="B68" s="19"/>
      <c r="C68" s="19"/>
      <c r="D68" s="19"/>
      <c r="E68" s="19"/>
      <c r="F68" s="19"/>
      <c r="G68" s="19"/>
    </row>
    <row r="69" spans="1:9" ht="17.149999999999999" customHeight="1" x14ac:dyDescent="0.35">
      <c r="A69" s="7"/>
      <c r="G69" s="59"/>
      <c r="H69" s="59"/>
      <c r="I69" s="59"/>
    </row>
    <row r="70" spans="1:9" s="8" customFormat="1" ht="17.149999999999999" customHeight="1" x14ac:dyDescent="0.35">
      <c r="A70" s="155"/>
    </row>
    <row r="71" spans="1:9" s="8" customFormat="1" ht="17.149999999999999" customHeight="1" x14ac:dyDescent="0.35">
      <c r="A71" s="155"/>
    </row>
  </sheetData>
  <phoneticPr fontId="16" type="noConversion"/>
  <pageMargins left="0.7" right="0.7" top="0.75" bottom="0.75" header="0.3" footer="0.3"/>
  <pageSetup paperSize="9" scale="74" fitToWidth="0" fitToHeight="0" orientation="portrait" verticalDpi="4" r:id="rId1"/>
  <ignoredErrors>
    <ignoredError sqref="A10:C15 A17:A20 A26:A35 A42:A52 A36 A16" numberStoredAsText="1"/>
  </ignoredErrors>
  <tableParts count="3">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Excel" ma:contentTypeID="0x010100FA03369A83358B49AD2E09682E46B37B000FF4A4A07C709F4AAF9DDC79B1375F4B" ma:contentTypeVersion="69" ma:contentTypeDescription="Create a new excel document." ma:contentTypeScope="" ma:versionID="430084160d39cd3e7361d92a3c19e459">
  <xsd:schema xmlns:xsd="http://www.w3.org/2001/XMLSchema" xmlns:xs="http://www.w3.org/2001/XMLSchema" xmlns:p="http://schemas.microsoft.com/office/2006/metadata/properties" xmlns:ns2="78f34e0d-c96b-42b2-99b8-77b844361183" xmlns:ns3="8c06df7e-f5df-4eef-bca1-5efbf40df90c" targetNamespace="http://schemas.microsoft.com/office/2006/metadata/properties" ma:root="true" ma:fieldsID="1e4836933462283fda03e88a80286018" ns2:_="" ns3:_="">
    <xsd:import namespace="78f34e0d-c96b-42b2-99b8-77b844361183"/>
    <xsd:import namespace="8c06df7e-f5df-4eef-bca1-5efbf40df90c"/>
    <xsd:element name="properties">
      <xsd:complexType>
        <xsd:sequence>
          <xsd:element name="documentManagement">
            <xsd:complexType>
              <xsd:all>
                <xsd:element ref="ns2:_dlc_DocId" minOccurs="0"/>
                <xsd:element ref="ns2:_dlc_DocIdUrl" minOccurs="0"/>
                <xsd:element ref="ns2:_dlc_DocIdPersistId" minOccurs="0"/>
                <xsd:element ref="ns2:Document_x0020_Notes" minOccurs="0"/>
                <xsd:element ref="ns2:Security_x0020_Classification" minOccurs="0"/>
                <xsd:element ref="ns2:Descriptor" minOccurs="0"/>
                <xsd:element ref="ns2:Government_x0020_Body" minOccurs="0"/>
                <xsd:element ref="ns2:m975189f4ba442ecbf67d4147307b177" minOccurs="0"/>
                <xsd:element ref="ns2:TaxCatchAll" minOccurs="0"/>
                <xsd:element ref="ns2:TaxCatchAllLabel" minOccurs="0"/>
                <xsd:element ref="ns2:Retention_x0020_Label" minOccurs="0"/>
                <xsd:element ref="ns2:Date_x0020_Opened" minOccurs="0"/>
                <xsd:element ref="ns2:Date_x0020_Closed" minOccurs="0"/>
                <xsd:element ref="ns2:CIRRUSPreviousLocation" minOccurs="0"/>
                <xsd:element ref="ns2:CIRRUSPreviousID" minOccurs="0"/>
                <xsd:element ref="ns2:Handling_x0020_Instructions" minOccurs="0"/>
                <xsd:element ref="ns2:National_x0020_Caveat" minOccurs="0"/>
                <xsd:element ref="ns2:CIRRUSPreviousRetentionPolicy" minOccurs="0"/>
                <xsd:element ref="ns2:LegacyDocumentType" minOccurs="0"/>
                <xsd:element ref="ns2:LegacyAdditionalAuthors" minOccurs="0"/>
                <xsd:element ref="ns2:LegacyFileplanTarget" minOccurs="0"/>
                <xsd:element ref="ns2:LegacyNumericClass" minOccurs="0"/>
                <xsd:element ref="ns2:LegacyFolderType" minOccurs="0"/>
                <xsd:element ref="ns2:LegacyCustodian" minOccurs="0"/>
                <xsd:element ref="ns2:LegacyRecordFolderIdentifier" minOccurs="0"/>
                <xsd:element ref="ns2:LegacyCopyright" minOccurs="0"/>
                <xsd:element ref="ns2:LegacyLastModifiedDate" minOccurs="0"/>
                <xsd:element ref="ns2:LegacyModifier" minOccurs="0"/>
                <xsd:element ref="ns2:LegacyFolder" minOccurs="0"/>
                <xsd:element ref="ns2:LegacyContentType" minOccurs="0"/>
                <xsd:element ref="ns2:LegacyExpiryReviewDate" minOccurs="0"/>
                <xsd:element ref="ns2:LegacyLastActionDate" minOccurs="0"/>
                <xsd:element ref="ns2:LegacyProtectiveMarking" minOccurs="0"/>
                <xsd:element ref="ns2:LegacyDescriptor" minOccurs="0"/>
                <xsd:element ref="ns2:LegacyTags" minOccurs="0"/>
                <xsd:element ref="ns2:LegacyReferencesFromOtherItems" minOccurs="0"/>
                <xsd:element ref="ns2:LegacyReferencesToOtherItems" minOccurs="0"/>
                <xsd:element ref="ns2:LegacyStatusonTransfer" minOccurs="0"/>
                <xsd:element ref="ns2:LegacyDateClosed" minOccurs="0"/>
                <xsd:element ref="ns2:LegacyRecordCategoryIdentifier" minOccurs="0"/>
                <xsd:element ref="ns2:LegacyDispositionAsOfDate" minOccurs="0"/>
                <xsd:element ref="ns2:LegacyHomeLocation" minOccurs="0"/>
                <xsd:element ref="ns2:LegacyCurrentLocation" minOccurs="0"/>
                <xsd:element ref="ns2:LegacyPhysicalFormat" minOccurs="0"/>
                <xsd:element ref="ns2:LegacyCaseReferenceNumber" minOccurs="0"/>
                <xsd:element ref="ns2:LegacyDateFileReceived" minOccurs="0"/>
                <xsd:element ref="ns2:LegacyDateFileRequested" minOccurs="0"/>
                <xsd:element ref="ns2:LegacyDateFileReturned" minOccurs="0"/>
                <xsd:element ref="ns2:LegacyMinister" minOccurs="0"/>
                <xsd:element ref="ns2:LegacyMP" minOccurs="0"/>
                <xsd:element ref="ns2:LegacyFolderNotes" minOccurs="0"/>
                <xsd:element ref="ns2:LegacyPhysicalItemLocation" minOccurs="0"/>
                <xsd:element ref="ns2:LegacyDocumentLink" minOccurs="0"/>
                <xsd:element ref="ns2:LegacyFolderLink" minOccurs="0"/>
                <xsd:element ref="ns2:LegacyRequestType" minOccurs="0"/>
                <xsd:element ref="ns3:BenefitsEvaluation" minOccurs="0"/>
                <xsd:element ref="ns2:LegacyData" minOccurs="0"/>
                <xsd:element ref="ns3:lcf76f155ced4ddcb4097134ff3c332f" minOccurs="0"/>
                <xsd:element ref="ns3: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f34e0d-c96b-42b2-99b8-77b84436118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ument_x0020_Notes" ma:index="11" nillable="true" ma:displayName="Document Notes" ma:internalName="Document_0x0020_Notes" ma:readOnly="false">
      <xsd:simpleType>
        <xsd:restriction base="dms:Note"/>
      </xsd:simpleType>
    </xsd:element>
    <xsd:element name="Security_x0020_Classification" ma:index="12" nillable="true" ma:displayName="Security Classification" ma:default="OFFICIAL" ma:format="Dropdown" ma:indexed="true" ma:internalName="Security_x0020_Classification" ma:readOnly="false">
      <xsd:simpleType>
        <xsd:restriction base="dms:Choice">
          <xsd:enumeration value="OFFICIAL"/>
          <xsd:enumeration value="OFFICIAL - SENSITIVE"/>
        </xsd:restriction>
      </xsd:simpleType>
    </xsd:element>
    <xsd:element name="Descriptor" ma:index="13" nillable="true" ma:displayName="Descriptor" ma:format="Dropdown" ma:indexed="true" ma:internalName="Descriptor" ma:readOnly="false">
      <xsd:simpleType>
        <xsd:restriction base="dms:Choice">
          <xsd:enumeration value="COMMERCIAL"/>
          <xsd:enumeration value="PERSONAL"/>
          <xsd:enumeration value="LOCSEN"/>
        </xsd:restriction>
      </xsd:simpleType>
    </xsd:element>
    <xsd:element name="Government_x0020_Body" ma:index="14" nillable="true" ma:displayName="Government Body" ma:default="BEIS" ma:internalName="Government_x0020_Body" ma:readOnly="false">
      <xsd:simpleType>
        <xsd:restriction base="dms:Text">
          <xsd:maxLength value="255"/>
        </xsd:restriction>
      </xsd:simpleType>
    </xsd:element>
    <xsd:element name="m975189f4ba442ecbf67d4147307b177" ma:index="15" nillable="true" ma:taxonomy="true" ma:internalName="m975189f4ba442ecbf67d4147307b177" ma:taxonomyFieldName="Business_x0020_Unit" ma:displayName="Business Unit" ma:readOnly="false" ma:default="-1;#Benefits Realisation|337b0f54-0f39-4a74-9c7d-5b0f4a07fbbe"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6" nillable="true" ma:displayName="Taxonomy Catch All Column" ma:hidden="true" ma:list="{69ffa0d4-d15a-417a-af6f-753beaa1bb89}" ma:internalName="TaxCatchAll" ma:readOnly="false" ma:showField="CatchAllData" ma:web="78f34e0d-c96b-42b2-99b8-77b844361183">
      <xsd:complexType>
        <xsd:complexContent>
          <xsd:extension base="dms:MultiChoiceLookup">
            <xsd:sequence>
              <xsd:element name="Value" type="dms:Lookup" maxOccurs="unbounded" minOccurs="0" nillable="true"/>
            </xsd:sequence>
          </xsd:extension>
        </xsd:complexContent>
      </xsd:complexType>
    </xsd:element>
    <xsd:element name="TaxCatchAllLabel" ma:index="17" nillable="true" ma:displayName="Taxonomy Catch All Column1" ma:hidden="true" ma:list="{69ffa0d4-d15a-417a-af6f-753beaa1bb89}" ma:internalName="TaxCatchAllLabel" ma:readOnly="true" ma:showField="CatchAllDataLabel" ma:web="78f34e0d-c96b-42b2-99b8-77b844361183">
      <xsd:complexType>
        <xsd:complexContent>
          <xsd:extension base="dms:MultiChoiceLookup">
            <xsd:sequence>
              <xsd:element name="Value" type="dms:Lookup" maxOccurs="unbounded" minOccurs="0" nillable="true"/>
            </xsd:sequence>
          </xsd:extension>
        </xsd:complexContent>
      </xsd:complexType>
    </xsd:element>
    <xsd:element name="Retention_x0020_Label" ma:index="19" nillable="true" ma:displayName="Retention Label" ma:default="HMG PPP Review" ma:internalName="Retention_x0020_Label" ma:readOnly="false">
      <xsd:simpleType>
        <xsd:restriction base="dms:Text">
          <xsd:maxLength value="255"/>
        </xsd:restriction>
      </xsd:simpleType>
    </xsd:element>
    <xsd:element name="Date_x0020_Opened" ma:index="20" nillable="true" ma:displayName="Date Opened" ma:default="[today]" ma:format="DateOnly" ma:internalName="Date_x0020_Opened" ma:readOnly="false">
      <xsd:simpleType>
        <xsd:restriction base="dms:DateTime"/>
      </xsd:simpleType>
    </xsd:element>
    <xsd:element name="Date_x0020_Closed" ma:index="21" nillable="true" ma:displayName="Date Closed" ma:format="DateOnly" ma:internalName="Date_x0020_Closed" ma:readOnly="false">
      <xsd:simpleType>
        <xsd:restriction base="dms:DateTime"/>
      </xsd:simpleType>
    </xsd:element>
    <xsd:element name="CIRRUSPreviousLocation" ma:index="22" nillable="true" ma:displayName="Previous Location" ma:description="The location the document previously resided in." ma:internalName="CIRRUSPreviousLocation" ma:readOnly="false">
      <xsd:simpleType>
        <xsd:restriction base="dms:Text">
          <xsd:maxLength value="255"/>
        </xsd:restriction>
      </xsd:simpleType>
    </xsd:element>
    <xsd:element name="CIRRUSPreviousID" ma:index="23" nillable="true" ma:displayName="Previous Id" ma:description="The id of the document in its previous location." ma:internalName="CIRRUSPreviousID" ma:readOnly="false">
      <xsd:simpleType>
        <xsd:restriction base="dms:Text">
          <xsd:maxLength value="255"/>
        </xsd:restriction>
      </xsd:simpleType>
    </xsd:element>
    <xsd:element name="Handling_x0020_Instructions" ma:index="24" nillable="true" ma:displayName="Handling Instructions" ma:internalName="Handling_x0020_Instructions" ma:readOnly="false">
      <xsd:simpleType>
        <xsd:restriction base="dms:Text">
          <xsd:maxLength value="255"/>
        </xsd:restriction>
      </xsd:simpleType>
    </xsd:element>
    <xsd:element name="National_x0020_Caveat" ma:index="25" nillable="true" ma:displayName="National Caveat" ma:format="Dropdown" ma:indexed="true" ma:internalName="National_x0020_Caveat" ma:readOnly="false">
      <xsd:simpleType>
        <xsd:restriction base="dms:Choice">
          <xsd:enumeration value="UK EYES ONLY"/>
        </xsd:restriction>
      </xsd:simpleType>
    </xsd:element>
    <xsd:element name="CIRRUSPreviousRetentionPolicy" ma:index="26" nillable="true" ma:displayName="Previous Retention Policy" ma:description="The retention policy of the document in its previous location." ma:internalName="CIRRUSPreviousRetentionPolicy" ma:readOnly="false">
      <xsd:simpleType>
        <xsd:restriction base="dms:Note"/>
      </xsd:simpleType>
    </xsd:element>
    <xsd:element name="LegacyDocumentType" ma:index="27" nillable="true" ma:displayName="Legacy Document Type" ma:internalName="LegacyDocumentType" ma:readOnly="false">
      <xsd:simpleType>
        <xsd:restriction base="dms:Text">
          <xsd:maxLength value="255"/>
        </xsd:restriction>
      </xsd:simpleType>
    </xsd:element>
    <xsd:element name="LegacyAdditionalAuthors" ma:index="28" nillable="true" ma:displayName="Legacy Additional Authors" ma:internalName="LegacyAdditionalAuthors" ma:readOnly="false">
      <xsd:simpleType>
        <xsd:restriction base="dms:Note"/>
      </xsd:simpleType>
    </xsd:element>
    <xsd:element name="LegacyFileplanTarget" ma:index="29" nillable="true" ma:displayName="Legacy Fileplan Target" ma:internalName="LegacyFileplanTarget" ma:readOnly="false">
      <xsd:simpleType>
        <xsd:restriction base="dms:Text">
          <xsd:maxLength value="255"/>
        </xsd:restriction>
      </xsd:simpleType>
    </xsd:element>
    <xsd:element name="LegacyNumericClass" ma:index="30" nillable="true" ma:displayName="Legacy Numeric Class" ma:internalName="LegacyNumericClass" ma:readOnly="false">
      <xsd:simpleType>
        <xsd:restriction base="dms:Text">
          <xsd:maxLength value="255"/>
        </xsd:restriction>
      </xsd:simpleType>
    </xsd:element>
    <xsd:element name="LegacyFolderType" ma:index="31" nillable="true" ma:displayName="Legacy Folder Type" ma:internalName="LegacyFolderType" ma:readOnly="false">
      <xsd:simpleType>
        <xsd:restriction base="dms:Text">
          <xsd:maxLength value="255"/>
        </xsd:restriction>
      </xsd:simpleType>
    </xsd:element>
    <xsd:element name="LegacyCustodian" ma:index="32" nillable="true" ma:displayName="Legacy Custodian" ma:internalName="LegacyCustodian" ma:readOnly="false">
      <xsd:simpleType>
        <xsd:restriction base="dms:Note"/>
      </xsd:simpleType>
    </xsd:element>
    <xsd:element name="LegacyRecordFolderIdentifier" ma:index="33" nillable="true" ma:displayName="Legacy Record Folder Identifier" ma:internalName="LegacyRecordFolderIdentifier" ma:readOnly="false">
      <xsd:simpleType>
        <xsd:restriction base="dms:Text">
          <xsd:maxLength value="255"/>
        </xsd:restriction>
      </xsd:simpleType>
    </xsd:element>
    <xsd:element name="LegacyCopyright" ma:index="34" nillable="true" ma:displayName="Legacy Copyright" ma:internalName="LegacyCopyright" ma:readOnly="false">
      <xsd:simpleType>
        <xsd:restriction base="dms:Text">
          <xsd:maxLength value="255"/>
        </xsd:restriction>
      </xsd:simpleType>
    </xsd:element>
    <xsd:element name="LegacyLastModifiedDate" ma:index="35" nillable="true" ma:displayName="Legacy Last Modified Date" ma:format="DateTime" ma:internalName="LegacyLastModifiedDate" ma:readOnly="false">
      <xsd:simpleType>
        <xsd:restriction base="dms:DateTime"/>
      </xsd:simpleType>
    </xsd:element>
    <xsd:element name="LegacyModifier" ma:index="36" nillable="true" ma:displayName="Legacy Modifier" ma:SharePointGroup="0" ma:internalName="LegacyModifi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egacyFolder" ma:index="37" nillable="true" ma:displayName="Legacy Folder" ma:internalName="LegacyFolder" ma:readOnly="false">
      <xsd:simpleType>
        <xsd:restriction base="dms:Text">
          <xsd:maxLength value="255"/>
        </xsd:restriction>
      </xsd:simpleType>
    </xsd:element>
    <xsd:element name="LegacyContentType" ma:index="38" nillable="true" ma:displayName="Legacy Content Type" ma:internalName="LegacyContentType" ma:readOnly="false">
      <xsd:simpleType>
        <xsd:restriction base="dms:Text">
          <xsd:maxLength value="255"/>
        </xsd:restriction>
      </xsd:simpleType>
    </xsd:element>
    <xsd:element name="LegacyExpiryReviewDate" ma:index="39" nillable="true" ma:displayName="Legacy Expiry Review Date" ma:format="DateTime" ma:internalName="LegacyExpiryReviewDate" ma:readOnly="false">
      <xsd:simpleType>
        <xsd:restriction base="dms:DateTime"/>
      </xsd:simpleType>
    </xsd:element>
    <xsd:element name="LegacyLastActionDate" ma:index="40" nillable="true" ma:displayName="Legacy Last Action Date" ma:format="DateTime" ma:internalName="LegacyLastActionDate" ma:readOnly="false">
      <xsd:simpleType>
        <xsd:restriction base="dms:DateTime"/>
      </xsd:simpleType>
    </xsd:element>
    <xsd:element name="LegacyProtectiveMarking" ma:index="41" nillable="true" ma:displayName="Legacy Protective Marking" ma:internalName="LegacyProtectiveMarking" ma:readOnly="false">
      <xsd:simpleType>
        <xsd:restriction base="dms:Text">
          <xsd:maxLength value="255"/>
        </xsd:restriction>
      </xsd:simpleType>
    </xsd:element>
    <xsd:element name="LegacyDescriptor" ma:index="42" nillable="true" ma:displayName="Legacy Descriptor" ma:internalName="LegacyDescriptor" ma:readOnly="false">
      <xsd:simpleType>
        <xsd:restriction base="dms:Note"/>
      </xsd:simpleType>
    </xsd:element>
    <xsd:element name="LegacyTags" ma:index="43" nillable="true" ma:displayName="Legacy Tags" ma:internalName="LegacyTags" ma:readOnly="false">
      <xsd:simpleType>
        <xsd:restriction base="dms:Note"/>
      </xsd:simpleType>
    </xsd:element>
    <xsd:element name="LegacyReferencesFromOtherItems" ma:index="44" nillable="true" ma:displayName="Legacy References From Other Items" ma:internalName="LegacyReferencesFromOtherItems" ma:readOnly="false">
      <xsd:simpleType>
        <xsd:restriction base="dms:Text">
          <xsd:maxLength value="255"/>
        </xsd:restriction>
      </xsd:simpleType>
    </xsd:element>
    <xsd:element name="LegacyReferencesToOtherItems" ma:index="45" nillable="true" ma:displayName="Legacy References To Other Items" ma:internalName="LegacyReferencesToOtherItems" ma:readOnly="false">
      <xsd:simpleType>
        <xsd:restriction base="dms:Note"/>
      </xsd:simpleType>
    </xsd:element>
    <xsd:element name="LegacyStatusonTransfer" ma:index="46" nillable="true" ma:displayName="Legacy Status on Transfer" ma:internalName="LegacyStatusonTransfer" ma:readOnly="false">
      <xsd:simpleType>
        <xsd:restriction base="dms:Text">
          <xsd:maxLength value="255"/>
        </xsd:restriction>
      </xsd:simpleType>
    </xsd:element>
    <xsd:element name="LegacyDateClosed" ma:index="47" nillable="true" ma:displayName="Legacy Date Closed" ma:format="DateOnly" ma:internalName="LegacyDateClosed" ma:readOnly="false">
      <xsd:simpleType>
        <xsd:restriction base="dms:DateTime"/>
      </xsd:simpleType>
    </xsd:element>
    <xsd:element name="LegacyRecordCategoryIdentifier" ma:index="48" nillable="true" ma:displayName="Legacy Record Category Identifier" ma:internalName="LegacyRecordCategoryIdentifier" ma:readOnly="false">
      <xsd:simpleType>
        <xsd:restriction base="dms:Text">
          <xsd:maxLength value="255"/>
        </xsd:restriction>
      </xsd:simpleType>
    </xsd:element>
    <xsd:element name="LegacyDispositionAsOfDate" ma:index="49" nillable="true" ma:displayName="Legacy Disposition as of Date" ma:format="DateOnly" ma:internalName="LegacyDispositionAsOfDate" ma:readOnly="false">
      <xsd:simpleType>
        <xsd:restriction base="dms:DateTime"/>
      </xsd:simpleType>
    </xsd:element>
    <xsd:element name="LegacyHomeLocation" ma:index="50" nillable="true" ma:displayName="Legacy Home Location" ma:internalName="LegacyHomeLocation" ma:readOnly="false">
      <xsd:simpleType>
        <xsd:restriction base="dms:Text">
          <xsd:maxLength value="255"/>
        </xsd:restriction>
      </xsd:simpleType>
    </xsd:element>
    <xsd:element name="LegacyCurrentLocation" ma:index="51" nillable="true" ma:displayName="Legacy Current Location" ma:internalName="LegacyCurrentLocation" ma:readOnly="false">
      <xsd:simpleType>
        <xsd:restriction base="dms:Text">
          <xsd:maxLength value="255"/>
        </xsd:restriction>
      </xsd:simpleType>
    </xsd:element>
    <xsd:element name="LegacyPhysicalFormat" ma:index="52" nillable="true" ma:displayName="Legacy Physical Format" ma:default="0" ma:internalName="LegacyPhysicalFormat" ma:readOnly="false">
      <xsd:simpleType>
        <xsd:restriction base="dms:Boolean"/>
      </xsd:simpleType>
    </xsd:element>
    <xsd:element name="LegacyCaseReferenceNumber" ma:index="53" nillable="true" ma:displayName="Legacy Case Reference Number" ma:internalName="LegacyCaseReferenceNumber" ma:readOnly="false">
      <xsd:simpleType>
        <xsd:restriction base="dms:Note"/>
      </xsd:simpleType>
    </xsd:element>
    <xsd:element name="LegacyDateFileReceived" ma:index="54" nillable="true" ma:displayName="Legacy Date File Received" ma:format="DateOnly" ma:internalName="LegacyDateFileReceived" ma:readOnly="false">
      <xsd:simpleType>
        <xsd:restriction base="dms:DateTime"/>
      </xsd:simpleType>
    </xsd:element>
    <xsd:element name="LegacyDateFileRequested" ma:index="55" nillable="true" ma:displayName="Legacy Date File Requested" ma:format="DateOnly" ma:internalName="LegacyDateFileRequested" ma:readOnly="false">
      <xsd:simpleType>
        <xsd:restriction base="dms:DateTime"/>
      </xsd:simpleType>
    </xsd:element>
    <xsd:element name="LegacyDateFileReturned" ma:index="56" nillable="true" ma:displayName="Legacy Date File Returned" ma:format="DateOnly" ma:internalName="LegacyDateFileReturned" ma:readOnly="false">
      <xsd:simpleType>
        <xsd:restriction base="dms:DateTime"/>
      </xsd:simpleType>
    </xsd:element>
    <xsd:element name="LegacyMinister" ma:index="57" nillable="true" ma:displayName="Legacy Minister" ma:internalName="LegacyMinister" ma:readOnly="false">
      <xsd:simpleType>
        <xsd:restriction base="dms:Text">
          <xsd:maxLength value="255"/>
        </xsd:restriction>
      </xsd:simpleType>
    </xsd:element>
    <xsd:element name="LegacyMP" ma:index="58" nillable="true" ma:displayName="Legacy MP" ma:internalName="LegacyMP" ma:readOnly="false">
      <xsd:simpleType>
        <xsd:restriction base="dms:Text">
          <xsd:maxLength value="255"/>
        </xsd:restriction>
      </xsd:simpleType>
    </xsd:element>
    <xsd:element name="LegacyFolderNotes" ma:index="59" nillable="true" ma:displayName="Legacy Folder Notes" ma:internalName="LegacyFolderNotes" ma:readOnly="false">
      <xsd:simpleType>
        <xsd:restriction base="dms:Note"/>
      </xsd:simpleType>
    </xsd:element>
    <xsd:element name="LegacyPhysicalItemLocation" ma:index="60" nillable="true" ma:displayName="Legacy Physical Item Location" ma:format="Dropdown" ma:internalName="LegacyPhysicalItemLocation" ma:readOnly="false">
      <xsd:simpleType>
        <xsd:restriction base="dms:Choice">
          <xsd:enumeration value="Off-Site"/>
          <xsd:enumeration value="TNA"/>
          <xsd:enumeration value="DECC"/>
        </xsd:restriction>
      </xsd:simpleType>
    </xsd:element>
    <xsd:element name="LegacyDocumentLink" ma:index="61" nillable="true" ma:displayName="Legacy Document Link" ma:internalName="LegacyDocumentLink" ma:readOnly="false">
      <xsd:simpleType>
        <xsd:restriction base="dms:Text">
          <xsd:maxLength value="255"/>
        </xsd:restriction>
      </xsd:simpleType>
    </xsd:element>
    <xsd:element name="LegacyFolderLink" ma:index="62" nillable="true" ma:displayName="Legacy Folder Link" ma:internalName="LegacyFolderLink" ma:readOnly="false">
      <xsd:simpleType>
        <xsd:restriction base="dms:Text">
          <xsd:maxLength value="255"/>
        </xsd:restriction>
      </xsd:simpleType>
    </xsd:element>
    <xsd:element name="LegacyRequestType" ma:index="63" nillable="true" ma:displayName="Legacy Request Type" ma:format="Dropdown" ma:internalName="LegacyRequestType" ma:readOnly="false">
      <xsd:simpleType>
        <xsd:restriction base="dms:Choice">
          <xsd:enumeration value="FOI"/>
          <xsd:enumeration value="EIR"/>
          <xsd:enumeration value="PQ"/>
          <xsd:enumeration value="MC"/>
        </xsd:restriction>
      </xsd:simpleType>
    </xsd:element>
    <xsd:element name="LegacyData" ma:index="65" nillable="true" ma:displayName="Legacy Data" ma:internalName="Legacy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c06df7e-f5df-4eef-bca1-5efbf40df90c" elementFormDefault="qualified">
    <xsd:import namespace="http://schemas.microsoft.com/office/2006/documentManagement/types"/>
    <xsd:import namespace="http://schemas.microsoft.com/office/infopath/2007/PartnerControls"/>
    <xsd:element name="BenefitsEvaluation" ma:index="64" nillable="true" ma:displayName="Area" ma:default="Benefits &amp; Evaluation" ma:internalName="BenefitsEvaluation" ma:readOnly="false">
      <xsd:simpleType>
        <xsd:restriction base="dms:Text">
          <xsd:maxLength value="255"/>
        </xsd:restriction>
      </xsd:simpleType>
    </xsd:element>
    <xsd:element name="lcf76f155ced4ddcb4097134ff3c332f" ma:index="66" nillable="true" ma:displayName="Image Tags_0" ma:hidden="true" ma:internalName="lcf76f155ced4ddcb4097134ff3c332f">
      <xsd:simpleType>
        <xsd:restriction base="dms:Note"/>
      </xsd:simpleType>
    </xsd:element>
    <xsd:element name="_Flow_SignoffStatus" ma:index="67" nillable="true" ma:displayName="Sign-off status" ma:internalName="Sign_x002d_off_x0020_status">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dlc_DocId xmlns="78f34e0d-c96b-42b2-99b8-77b844361183">HFMR37X5V2JZ-1220936107-100286</_dlc_DocId>
    <TaxCatchAll xmlns="78f34e0d-c96b-42b2-99b8-77b844361183">
      <Value>4</Value>
    </TaxCatchAll>
    <_dlc_DocIdUrl xmlns="78f34e0d-c96b-42b2-99b8-77b844361183">
      <Url>https://beisgov.sharepoint.com/sites/SMIP-Benefits-199/_layouts/15/DocIdRedir.aspx?ID=HFMR37X5V2JZ-1220936107-100286</Url>
      <Description>HFMR37X5V2JZ-1220936107-100286</Description>
    </_dlc_DocIdUrl>
    <m975189f4ba442ecbf67d4147307b177 xmlns="78f34e0d-c96b-42b2-99b8-77b844361183">
      <Terms xmlns="http://schemas.microsoft.com/office/infopath/2007/PartnerControls">
        <TermInfo xmlns="http://schemas.microsoft.com/office/infopath/2007/PartnerControls">
          <TermName xmlns="http://schemas.microsoft.com/office/infopath/2007/PartnerControls">Benefits Realisation</TermName>
          <TermId xmlns="http://schemas.microsoft.com/office/infopath/2007/PartnerControls">337b0f54-0f39-4a74-9c7d-5b0f4a07fbbe</TermId>
        </TermInfo>
      </Terms>
    </m975189f4ba442ecbf67d4147307b177>
    <Retention_x0020_Label xmlns="78f34e0d-c96b-42b2-99b8-77b844361183">HMG PPP Review</Retention_x0020_Label>
    <Government_x0020_Body xmlns="78f34e0d-c96b-42b2-99b8-77b844361183">BEIS</Government_x0020_Body>
    <Date_x0020_Opened xmlns="78f34e0d-c96b-42b2-99b8-77b844361183">2019-05-15T09:54:50+00:00</Date_x0020_Opened>
    <LegacyRecordCategoryIdentifier xmlns="78f34e0d-c96b-42b2-99b8-77b844361183" xsi:nil="true"/>
    <LegacyCaseReferenceNumber xmlns="78f34e0d-c96b-42b2-99b8-77b844361183" xsi:nil="true"/>
    <LegacyDateFileRequested xmlns="78f34e0d-c96b-42b2-99b8-77b844361183" xsi:nil="true"/>
    <Descriptor xmlns="78f34e0d-c96b-42b2-99b8-77b844361183">LOCSEN</Descriptor>
    <LegacyFolderType xmlns="78f34e0d-c96b-42b2-99b8-77b844361183" xsi:nil="true"/>
    <LegacyRecordFolderIdentifier xmlns="78f34e0d-c96b-42b2-99b8-77b844361183" xsi:nil="true"/>
    <LegacyFolder xmlns="78f34e0d-c96b-42b2-99b8-77b844361183" xsi:nil="true"/>
    <LegacyMP xmlns="78f34e0d-c96b-42b2-99b8-77b844361183" xsi:nil="true"/>
    <LegacyDateFileReceived xmlns="78f34e0d-c96b-42b2-99b8-77b844361183" xsi:nil="true"/>
    <LegacyFolderLink xmlns="78f34e0d-c96b-42b2-99b8-77b844361183" xsi:nil="true"/>
    <LegacyAdditionalAuthors xmlns="78f34e0d-c96b-42b2-99b8-77b844361183" xsi:nil="true"/>
    <LegacyDocumentLink xmlns="78f34e0d-c96b-42b2-99b8-77b844361183" xsi:nil="true"/>
    <National_x0020_Caveat xmlns="78f34e0d-c96b-42b2-99b8-77b844361183" xsi:nil="true"/>
    <CIRRUSPreviousLocation xmlns="78f34e0d-c96b-42b2-99b8-77b844361183" xsi:nil="true"/>
    <LegacyPhysicalItemLocation xmlns="78f34e0d-c96b-42b2-99b8-77b844361183" xsi:nil="true"/>
    <Security_x0020_Classification xmlns="78f34e0d-c96b-42b2-99b8-77b844361183">OFFICIAL</Security_x0020_Classification>
    <LegacyDescriptor xmlns="78f34e0d-c96b-42b2-99b8-77b844361183" xsi:nil="true"/>
    <LegacyRequestType xmlns="78f34e0d-c96b-42b2-99b8-77b844361183" xsi:nil="true"/>
    <LegacyLastModifiedDate xmlns="78f34e0d-c96b-42b2-99b8-77b844361183" xsi:nil="true"/>
    <LegacyDateClosed xmlns="78f34e0d-c96b-42b2-99b8-77b844361183" xsi:nil="true"/>
    <LegacyHomeLocation xmlns="78f34e0d-c96b-42b2-99b8-77b844361183" xsi:nil="true"/>
    <LegacyExpiryReviewDate xmlns="78f34e0d-c96b-42b2-99b8-77b844361183" xsi:nil="true"/>
    <LegacyPhysicalFormat xmlns="78f34e0d-c96b-42b2-99b8-77b844361183">false</LegacyPhysicalFormat>
    <LegacyDocumentType xmlns="78f34e0d-c96b-42b2-99b8-77b844361183" xsi:nil="true"/>
    <LegacyReferencesFromOtherItems xmlns="78f34e0d-c96b-42b2-99b8-77b844361183" xsi:nil="true"/>
    <LegacyLastActionDate xmlns="78f34e0d-c96b-42b2-99b8-77b844361183" xsi:nil="true"/>
    <CIRRUSPreviousID xmlns="78f34e0d-c96b-42b2-99b8-77b844361183" xsi:nil="true"/>
    <LegacyModifier xmlns="78f34e0d-c96b-42b2-99b8-77b844361183">
      <UserInfo>
        <DisplayName/>
        <AccountId xsi:nil="true"/>
        <AccountType/>
      </UserInfo>
    </LegacyModifier>
    <CIRRUSPreviousRetentionPolicy xmlns="78f34e0d-c96b-42b2-99b8-77b844361183" xsi:nil="true"/>
    <LegacyStatusonTransfer xmlns="78f34e0d-c96b-42b2-99b8-77b844361183" xsi:nil="true"/>
    <LegacyDispositionAsOfDate xmlns="78f34e0d-c96b-42b2-99b8-77b844361183" xsi:nil="true"/>
    <LegacyMinister xmlns="78f34e0d-c96b-42b2-99b8-77b844361183" xsi:nil="true"/>
    <LegacyFileplanTarget xmlns="78f34e0d-c96b-42b2-99b8-77b844361183" xsi:nil="true"/>
    <LegacyCustodian xmlns="78f34e0d-c96b-42b2-99b8-77b844361183" xsi:nil="true"/>
    <LegacyContentType xmlns="78f34e0d-c96b-42b2-99b8-77b844361183" xsi:nil="true"/>
    <LegacyProtectiveMarking xmlns="78f34e0d-c96b-42b2-99b8-77b844361183" xsi:nil="true"/>
    <LegacyReferencesToOtherItems xmlns="78f34e0d-c96b-42b2-99b8-77b844361183" xsi:nil="true"/>
    <LegacyDateFileReturned xmlns="78f34e0d-c96b-42b2-99b8-77b844361183" xsi:nil="true"/>
    <LegacyCopyright xmlns="78f34e0d-c96b-42b2-99b8-77b844361183" xsi:nil="true"/>
    <Handling_x0020_Instructions xmlns="78f34e0d-c96b-42b2-99b8-77b844361183" xsi:nil="true"/>
    <Date_x0020_Closed xmlns="78f34e0d-c96b-42b2-99b8-77b844361183" xsi:nil="true"/>
    <LegacyTags xmlns="78f34e0d-c96b-42b2-99b8-77b844361183" xsi:nil="true"/>
    <LegacyFolderNotes xmlns="78f34e0d-c96b-42b2-99b8-77b844361183" xsi:nil="true"/>
    <LegacyNumericClass xmlns="78f34e0d-c96b-42b2-99b8-77b844361183" xsi:nil="true"/>
    <LegacyCurrentLocation xmlns="78f34e0d-c96b-42b2-99b8-77b844361183" xsi:nil="true"/>
    <LegacyData xmlns="78f34e0d-c96b-42b2-99b8-77b844361183" xsi:nil="true"/>
    <BenefitsEvaluation xmlns="8c06df7e-f5df-4eef-bca1-5efbf40df90c">Benefits &amp; Evaluation</BenefitsEvaluation>
    <Document_x0020_Notes xmlns="78f34e0d-c96b-42b2-99b8-77b844361183" xsi:nil="true"/>
    <lcf76f155ced4ddcb4097134ff3c332f xmlns="8c06df7e-f5df-4eef-bca1-5efbf40df90c" xsi:nil="true"/>
    <_Flow_SignoffStatus xmlns="8c06df7e-f5df-4eef-bca1-5efbf40df90c" xsi:nil="true"/>
  </documentManagement>
</p:properties>
</file>

<file path=customXml/itemProps1.xml><?xml version="1.0" encoding="utf-8"?>
<ds:datastoreItem xmlns:ds="http://schemas.openxmlformats.org/officeDocument/2006/customXml" ds:itemID="{CD323CA7-4075-4D54-B2E6-D98D0C825C0A}">
  <ds:schemaRefs>
    <ds:schemaRef ds:uri="http://schemas.microsoft.com/sharepoint/v3/contenttype/forms"/>
  </ds:schemaRefs>
</ds:datastoreItem>
</file>

<file path=customXml/itemProps2.xml><?xml version="1.0" encoding="utf-8"?>
<ds:datastoreItem xmlns:ds="http://schemas.openxmlformats.org/officeDocument/2006/customXml" ds:itemID="{3CF4D126-67E7-4A64-98FA-47F84B581E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f34e0d-c96b-42b2-99b8-77b844361183"/>
    <ds:schemaRef ds:uri="8c06df7e-f5df-4eef-bca1-5efbf40df9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5350E4D-E48F-4840-B6BD-ED85C08566A3}">
  <ds:schemaRefs>
    <ds:schemaRef ds:uri="http://schemas.microsoft.com/sharepoint/events"/>
  </ds:schemaRefs>
</ds:datastoreItem>
</file>

<file path=customXml/itemProps4.xml><?xml version="1.0" encoding="utf-8"?>
<ds:datastoreItem xmlns:ds="http://schemas.openxmlformats.org/officeDocument/2006/customXml" ds:itemID="{BA418B5F-A11A-4FC1-A16B-C7C596AC18D4}">
  <ds:schemaRefs>
    <ds:schemaRef ds:uri="http://purl.org/dc/terms/"/>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8c06df7e-f5df-4eef-bca1-5efbf40df90c"/>
    <ds:schemaRef ds:uri="http://schemas.openxmlformats.org/package/2006/metadata/core-properties"/>
    <ds:schemaRef ds:uri="78f34e0d-c96b-42b2-99b8-77b84436118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Cover_sheet</vt:lpstr>
      <vt:lpstr>Contents</vt:lpstr>
      <vt:lpstr>Notes</vt:lpstr>
      <vt:lpstr>Table1</vt:lpstr>
      <vt:lpstr>Table2</vt:lpstr>
      <vt:lpstr>Table3</vt:lpstr>
      <vt:lpstr>Table4</vt:lpstr>
      <vt:lpstr>Table5</vt:lpstr>
      <vt:lpstr>Table6</vt:lpstr>
      <vt:lpstr>'Contents'!Print_Area</vt:lpstr>
      <vt:lpstr>Notes!Print_Area</vt:lpstr>
      <vt:lpstr>Table1!Print_Area</vt:lpstr>
      <vt:lpstr>Table2!Print_Area</vt:lpstr>
      <vt:lpstr>Table3!Print_Area</vt:lpstr>
      <vt:lpstr>Table4!Print_Area</vt:lpstr>
      <vt:lpstr>Table5!Print_Area</vt:lpstr>
      <vt:lpstr>Table6!Print_Area</vt:lpstr>
    </vt:vector>
  </TitlesOfParts>
  <Manager/>
  <Company>DECC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Smart Meters Statistics in Great Britain, quarterly report to end June 2021</dc:title>
  <dc:subject/>
  <dc:creator>BEIS</dc:creator>
  <cp:keywords>smart meters,smart meters statistics,</cp:keywords>
  <dc:description/>
  <cp:lastModifiedBy>Harris, Kevin (Topps - Analysis Directorate)</cp:lastModifiedBy>
  <cp:revision/>
  <dcterms:created xsi:type="dcterms:W3CDTF">2016-05-05T14:07:14Z</dcterms:created>
  <dcterms:modified xsi:type="dcterms:W3CDTF">2023-03-16T13:38:53Z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Unit">
    <vt:lpwstr>4;#Benefits Realisation|337b0f54-0f39-4a74-9c7d-5b0f4a07fbbe</vt:lpwstr>
  </property>
  <property fmtid="{D5CDD505-2E9C-101B-9397-08002B2CF9AE}" pid="3" name="ContentTypeId">
    <vt:lpwstr>0x010100FA03369A83358B49AD2E09682E46B37B000FF4A4A07C709F4AAF9DDC79B1375F4B</vt:lpwstr>
  </property>
  <property fmtid="{D5CDD505-2E9C-101B-9397-08002B2CF9AE}" pid="4" name="_dlc_DocIdItemGuid">
    <vt:lpwstr>ecffe85c-be86-4e90-8adb-c04d6b52137b</vt:lpwstr>
  </property>
  <property fmtid="{D5CDD505-2E9C-101B-9397-08002B2CF9AE}" pid="5" name="MSIP_Label_ba62f585-b40f-4ab9-bafe-39150f03d124_Enabled">
    <vt:lpwstr>true</vt:lpwstr>
  </property>
  <property fmtid="{D5CDD505-2E9C-101B-9397-08002B2CF9AE}" pid="6" name="MSIP_Label_ba62f585-b40f-4ab9-bafe-39150f03d124_SetDate">
    <vt:lpwstr>2019-11-10T19:46:36Z</vt:lpwstr>
  </property>
  <property fmtid="{D5CDD505-2E9C-101B-9397-08002B2CF9AE}" pid="7" name="MSIP_Label_ba62f585-b40f-4ab9-bafe-39150f03d124_Method">
    <vt:lpwstr>Standard</vt:lpwstr>
  </property>
  <property fmtid="{D5CDD505-2E9C-101B-9397-08002B2CF9AE}" pid="8" name="MSIP_Label_ba62f585-b40f-4ab9-bafe-39150f03d124_Name">
    <vt:lpwstr>OFFICIAL</vt:lpwstr>
  </property>
  <property fmtid="{D5CDD505-2E9C-101B-9397-08002B2CF9AE}" pid="9" name="MSIP_Label_ba62f585-b40f-4ab9-bafe-39150f03d124_SiteId">
    <vt:lpwstr>cbac7005-02c1-43eb-b497-e6492d1b2dd8</vt:lpwstr>
  </property>
  <property fmtid="{D5CDD505-2E9C-101B-9397-08002B2CF9AE}" pid="10" name="MSIP_Label_ba62f585-b40f-4ab9-bafe-39150f03d124_ActionId">
    <vt:lpwstr>50df67cd-1af8-4ef4-9ec3-00006222b91f</vt:lpwstr>
  </property>
  <property fmtid="{D5CDD505-2E9C-101B-9397-08002B2CF9AE}" pid="11" name="MSIP_Label_ba62f585-b40f-4ab9-bafe-39150f03d124_ContentBits">
    <vt:lpwstr>0</vt:lpwstr>
  </property>
  <property fmtid="{D5CDD505-2E9C-101B-9397-08002B2CF9AE}" pid="12" name="MailSubject">
    <vt:lpwstr/>
  </property>
  <property fmtid="{D5CDD505-2E9C-101B-9397-08002B2CF9AE}" pid="13" name="LegacyPaperReason">
    <vt:lpwstr/>
  </property>
  <property fmtid="{D5CDD505-2E9C-101B-9397-08002B2CF9AE}" pid="14" name="MailAttachments">
    <vt:bool>false</vt:bool>
  </property>
  <property fmtid="{D5CDD505-2E9C-101B-9397-08002B2CF9AE}" pid="15" name="MailPreviewData">
    <vt:lpwstr/>
  </property>
  <property fmtid="{D5CDD505-2E9C-101B-9397-08002B2CF9AE}" pid="16" name="LegacyMovementHistory">
    <vt:lpwstr/>
  </property>
  <property fmtid="{D5CDD505-2E9C-101B-9397-08002B2CF9AE}" pid="17" name="MailIn-Reply-To">
    <vt:lpwstr/>
  </property>
  <property fmtid="{D5CDD505-2E9C-101B-9397-08002B2CF9AE}" pid="18" name="Held By">
    <vt:lpwstr/>
  </property>
  <property fmtid="{D5CDD505-2E9C-101B-9397-08002B2CF9AE}" pid="19" name="_dlc_BarcodeImage">
    <vt:lpwstr/>
  </property>
  <property fmtid="{D5CDD505-2E9C-101B-9397-08002B2CF9AE}" pid="20" name="MailTo">
    <vt:lpwstr/>
  </property>
  <property fmtid="{D5CDD505-2E9C-101B-9397-08002B2CF9AE}" pid="21" name="LegacyHistoricalBarcode">
    <vt:lpwstr/>
  </property>
  <property fmtid="{D5CDD505-2E9C-101B-9397-08002B2CF9AE}" pid="22" name="MailFrom">
    <vt:lpwstr/>
  </property>
  <property fmtid="{D5CDD505-2E9C-101B-9397-08002B2CF9AE}" pid="23" name="MailOriginalSubject">
    <vt:lpwstr/>
  </property>
  <property fmtid="{D5CDD505-2E9C-101B-9397-08002B2CF9AE}" pid="24" name="LegacyAddresses">
    <vt:lpwstr/>
  </property>
  <property fmtid="{D5CDD505-2E9C-101B-9397-08002B2CF9AE}" pid="25" name="MailCc">
    <vt:lpwstr/>
  </property>
  <property fmtid="{D5CDD505-2E9C-101B-9397-08002B2CF9AE}" pid="26" name="LegacyPhysicalObject">
    <vt:bool>false</vt:bool>
  </property>
  <property fmtid="{D5CDD505-2E9C-101B-9397-08002B2CF9AE}" pid="27" name="LegacyAddressee">
    <vt:lpwstr/>
  </property>
  <property fmtid="{D5CDD505-2E9C-101B-9397-08002B2CF9AE}" pid="28" name="MailReferences">
    <vt:lpwstr/>
  </property>
  <property fmtid="{D5CDD505-2E9C-101B-9397-08002B2CF9AE}" pid="29" name="Barcode">
    <vt:lpwstr/>
  </property>
  <property fmtid="{D5CDD505-2E9C-101B-9397-08002B2CF9AE}" pid="30" name="LegacySubject">
    <vt:lpwstr/>
  </property>
  <property fmtid="{D5CDD505-2E9C-101B-9397-08002B2CF9AE}" pid="31" name="LegacyBarcode">
    <vt:lpwstr/>
  </property>
  <property fmtid="{D5CDD505-2E9C-101B-9397-08002B2CF9AE}" pid="32" name="MailReply-To">
    <vt:lpwstr/>
  </property>
  <property fmtid="{D5CDD505-2E9C-101B-9397-08002B2CF9AE}" pid="33" name="LegacyForeignBarcode">
    <vt:lpwstr/>
  </property>
  <property fmtid="{D5CDD505-2E9C-101B-9397-08002B2CF9AE}" pid="34" name="LegacyDisposition">
    <vt:lpwstr/>
  </property>
  <property fmtid="{D5CDD505-2E9C-101B-9397-08002B2CF9AE}" pid="35" name="LegacyOriginator">
    <vt:lpwstr/>
  </property>
  <property fmtid="{D5CDD505-2E9C-101B-9397-08002B2CF9AE}" pid="36" name="MediaServiceImageTags">
    <vt:lpwstr/>
  </property>
</Properties>
</file>