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22539FB7-328D-4916-B40B-0D93BCD4C474}" xr6:coauthVersionLast="47" xr6:coauthVersionMax="47" xr10:uidLastSave="{00000000-0000-0000-0000-000000000000}"/>
  <bookViews>
    <workbookView xWindow="-110" yWindow="-110" windowWidth="19420" windowHeight="10420" tabRatio="722" xr2:uid="{00000000-000D-0000-FFFF-FFFF00000000}"/>
  </bookViews>
  <sheets>
    <sheet name="Cover Sheet" sheetId="2" r:id="rId1"/>
    <sheet name="Contents" sheetId="3" r:id="rId2"/>
    <sheet name="Scheme background" sheetId="4" r:id="rId3"/>
    <sheet name="Glossary" sheetId="5" r:id="rId4"/>
    <sheet name="Commentary" sheetId="24" r:id="rId5"/>
    <sheet name="1.1" sheetId="6" r:id="rId6"/>
    <sheet name="1.2A" sheetId="12" r:id="rId7"/>
    <sheet name="1.2B" sheetId="26" r:id="rId8"/>
    <sheet name="1.3" sheetId="11" r:id="rId9"/>
    <sheet name="1.4" sheetId="19" r:id="rId10"/>
    <sheet name="1.5" sheetId="21" r:id="rId11"/>
    <sheet name="M1.1" sheetId="14" r:id="rId12"/>
    <sheet name="Q1.1" sheetId="25" r:id="rId13"/>
    <sheet name="Notes" sheetId="17"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21" l="1"/>
  <c r="K5" i="21"/>
  <c r="I6" i="21"/>
  <c r="I5" i="21"/>
  <c r="G6" i="21"/>
  <c r="G5" i="21"/>
  <c r="E6" i="21"/>
  <c r="E5" i="21"/>
  <c r="E8" i="21" s="1"/>
  <c r="C6" i="21"/>
  <c r="C5" i="21"/>
  <c r="K13" i="19"/>
  <c r="K12" i="19"/>
  <c r="K11" i="19"/>
  <c r="K10" i="19"/>
  <c r="K9" i="19"/>
  <c r="K8" i="19"/>
  <c r="K7" i="19"/>
  <c r="K6" i="19"/>
  <c r="I13" i="19"/>
  <c r="I12" i="19"/>
  <c r="I11" i="19"/>
  <c r="I10" i="19"/>
  <c r="I9" i="19"/>
  <c r="I8" i="19"/>
  <c r="I7" i="19"/>
  <c r="I6" i="19"/>
  <c r="G13" i="19"/>
  <c r="G12" i="19"/>
  <c r="G11" i="19"/>
  <c r="G10" i="19"/>
  <c r="G9" i="19"/>
  <c r="G8" i="19"/>
  <c r="G7" i="19"/>
  <c r="G6" i="19"/>
  <c r="E13" i="19"/>
  <c r="E12" i="19"/>
  <c r="E11" i="19"/>
  <c r="E10" i="19"/>
  <c r="E9" i="19"/>
  <c r="E8" i="19"/>
  <c r="E7" i="19"/>
  <c r="E6" i="19"/>
  <c r="C12" i="19"/>
  <c r="K8" i="21" l="1"/>
  <c r="I8" i="21"/>
  <c r="G8" i="21"/>
  <c r="C8" i="21"/>
  <c r="K14" i="19"/>
  <c r="I14" i="19"/>
  <c r="G14" i="19"/>
  <c r="E14" i="19"/>
  <c r="C7" i="19"/>
  <c r="C9" i="19"/>
  <c r="C11" i="19"/>
  <c r="C13" i="19"/>
  <c r="C6" i="19"/>
  <c r="C8" i="19"/>
  <c r="C10" i="19"/>
  <c r="C14" i="19" l="1"/>
</calcChain>
</file>

<file path=xl/sharedStrings.xml><?xml version="1.0" encoding="utf-8"?>
<sst xmlns="http://schemas.openxmlformats.org/spreadsheetml/2006/main" count="407" uniqueCount="269">
  <si>
    <t>Statistician responsible:</t>
  </si>
  <si>
    <t>Amelia Ash</t>
  </si>
  <si>
    <t>amelia.ash@beis.gov.uk</t>
  </si>
  <si>
    <t>07436 044 936</t>
  </si>
  <si>
    <t>Anwar Annut</t>
  </si>
  <si>
    <t>anwar.annut@beis.gov.uk</t>
  </si>
  <si>
    <t>Press enquiries:</t>
  </si>
  <si>
    <t xml:space="preserve">0300 068 8084 </t>
  </si>
  <si>
    <t xml:space="preserve">Publication dates </t>
  </si>
  <si>
    <t>Description</t>
  </si>
  <si>
    <t>Data period</t>
  </si>
  <si>
    <t>This workbook contains cumulative and monthly data. Figures are published one month in arrears.</t>
  </si>
  <si>
    <t>Experimental statistics status</t>
  </si>
  <si>
    <t>This data is published as 'experimental statistics' because they are a new statistics series and are still in development. They are published to inform users about the uptake of the Boiler Upgrade Scheme and to enable user feedback, as well as further methodological development. The experimental status of these statistics will be under regular review and may be subject to change in the future.</t>
  </si>
  <si>
    <t>Further information about official statistics designation, including experimental statistics.</t>
  </si>
  <si>
    <t>Amendments</t>
  </si>
  <si>
    <t>Amendments to these published statistics may occur when:
a. revised or validated data is subsequently received from a data supplier, for example, due to the approval processes involved there may be a time lag in an application appearing in the figures or an applicant may cancel or re-submit applications in order to change certain details
b. a figure was incorrect due to a typographical or similar error
c. methodological improvements
These will be updated when identified and reflected in the next statistical release. If the revision is considered to be major and has a material impact that could affect decisions made on the basis of the data, then an unscheduled correction will be made as soon as possible, along with an explanation of the revision and any impact.</t>
  </si>
  <si>
    <t>Pre-release access</t>
  </si>
  <si>
    <t>Statistical disclosure control</t>
  </si>
  <si>
    <t>Some cells in the tables may be suppressed to prevent disclosure. Cost averages that are based on between 1 and 5 underlying records inclusive will be suppressed. Some values greater than 5 may also be suppressed where only one value within the group was suppressed to prevent disclosure.</t>
  </si>
  <si>
    <t xml:space="preserve">Further information </t>
  </si>
  <si>
    <t>The data tables and accompanying sheets have been edited to meet legal accessibility regulations.</t>
  </si>
  <si>
    <r>
      <rPr>
        <sz val="12"/>
        <rFont val="Arial"/>
        <family val="2"/>
      </rPr>
      <t xml:space="preserve">Some tables refer to notes. When notes are mentioned, the note marker is presented in square brackets. The note text can be found in the </t>
    </r>
    <r>
      <rPr>
        <u/>
        <sz val="12"/>
        <color theme="10"/>
        <rFont val="Arial"/>
        <family val="2"/>
      </rPr>
      <t>Notes</t>
    </r>
    <r>
      <rPr>
        <sz val="12"/>
        <rFont val="Arial"/>
        <family val="2"/>
      </rPr>
      <t xml:space="preserve"> tab.</t>
    </r>
  </si>
  <si>
    <t>Feedback on this publication is welcomed and can be sent to:</t>
  </si>
  <si>
    <t>amelia.ash@beis.gov.uk.</t>
  </si>
  <si>
    <t>Contents</t>
  </si>
  <si>
    <t>These statistics provide an update on the uptake of the Boiler Upgrade Scheme (BUS).</t>
  </si>
  <si>
    <t>Worksheet name</t>
  </si>
  <si>
    <t>Worksheet content</t>
  </si>
  <si>
    <t>Scheme background</t>
  </si>
  <si>
    <t>Background to the Boiler Upgrade Scheme (BUS).</t>
  </si>
  <si>
    <t>Glossary</t>
  </si>
  <si>
    <t>Glossary of terms</t>
  </si>
  <si>
    <t>Commentary</t>
  </si>
  <si>
    <t>Headline statistics included in this release</t>
  </si>
  <si>
    <t>Boiler Upgrade Scheme (BUS) tables</t>
  </si>
  <si>
    <t>Cumulative applications and redemptions</t>
  </si>
  <si>
    <t>Cumulative redemptions by characteristics</t>
  </si>
  <si>
    <t>Monthly</t>
  </si>
  <si>
    <t>M1.1</t>
  </si>
  <si>
    <t>In order to meet the UK's target of reducing emissions to net zero by 2050, virtually all heating of buildings will need to be decarbonised. The Boiler Upgrade Scheme (BUS) aims to incentivise and increase the deployment of low carbon heating technologies by providing an upfront capital grant towards the cost of an installation of an air source heat pump (ASHP), a ground source heat pump (GSHP) and, in limited circumstances, a biomass boiler. Grants available are £5,000 for an ASHP or biomass boiler, and £6,000 for a GSHP.</t>
  </si>
  <si>
    <t>BUS has three main objectives:</t>
  </si>
  <si>
    <t>1) Support continued deployment of low carbon heating systems in homes, and some small non-domestic buildings, following the closure of the Domestic RHI (up to 90,000 installations in total between 2022 and 2025).</t>
  </si>
  <si>
    <t>2) Contribute to decarbonising heating in the UK and to meeting carbon budgets by delivering up to 1.1MtCO2e of carbon savings over Carbon Budgets 4 and 5, and 2.6MtCO2e over its lifetime.</t>
  </si>
  <si>
    <t>3) Expand the existing low carbon heat market and supply chain to support the mass roll out of low carbon heating technology, by supporting an average of 2,100 direct FTE and 1,800 indirect FTE per year over the three job-years covering 2022/23 and 2024/25.</t>
  </si>
  <si>
    <t>The scheme launched in England and Wales on 1 April 2022, with an approved £450 million funding up until 2025 and is being administered by Ofgem. The voucher application process opened on 23 May 2022.</t>
  </si>
  <si>
    <t>The scheme is an installer-led scheme, meaning that the installer of the low-carbon heating technology will submit a voucher application for the grant on behalf of the property owner. Ofgem will then contact the property owner, who will need to provide consent and confirm that the installer is acting on their behalf. Ofgem will also carry out checks to confirm that the property is eligible. After these stages a voucher will be issued. A voucher is redeemed when an installer completes an installation and submits a voucher redemption application which is subsequently approved by Ofgem. If approved, the grant will then be paid directly to the installer. The price paid by the property owner is the total cost less the value of the grant.</t>
  </si>
  <si>
    <t>BUS will only promote high quality installations assured to the Microgeneration Certification Scheme (MCS) standard. Vouchers will be issued, on a first come first served basis, to applicants who meet the eligibility requirements until the budget cap for the financial year is reached. ASHP and biomass boiler vouchers will be valid for 3 months while GSHP vouchers will be valid for 6 months.</t>
  </si>
  <si>
    <t>Further information</t>
  </si>
  <si>
    <t>BUS eligibility criteria (published: 18 March 2022)</t>
  </si>
  <si>
    <t>BUS Impact Assessment and Government response to consultation (published: 28 April 2020)</t>
  </si>
  <si>
    <t>This worksheet contains one table.</t>
  </si>
  <si>
    <t>Term</t>
  </si>
  <si>
    <t>Air Source Heat Pump (ASHP)</t>
  </si>
  <si>
    <t>An ASHP is a plant which generates heat using a thermodynamic cycle by transferring energy stored in the form of heat in the ambient air outside a property and uses that energy to heat a liquid. An ASHP is powered by electricity.</t>
  </si>
  <si>
    <t>Biomass Boiler</t>
  </si>
  <si>
    <t>A biomass boiler is a plant which:
(a) is designed and installed to burn solid biomass to provide heat
(b) is designed to minimise direct heat loss to the immediate area in which it is installed
(c) is not capable of providing heat to a property without using a liquid to deliver that heat, and
(d) is not designed to generate heat for the purpose of cooking food</t>
  </si>
  <si>
    <t>Boiler Upgrade Scheme (BUS)</t>
  </si>
  <si>
    <t>A policy in England and Wales that came into force on 1 April 2022, and aims to incentivise the installation of low carbon technologies through providing a grant towards the upfront costs.</t>
  </si>
  <si>
    <t>Disclosure</t>
  </si>
  <si>
    <t>Disclosure is when individual persons or businesses can be identified in sensitive statistics. We apply suppression or use other methods to affected cells in order to prevent disclosure.</t>
  </si>
  <si>
    <t>Energy Performance Certificate (EPC)</t>
  </si>
  <si>
    <t>A certificate that gives a property an energy efficiency rating from A (most efficient) to G (least efficient). EPCs are valid for 10 years.</t>
  </si>
  <si>
    <t>Fuel type displaced</t>
  </si>
  <si>
    <t>This was the previous fuel type of the heating system at the property that is being replaced with a heat pump or biomass boiler through the BUS.</t>
  </si>
  <si>
    <t>Ground Source Heat Pump (GSHP)</t>
  </si>
  <si>
    <t>An GSHP is a plant which generates heat using a thermodynamic cycle by transferring energy stored in the form of heat from the ground, including water in the ground or surface water or both, and uses that energy to heat a liquid. A single GSHP provides heat to an individual property. A GSHP is powered by electricity.</t>
  </si>
  <si>
    <t>Shared Ground Loop Ground Source Heat Pump</t>
  </si>
  <si>
    <t>A 'Shared Ground Loop' Ground Source Heat Pump is the name given to a communal system that provides heat to two or more properties using individual GSHPs connected to it.</t>
  </si>
  <si>
    <t>Installation capacity</t>
  </si>
  <si>
    <t>The capacity of the system is the maximum power output. This depends on the installation's size and technical capability. Any system installed that is partly funded by the BUS should have a maximum installed capacity of 45kW.</t>
  </si>
  <si>
    <t>Liquefied Petroleum Gas (LPG)</t>
  </si>
  <si>
    <t>LPG is a fuel source used for heating homes. It is a mixture of flammable hydrocarbons compressed to liquid form and stored in canisters.</t>
  </si>
  <si>
    <t>Microgeneration Certification Scheme (MCS)</t>
  </si>
  <si>
    <t>The MCS is a certification scheme that sets and maintains standards for microgeneration installation companies and products.</t>
  </si>
  <si>
    <t>Redemptions application</t>
  </si>
  <si>
    <t>After receipt of a BUS voucher and when the installation of an eligible low-carbon heating technology has been commissioned, a voucher redemption application can be made. This needs to be submitted within the validity period of the voucher.</t>
  </si>
  <si>
    <t>Redemptions paid</t>
  </si>
  <si>
    <t>If a redemption application is successful, it will then be processed for payment.</t>
  </si>
  <si>
    <t>Renewable heat technology</t>
  </si>
  <si>
    <t>A system which produces renewable heat.</t>
  </si>
  <si>
    <t>Voucher application</t>
  </si>
  <si>
    <t>An application for a BUS grant voucher submitted by an installer to Ofgem. The installer is required to provide the relevant evidence that the eligibility criteria for the scheme has been met. Each application will then be processed and checked for eligibility, and then subsequently approved with a voucher issued or rejected.</t>
  </si>
  <si>
    <t>Key points:</t>
  </si>
  <si>
    <t>This worksheet contains one table. Some cells refer to notes, which can be found on the 'Notes' worksheet.</t>
  </si>
  <si>
    <t>Source: Ofgem</t>
  </si>
  <si>
    <t>Status</t>
  </si>
  <si>
    <t>Air Source 
Heat Pumps</t>
  </si>
  <si>
    <t>Ground Source Heat Pumps</t>
  </si>
  <si>
    <t>Shared Ground Loop Ground Source Heat Pumps</t>
  </si>
  <si>
    <t>Biomass boilers</t>
  </si>
  <si>
    <t>All 
technology types</t>
  </si>
  <si>
    <t>Voucher applications received</t>
  </si>
  <si>
    <t>Redemption applications received</t>
  </si>
  <si>
    <t>Freeze panes are turned on in the Excel version. To turn off freeze panes, select the 'View ribbon, then 'Freeze Panes' and then 'Unfreeze Panes'. Or use [ALT W, F].</t>
  </si>
  <si>
    <t>Source: Ofgem, National Statistics Postcode Lookup (ONS)</t>
  </si>
  <si>
    <t>NSPL: Office for National Statistics licensed under the Open Government Licence v.3.0</t>
  </si>
  <si>
    <t>Contains OS data © Crown copyright and database right 2020</t>
  </si>
  <si>
    <t>Contains Royal Mail data © Royal Mail copyright and database right 2020</t>
  </si>
  <si>
    <t>Area Codes</t>
  </si>
  <si>
    <t>Country or Region</t>
  </si>
  <si>
    <t>Voucher 
applications 
received:
Air Source Heat Pumps</t>
  </si>
  <si>
    <t>Voucher applications received:
Total</t>
  </si>
  <si>
    <t>Redemption applications received:
Total</t>
  </si>
  <si>
    <t>Redemptions 
paid:
Air Source 
Heat Pumps</t>
  </si>
  <si>
    <t>Redemptions paid:
Shared Ground Loop Ground Source Heat Pumps</t>
  </si>
  <si>
    <t>Redemptions paid:
Biomass 
Boiler</t>
  </si>
  <si>
    <t>Redemptions paid:
Total</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</si>
  <si>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</si>
  <si>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</si>
  <si>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</si>
  <si>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</si>
  <si>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</si>
  <si>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</si>
  <si>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</si>
  <si>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</si>
  <si>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</si>
  <si>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</si>
  <si>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</si>
  <si>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</si>
  <si>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</si>
  <si>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</si>
  <si>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</si>
  <si>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</si>
  <si>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</si>
  <si>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</si>
  <si>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</si>
  <si>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</si>
  <si>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</si>
  <si>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</si>
  <si>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</si>
  <si>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</si>
  <si>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[note 3]</t>
  </si>
  <si>
    <t>Source: Ofgem, Microgeneration Certification Scheme (MCS) Installation Database</t>
  </si>
  <si>
    <t>Measure</t>
  </si>
  <si>
    <t>Mean cost of installation (£)</t>
  </si>
  <si>
    <t>Median cost of installation (£)</t>
  </si>
  <si>
    <t>Mean capacity of installation (kW)</t>
  </si>
  <si>
    <t>Median capacity of installation (kW)</t>
  </si>
  <si>
    <t>Gas</t>
  </si>
  <si>
    <t>Oil</t>
  </si>
  <si>
    <t>Direct electric</t>
  </si>
  <si>
    <t>Coal</t>
  </si>
  <si>
    <t>None</t>
  </si>
  <si>
    <t>Other</t>
  </si>
  <si>
    <t>Type of property</t>
  </si>
  <si>
    <t>Domestic</t>
  </si>
  <si>
    <t>Non-domestic</t>
  </si>
  <si>
    <t>Monthly application figures may change due to participants cancelling and re-submitting applications in order to change certain details of the application, or due to applications being rejected.</t>
  </si>
  <si>
    <t>Voucher status</t>
  </si>
  <si>
    <t>Technology type</t>
  </si>
  <si>
    <t>May 2022</t>
  </si>
  <si>
    <t>Total</t>
  </si>
  <si>
    <t>All technology types</t>
  </si>
  <si>
    <t>Air Source Heat Pumps</t>
  </si>
  <si>
    <t>Biomass Boilers</t>
  </si>
  <si>
    <t>Notes</t>
  </si>
  <si>
    <t>Note number</t>
  </si>
  <si>
    <t>Note text</t>
  </si>
  <si>
    <t>note 1</t>
  </si>
  <si>
    <t>Applications that are duplicated, withdrawn or cancelled by the applicant are not included.</t>
  </si>
  <si>
    <t>note 2</t>
  </si>
  <si>
    <t>Installation costs are taken from the MCS certificate, which is a requirement of the BUS. There may be some time lag between a BUS installation taking place and an MCS certificate being submitted, so averages will be based on information on lodged MCS certificates at the point of analysis. Costs are self-reported by MCS installers and include the cost of the system itself, labour costs and VAT. They should also include the grant value, but this may be subject to interpretation by different installers. To account for outliers, the following have been excluded from these figures: costs reported as zero, as well as the highest and lowest 10% of reported costs. Where there are less than 10 underlying data points, the single highest and single lowest values have been excluded.</t>
  </si>
  <si>
    <t>note 3</t>
  </si>
  <si>
    <t>Capacity is taken from the MCS installation certificate, which is a requirement of the BUS. There may be some time lag between a BUS installation taking place and an MCS certificate being submitted, so averages will be based on information on lodged MCS certificates at the point of analysis. Capacity is self-reported by MCS installers. To account for outliers or erroneous values, the following have been excluded from these figures: capacities reported as 0kW or greater than 45kW (which are not eligible with a BUS grant).</t>
  </si>
  <si>
    <t>note 4</t>
  </si>
  <si>
    <t>note 5</t>
  </si>
  <si>
    <t>'None' is specified when the system that is installed using the BUS-supported grant is the property's first heating system. This could be because the property did not previously have a heating system or because the property is an eligible custom-build property.</t>
  </si>
  <si>
    <t>note 6</t>
  </si>
  <si>
    <t>'Other' indicates that the fuel type displaced does not fall into one of the categories provided. This could include those properties that previously used duel fuel systems.</t>
  </si>
  <si>
    <t>note 7</t>
  </si>
  <si>
    <t>The BUS opened for applications on 23 May 2022. Therefore, figures for May cover the period 23 May 2022 to 31 May 2022, rather than representing a full calendar month of scheme activity.</t>
  </si>
  <si>
    <t>Jun 2022</t>
  </si>
  <si>
    <t>Jul 2022</t>
  </si>
  <si>
    <t>Aug 2022</t>
  </si>
  <si>
    <t>Voucher issued</t>
  </si>
  <si>
    <t>A voucher is issued when both consent has been received from the property owner that the installer can act on their behalf in applying for a BUS grant, and when all eligibility checks have been completed by Ofgem and the application is confirmed to have met the requirements of the scheme.</t>
  </si>
  <si>
    <t>Vouchers issued</t>
  </si>
  <si>
    <t>Vouchers 
issued:
Air Source 
Heat Pumps</t>
  </si>
  <si>
    <t>Biomass boilers:
Number</t>
  </si>
  <si>
    <t>All 
technology types:
Number</t>
  </si>
  <si>
    <t>Air Source 
Heat 
Pumps: 
Number</t>
  </si>
  <si>
    <t>Ground 
Source Heat Pumps:
Number</t>
  </si>
  <si>
    <t>Shared 
Ground 
Loop 
Ground 
Source Heat Pumps:
Number</t>
  </si>
  <si>
    <t>Not all voucher applications will lead to a voucher being issued, for example some will be rejected if they do not pass Ofgem's eligibility checks. Likewise, not all issued vouchers will subsequently be redeemed. Reasons for this may include the property owner changing their mind about the installation or if the voucher expires before the work is complete.</t>
  </si>
  <si>
    <t>note 8</t>
  </si>
  <si>
    <t>There are different numbers of eligible properties in each region, which will be a factor that influences the variation in the number of applications received across the different regions. Furthermore, the types of property in a given region will also affect the most common technology types that are installed. For example, being off the gas-grid is a requirement of a grant being paid towards a biomass boiler, so this technology type may be more prevalent in regions with higher numbers of off-grid properties.</t>
  </si>
  <si>
    <t>note 9</t>
  </si>
  <si>
    <t>[note 9]</t>
  </si>
  <si>
    <t>Vouchers issued:
Total</t>
  </si>
  <si>
    <t>Unknown</t>
  </si>
  <si>
    <t>Sep 2022</t>
  </si>
  <si>
    <t>Lower quartile cost of installation (£)</t>
  </si>
  <si>
    <t>Upper quartile cost of installation (£)</t>
  </si>
  <si>
    <t>Lower quartile capacity of installation (kW)</t>
  </si>
  <si>
    <t>Upper quartile capacity of installation (kW)</t>
  </si>
  <si>
    <t>Q1.1</t>
  </si>
  <si>
    <t>Quarterly - updated in January, April, July and October only</t>
  </si>
  <si>
    <t>[c]</t>
  </si>
  <si>
    <t>2022 Q2:
Apr to Jun</t>
  </si>
  <si>
    <t>2022 Q3:
Jul to Sep</t>
  </si>
  <si>
    <t>[x]</t>
  </si>
  <si>
    <t>Oct 2022</t>
  </si>
  <si>
    <t>Cost information based on between 1 and 5 redemptions paid is perceived to be personally or commercially sensitive, and is suppressed to prevent disclosure.</t>
  </si>
  <si>
    <r>
      <rPr>
        <sz val="12"/>
        <color theme="1"/>
        <rFont val="Arial"/>
        <family val="2"/>
      </rPr>
      <t xml:space="preserve">Information on the </t>
    </r>
    <r>
      <rPr>
        <u/>
        <sz val="12"/>
        <color theme="10"/>
        <rFont val="Arial"/>
        <family val="2"/>
      </rPr>
      <t>total value of all grants paid to date</t>
    </r>
    <r>
      <rPr>
        <sz val="12"/>
        <color theme="1"/>
        <rFont val="Arial"/>
        <family val="2"/>
      </rPr>
      <t xml:space="preserve"> and how much of the £450 million budget is remaining is published by Ofgem on a monthly basis.</t>
    </r>
  </si>
  <si>
    <t>The symbol [x] is used to indicate that there is no data available.</t>
  </si>
  <si>
    <t>The symbol [c] is used to indicate cases where there are between 1 and 5 data points inclusive. This is cost information perceived to be personally or commercially sensitive and so average cost information has been suppressed to avoid disclosure.</t>
  </si>
  <si>
    <t>[note 1] [note 2]</t>
  </si>
  <si>
    <t>[note 4] [note 5] [note 6]</t>
  </si>
  <si>
    <t>[note 7] [note 8]</t>
  </si>
  <si>
    <t>[note 4] [note 6]</t>
  </si>
  <si>
    <t xml:space="preserve">Voucher applications received: 
Ground Source Heat Pumps </t>
  </si>
  <si>
    <t>Voucher applications received:
 Shared Ground Loop Ground Source Heat Pumps</t>
  </si>
  <si>
    <t>Voucher applications received:
 Biomass Boilers</t>
  </si>
  <si>
    <t>Vouchers issued:
 Ground Source Heat Pumps</t>
  </si>
  <si>
    <t>Vouchers issued:
 Shared Ground Loop Ground Source Heat Pumps</t>
  </si>
  <si>
    <t>Vouchers issued:
 Biomass Boilers</t>
  </si>
  <si>
    <t>Redemption 
applications 
received:
Air Source 
Heat Pumps</t>
  </si>
  <si>
    <t>Redemption applications received:
 Ground Source Heat Pumps</t>
  </si>
  <si>
    <t>Redemption applications received:
 Shared Ground Loop Ground Source Heat Pumps</t>
  </si>
  <si>
    <t>Redemption applications received:
 Biomass Boilers</t>
  </si>
  <si>
    <t>Redemptions paid:
Ground Source Heat Pumps</t>
  </si>
  <si>
    <t>Air Source 
Heat 
Pumps:
Number</t>
  </si>
  <si>
    <t>Air Source 
Heat Pumps:
Percentage</t>
  </si>
  <si>
    <t>Ground Source Heat Pumps:
Percentage</t>
  </si>
  <si>
    <t>Shared Ground Loop Ground Source Heat Pumps:
Percentage</t>
  </si>
  <si>
    <t>Biomass boilers:
Percentage</t>
  </si>
  <si>
    <t>All 
technology types:
Percentage</t>
  </si>
  <si>
    <t>Air Source 
Heat Pumps: 
Percentage</t>
  </si>
  <si>
    <t>Aditi Anand</t>
  </si>
  <si>
    <t>aditi.anand@beis.gov.uk</t>
  </si>
  <si>
    <t>Matthew Harris</t>
  </si>
  <si>
    <t>matthew.harris@beis.gov.uk</t>
  </si>
  <si>
    <t>Quarterly median reported cost (£) of BUS redemptions paid by technology type, 
England and Wales, May 2022 to December 2022</t>
  </si>
  <si>
    <t>Table Q1.1 - Quarterly median reported cost (£) of BUS redemptions paid by technology type, England and Wales, May 2022 to December 2022</t>
  </si>
  <si>
    <t>Dec 2022</t>
  </si>
  <si>
    <t>Nov 2022</t>
  </si>
  <si>
    <t>2022 Q4:
Oct to Dec</t>
  </si>
  <si>
    <t>Boiler Upgrade Scheme (BUS) monthly statistics
England and Wales: January 2023
(experimental statistics)</t>
  </si>
  <si>
    <t>These statistics were published on 23 February 2023.</t>
  </si>
  <si>
    <t>These statistics will next be published on 30 March 2023.</t>
  </si>
  <si>
    <t>Number of vouchers by status and technology type, 
England and Wales, May 2022 to January 2023</t>
  </si>
  <si>
    <t>Table 1.1 - Number of vouchers by status and technology type, England and Wales, May 2022 to January 2023</t>
  </si>
  <si>
    <t>Table 1.2A - Number of applications by status, region and technology type, England and Wales, May 2022 to January 2023</t>
  </si>
  <si>
    <t>1.2A</t>
  </si>
  <si>
    <t>1.2B</t>
  </si>
  <si>
    <t>Number of applications by status, region and technology type,
England and Wales, May 2022 to January 2023</t>
  </si>
  <si>
    <t>Average reported cost and capacity of BUS redemptions paid by technology type, 
England and Wales, May 2022 to January 2023</t>
  </si>
  <si>
    <t>Table 1.3 - Average reported cost and capacity of BUS redemptions paid by technology type, England and Wales, May 2022 to January 2023</t>
  </si>
  <si>
    <t>Number of redemptions paid by fuel type displaced and technology type, 
England and Wales, May 2022 to January 2023</t>
  </si>
  <si>
    <t>Number of redemptions paid by whether the property is domestic or non-domestic and technology type, 
England and Wales, May 2022 to January 2023</t>
  </si>
  <si>
    <t>Number of monthly applications by status and technology type, 
England and Wales, May 2022 to January 2023</t>
  </si>
  <si>
    <t>Table 1.4 - Number of redemptions paid by fuel type displaced and technology type, England and Wales, May 2022 to January 2023</t>
  </si>
  <si>
    <t>Table 1.5 - Number of redemptions paid by whether the property is domestic or non-domestic and technology type, England and Wales, May 2022 to January 2023</t>
  </si>
  <si>
    <t>Jan 2023</t>
  </si>
  <si>
    <t>Table M1.1 - Number of monthly applications by status and technology type, England and Wales, May 2022 to January 2023</t>
  </si>
  <si>
    <t>This release presents the latest statistics on the Boiler Upgrade Scheme (BUS) up to the end of January 2023. For more detail about the BUS, please see the 'Scheme background' tab.</t>
  </si>
  <si>
    <t>Table 1.2B - Number of domestic applications by status, region and technology type per 10,000 households, England and Wales, May 2022 to January 2023</t>
  </si>
  <si>
    <t>Number of domestic applications by status, region and technology type, per 10,000 households
England and Wales, May 2022 to January 2023</t>
  </si>
  <si>
    <t>Source: Ofgem, National Statistics Postcode Lookup (ONS), Households by type and family (ONS)</t>
  </si>
  <si>
    <t>b) This led to 11,086 vouchers being issued. A total of 8,171 redemption applications were subsequently received, of which 7,641 have been approved and paid. [Table 1.1]</t>
  </si>
  <si>
    <t>c) The highest number of applications to January 2023 has been in the South West and South East (2,519 and 2,402 voucher applications respectively). Similarly highest number of redemptions paid to January 2023 has been in the South West and South East (1,490 and 1,393 redemptions paid respectively). These two regions collectively account for just under 40% of applications and redemptions. [Table 1.2]</t>
  </si>
  <si>
    <t>d) For those vouchers that have been redeemed, the most common fuel type that the BUS installation replaced was gas (3,579 redemptions; around 47% of all redemptions). [Table 1.4] Nearly all BUS redemptions were for installations in domestic properties, with only 31 installations (29 Air Source Heat Pumps and 2 Ground Source Heat Pump) in non-domestic properties. [Table 1.5]</t>
  </si>
  <si>
    <t>e) For those vouchers that have been redeemed, the median cost of a BUS installation of an ASHP was £12,924 with a median capacity of 10kW, whilst the equivalent figures for a GSHP were £25,145 and 12kW, respectively. [Table 1.3]</t>
  </si>
  <si>
    <t>a) Since applications for grants opened for the scheme on 23 May 2022, there has been a total of 12,981 BUS voucher applications received up to the end of January 2023, the majority of which were for grants towards Air Source Heat Pump installations (96%). Month-on-month the number of applications increased by 59% from December 2022 to January 2023 (from 924 applications in December 2022 to 1,472 applications in January 2023). [Table 1.1]</t>
  </si>
  <si>
    <t>This spreadsheet forms part of the statistics publication for the Boiler Upgrade Scheme (BUS) produced by the Department for Energy Security and Net Zero (DESNZ). The data presented show the uptake in the scheme to date: number of vouchers applications and redemptions, as well as costs of installation.</t>
  </si>
  <si>
    <t>A publication timetable for all upcoming DESNZ statistics is available online.</t>
  </si>
  <si>
    <t>For more information, see the full DESNZ Revisions Policy.</t>
  </si>
  <si>
    <r>
      <rPr>
        <sz val="12"/>
        <color rgb="FF000000"/>
        <rFont val="Arial"/>
        <family val="2"/>
      </rPr>
      <t xml:space="preserve">Some ministers and officials receive access to these statistics up to 24 hours before release. Details of the arrangements for doing this and a list of the ministers and officials that receive pre-release access to these statistics can be found in the </t>
    </r>
    <r>
      <rPr>
        <u/>
        <sz val="12"/>
        <color rgb="FF0563C1"/>
        <rFont val="Arial"/>
        <family val="2"/>
      </rPr>
      <t>DESNZ statement of compliance</t>
    </r>
    <r>
      <rPr>
        <sz val="12"/>
        <color rgb="FF000000"/>
        <rFont val="Arial"/>
        <family val="2"/>
      </rPr>
      <t xml:space="preserve"> with the Pre-Release Access to Official Statistics Order 2008.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</si>
</sst>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809]* #,##0.00_-;\-[$£-809]* #,##0.00_-;_-[$£-809]* &quot;-&quot;??_-;_-@_-"/>
    <numFmt numFmtId="165" formatCode="#,##0.0"/>
    <numFmt numFmtId="166" formatCode="#,##0.000000_ ;\-#,##0.000000\ "/>
    <numFmt numFmtId="167" formatCode="_-[$£-809]* #,##0_-;\-[$£-809]* #,##0_-;_-[$£-809]* &quot;-&quot;??_-;_-@_-"/>
    <numFmt numFmtId="168" formatCode="0.0%"/>
  </numFmts>
  <fonts count="19" x14ac:knownFonts="1">
    <font>
      <sz val="11"/>
      <color theme="1"/>
      <name val="Calibri"/>
      <family val="2"/>
      <scheme val="minor"/>
    </font>
    <font>
      <sz val="11"/>
      <color theme="1"/>
      <name val="Calibri"/>
      <family val="2"/>
      <scheme val="minor"/>
    </font>
    <font>
      <b/>
      <sz val="14"/>
      <name val="Arial"/>
      <family val="2"/>
    </font>
    <font>
      <b/>
      <sz val="22"/>
      <name val="Arial"/>
      <family val="2"/>
    </font>
    <font>
      <sz val="11"/>
      <name val="Calibri"/>
      <family val="2"/>
      <scheme val="minor"/>
    </font>
    <font>
      <sz val="12"/>
      <name val="Arial"/>
      <family val="2"/>
    </font>
    <font>
      <b/>
      <sz val="12"/>
      <name val="Arial"/>
      <family val="2"/>
    </font>
    <font>
      <sz val="11"/>
      <name val="Arial"/>
      <family val="2"/>
    </font>
    <font>
      <sz val="10"/>
      <name val="Arial"/>
      <family val="2"/>
    </font>
    <font>
      <u/>
      <sz val="10"/>
      <color theme="10"/>
      <name val="Arial"/>
      <family val="2"/>
    </font>
    <font>
      <u/>
      <sz val="12"/>
      <color theme="10"/>
      <name val="Arial"/>
      <family val="2"/>
    </font>
    <font>
      <sz val="12"/>
      <name val="Calibri"/>
      <family val="2"/>
      <scheme val="minor"/>
    </font>
    <font>
      <sz val="10"/>
      <color theme="1"/>
      <name val="Arial"/>
      <family val="2"/>
    </font>
    <font>
      <u/>
      <sz val="11"/>
      <color theme="10"/>
      <name val="Calibri"/>
      <family val="2"/>
      <scheme val="minor"/>
    </font>
    <font>
      <sz val="8"/>
      <name val="Calibri"/>
      <family val="2"/>
      <scheme val="minor"/>
    </font>
    <font>
      <u/>
      <sz val="12"/>
      <color theme="10"/>
      <name val="Arial"/>
      <family val="2"/>
    </font>
    <font>
      <u/>
      <sz val="12"/>
      <color rgb="FF0563C1"/>
      <name val="Arial"/>
      <family val="2"/>
    </font>
    <font>
      <sz val="12"/>
      <color rgb="FF000000"/>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
    <border>
      <left/>
      <right/>
      <top/>
      <bottom/>
      <diagonal/>
    </border>
  </borders>
  <cellStyleXfs count="23">
    <xf numFmtId="0" fontId="0" fillId="0" borderId="0"/>
    <xf numFmtId="0" fontId="3" fillId="0" borderId="0" applyNumberFormat="0" applyProtection="0">
      <alignment horizontal="center" vertical="center"/>
    </xf>
    <xf numFmtId="49" fontId="2" fillId="0" borderId="0" applyFill="0" applyAlignment="0" applyProtection="0"/>
    <xf numFmtId="0" fontId="6" fillId="0" borderId="0" applyNumberFormat="0" applyFill="0" applyAlignment="0" applyProtection="0"/>
    <xf numFmtId="0" fontId="2" fillId="0" borderId="0" applyNumberFormat="0" applyFill="0" applyAlignment="0" applyProtection="0"/>
    <xf numFmtId="0" fontId="1" fillId="0" borderId="0"/>
    <xf numFmtId="0" fontId="5" fillId="0" borderId="0"/>
    <xf numFmtId="0" fontId="8" fillId="0" borderId="0"/>
    <xf numFmtId="164" fontId="9" fillId="0" borderId="0" applyNumberFormat="0" applyFill="0" applyBorder="0" applyAlignment="0" applyProtection="0">
      <alignment vertical="top"/>
      <protection locked="0"/>
    </xf>
    <xf numFmtId="0" fontId="1" fillId="0" borderId="0"/>
    <xf numFmtId="164" fontId="10" fillId="0" borderId="0" applyNumberFormat="0" applyFill="0" applyBorder="0" applyAlignment="0" applyProtection="0">
      <alignment vertical="top"/>
      <protection locked="0"/>
    </xf>
    <xf numFmtId="164" fontId="12" fillId="0" borderId="0"/>
    <xf numFmtId="9" fontId="8" fillId="0" borderId="0" applyFont="0" applyFill="0" applyBorder="0" applyAlignment="0" applyProtection="0"/>
    <xf numFmtId="9" fontId="12" fillId="0" borderId="0" applyFont="0" applyFill="0" applyBorder="0" applyAlignment="0" applyProtection="0"/>
    <xf numFmtId="164" fontId="12" fillId="0" borderId="0"/>
    <xf numFmtId="0" fontId="1" fillId="0" borderId="0"/>
    <xf numFmtId="43" fontId="12"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xf numFmtId="0" fontId="13" fillId="0" borderId="0" applyNumberFormat="0" applyFill="0" applyBorder="0" applyAlignment="0" applyProtection="0"/>
    <xf numFmtId="9" fontId="1" fillId="0" borderId="0" applyFont="0" applyFill="0" applyBorder="0" applyAlignment="0" applyProtection="0"/>
  </cellStyleXfs>
  <cellXfs count="87">
    <xf numFmtId="0" fontId="0" fillId="0" borderId="0" xfId="0"/>
    <xf numFmtId="0" fontId="4" fillId="0" borderId="0" xfId="5" applyFont="1" applyAlignment="1">
      <alignment wrapText="1"/>
    </xf>
    <xf numFmtId="0" fontId="7" fillId="0" borderId="0" xfId="5" applyFont="1" applyAlignment="1">
      <alignment wrapText="1"/>
    </xf>
    <xf numFmtId="0" fontId="5" fillId="0" borderId="0" xfId="7" applyFont="1" applyAlignment="1">
      <alignment horizontal="left" vertical="center" wrapText="1"/>
    </xf>
    <xf numFmtId="0" fontId="5" fillId="0" borderId="0" xfId="9" applyFont="1" applyAlignment="1">
      <alignment wrapText="1"/>
    </xf>
    <xf numFmtId="0" fontId="5" fillId="0" borderId="0" xfId="7" applyFont="1" applyAlignment="1">
      <alignment horizontal="left" wrapText="1"/>
    </xf>
    <xf numFmtId="0" fontId="5" fillId="0" borderId="0" xfId="5" applyFont="1" applyAlignment="1">
      <alignment wrapText="1"/>
    </xf>
    <xf numFmtId="0" fontId="10" fillId="0" borderId="0" xfId="8" applyNumberFormat="1" applyFont="1" applyFill="1" applyAlignment="1" applyProtection="1">
      <alignment horizontal="left" wrapText="1"/>
    </xf>
    <xf numFmtId="0" fontId="11" fillId="0" borderId="0" xfId="5" applyFont="1" applyAlignment="1">
      <alignment wrapText="1"/>
    </xf>
    <xf numFmtId="0" fontId="10" fillId="0" borderId="0" xfId="8" applyNumberFormat="1" applyFont="1" applyFill="1" applyAlignment="1" applyProtection="1">
      <alignment wrapText="1"/>
    </xf>
    <xf numFmtId="0" fontId="5" fillId="0" borderId="0" xfId="11" applyNumberFormat="1" applyFont="1" applyAlignment="1">
      <alignment horizontal="left" wrapText="1"/>
    </xf>
    <xf numFmtId="0" fontId="5" fillId="0" borderId="0" xfId="11" applyNumberFormat="1" applyFont="1"/>
    <xf numFmtId="0" fontId="6" fillId="0" borderId="0" xfId="11" applyNumberFormat="1" applyFont="1"/>
    <xf numFmtId="0" fontId="6" fillId="0" borderId="0" xfId="11" applyNumberFormat="1" applyFont="1" applyAlignment="1">
      <alignment horizontal="left" wrapText="1"/>
    </xf>
    <xf numFmtId="49" fontId="5" fillId="0" borderId="0" xfId="11" applyNumberFormat="1" applyFont="1" applyAlignment="1">
      <alignment wrapText="1"/>
    </xf>
    <xf numFmtId="49" fontId="5" fillId="0" borderId="0" xfId="11" applyNumberFormat="1" applyFont="1" applyAlignment="1">
      <alignment horizontal="left" wrapText="1"/>
    </xf>
    <xf numFmtId="0" fontId="5" fillId="0" borderId="0" xfId="11" applyNumberFormat="1" applyFont="1" applyAlignment="1">
      <alignment horizontal="left" vertical="top" wrapText="1"/>
    </xf>
    <xf numFmtId="0" fontId="5" fillId="0" borderId="0" xfId="11" applyNumberFormat="1" applyFont="1" applyAlignment="1">
      <alignment wrapText="1"/>
    </xf>
    <xf numFmtId="0" fontId="6" fillId="0" borderId="0" xfId="11" applyNumberFormat="1" applyFont="1" applyAlignment="1">
      <alignment horizontal="left" vertical="top" wrapText="1"/>
    </xf>
    <xf numFmtId="0" fontId="5" fillId="0" borderId="0" xfId="11" applyNumberFormat="1" applyFont="1" applyAlignment="1">
      <alignment vertical="top"/>
    </xf>
    <xf numFmtId="0" fontId="5" fillId="0" borderId="0" xfId="11" applyNumberFormat="1" applyFont="1" applyAlignment="1">
      <alignment vertical="top" wrapText="1"/>
    </xf>
    <xf numFmtId="164" fontId="5" fillId="0" borderId="0" xfId="11" applyFont="1" applyAlignment="1">
      <alignment horizontal="left" wrapText="1"/>
    </xf>
    <xf numFmtId="164" fontId="6" fillId="0" borderId="0" xfId="11" applyFont="1" applyAlignment="1">
      <alignment horizontal="left" wrapText="1"/>
    </xf>
    <xf numFmtId="3" fontId="5" fillId="0" borderId="0" xfId="11" applyNumberFormat="1" applyFont="1" applyAlignment="1">
      <alignment horizontal="right" wrapText="1"/>
    </xf>
    <xf numFmtId="0" fontId="5" fillId="2" borderId="0" xfId="14" applyNumberFormat="1" applyFont="1" applyFill="1" applyAlignment="1">
      <alignment horizontal="left" wrapText="1"/>
    </xf>
    <xf numFmtId="49" fontId="5" fillId="2" borderId="0" xfId="15" applyNumberFormat="1" applyFont="1" applyFill="1" applyAlignment="1">
      <alignment horizontal="left" wrapText="1"/>
    </xf>
    <xf numFmtId="3" fontId="5" fillId="2" borderId="0" xfId="14" applyNumberFormat="1" applyFont="1" applyFill="1" applyAlignment="1">
      <alignment horizontal="right" wrapText="1"/>
    </xf>
    <xf numFmtId="164" fontId="5" fillId="2" borderId="0" xfId="11" applyFont="1" applyFill="1" applyAlignment="1">
      <alignment horizontal="left" wrapText="1"/>
    </xf>
    <xf numFmtId="0" fontId="5" fillId="2" borderId="0" xfId="11" applyNumberFormat="1" applyFont="1" applyFill="1" applyAlignment="1">
      <alignment horizontal="left"/>
    </xf>
    <xf numFmtId="0" fontId="5" fillId="2" borderId="0" xfId="11" applyNumberFormat="1" applyFont="1" applyFill="1" applyAlignment="1">
      <alignment horizontal="left" wrapText="1"/>
    </xf>
    <xf numFmtId="3" fontId="5" fillId="0" borderId="0" xfId="17" applyNumberFormat="1" applyFont="1" applyFill="1" applyBorder="1" applyAlignment="1">
      <alignment horizontal="right" wrapText="1"/>
    </xf>
    <xf numFmtId="0" fontId="2" fillId="0" borderId="0" xfId="2" applyNumberFormat="1"/>
    <xf numFmtId="49" fontId="2" fillId="0" borderId="0" xfId="2"/>
    <xf numFmtId="0" fontId="6" fillId="0" borderId="0" xfId="3" applyAlignment="1">
      <alignment wrapText="1"/>
    </xf>
    <xf numFmtId="49" fontId="3" fillId="0" borderId="0" xfId="1" applyNumberFormat="1" applyAlignment="1">
      <alignment horizontal="center" vertical="center" wrapText="1"/>
    </xf>
    <xf numFmtId="0" fontId="6" fillId="0" borderId="0" xfId="3" applyFill="1" applyAlignment="1">
      <alignment horizontal="left" wrapText="1"/>
    </xf>
    <xf numFmtId="0" fontId="6" fillId="0" borderId="0" xfId="3" applyNumberFormat="1"/>
    <xf numFmtId="0" fontId="6" fillId="0" borderId="0" xfId="3" applyNumberFormat="1" applyAlignment="1">
      <alignment horizontal="left" wrapText="1"/>
    </xf>
    <xf numFmtId="0" fontId="6" fillId="0" borderId="0" xfId="3" applyNumberFormat="1" applyAlignment="1">
      <alignment horizontal="left"/>
    </xf>
    <xf numFmtId="49" fontId="6" fillId="0" borderId="0" xfId="3" applyNumberFormat="1" applyAlignment="1">
      <alignment horizontal="left" wrapText="1"/>
    </xf>
    <xf numFmtId="0" fontId="6" fillId="0" borderId="0" xfId="3" applyNumberFormat="1" applyAlignment="1">
      <alignment wrapText="1"/>
    </xf>
    <xf numFmtId="164" fontId="6" fillId="0" borderId="0" xfId="3" applyNumberFormat="1" applyAlignment="1">
      <alignment horizontal="right" wrapText="1"/>
    </xf>
    <xf numFmtId="164" fontId="6" fillId="0" borderId="0" xfId="3" applyNumberFormat="1" applyAlignment="1">
      <alignment horizontal="left" wrapText="1"/>
    </xf>
    <xf numFmtId="0" fontId="10" fillId="0" borderId="0" xfId="8" applyNumberFormat="1" applyFont="1" applyFill="1" applyAlignment="1" applyProtection="1">
      <alignment horizontal="left"/>
    </xf>
    <xf numFmtId="165" fontId="5" fillId="2" borderId="0" xfId="14" applyNumberFormat="1" applyFont="1" applyFill="1" applyAlignment="1">
      <alignment horizontal="right" wrapText="1"/>
    </xf>
    <xf numFmtId="3" fontId="6" fillId="0" borderId="0" xfId="11" applyNumberFormat="1" applyFont="1" applyAlignment="1">
      <alignment horizontal="right" wrapText="1"/>
    </xf>
    <xf numFmtId="0" fontId="6" fillId="2" borderId="0" xfId="11" applyNumberFormat="1" applyFont="1" applyFill="1" applyAlignment="1">
      <alignment horizontal="left" wrapText="1"/>
    </xf>
    <xf numFmtId="3" fontId="6" fillId="0" borderId="0" xfId="17" applyNumberFormat="1" applyFont="1" applyFill="1" applyAlignment="1">
      <alignment horizontal="right" wrapText="1"/>
    </xf>
    <xf numFmtId="3" fontId="6" fillId="0" borderId="0" xfId="17" applyNumberFormat="1" applyFont="1" applyFill="1" applyBorder="1" applyAlignment="1">
      <alignment horizontal="right" wrapText="1"/>
    </xf>
    <xf numFmtId="0" fontId="5" fillId="0" borderId="0" xfId="11" quotePrefix="1" applyNumberFormat="1" applyFont="1" applyAlignment="1">
      <alignment vertical="top" wrapText="1"/>
    </xf>
    <xf numFmtId="49" fontId="6" fillId="0" borderId="0" xfId="3" applyNumberFormat="1" applyAlignment="1">
      <alignment horizontal="right" wrapText="1"/>
    </xf>
    <xf numFmtId="3" fontId="6" fillId="0" borderId="0" xfId="11" applyNumberFormat="1" applyFont="1" applyAlignment="1">
      <alignment horizontal="lef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3" fontId="5" fillId="0" borderId="0" xfId="17" applyNumberFormat="1" applyFont="1" applyFill="1" applyAlignment="1">
      <alignment horizontal="right" wrapText="1"/>
    </xf>
    <xf numFmtId="0" fontId="10" fillId="0" borderId="0" xfId="8" applyNumberFormat="1" applyFont="1" applyFill="1" applyAlignment="1" applyProtection="1">
      <alignment horizontal="left" vertical="top" wrapText="1"/>
    </xf>
    <xf numFmtId="164" fontId="5" fillId="2" borderId="0" xfId="11" applyFont="1" applyFill="1" applyAlignment="1">
      <alignment horizontal="left" wrapText="1" indent="2"/>
    </xf>
    <xf numFmtId="0" fontId="6" fillId="2" borderId="0" xfId="6" applyFont="1" applyFill="1" applyAlignment="1">
      <alignment horizontal="left" indent="1"/>
    </xf>
    <xf numFmtId="3" fontId="5" fillId="0" borderId="0" xfId="14" applyNumberFormat="1" applyFont="1" applyAlignment="1">
      <alignment horizontal="right" wrapText="1"/>
    </xf>
    <xf numFmtId="0" fontId="10" fillId="0" borderId="0" xfId="21" applyNumberFormat="1" applyFont="1" applyFill="1" applyAlignment="1" applyProtection="1">
      <alignment horizontal="left"/>
    </xf>
    <xf numFmtId="49" fontId="6" fillId="0" borderId="0" xfId="11" applyNumberFormat="1" applyFont="1" applyAlignment="1">
      <alignment horizontal="left" wrapText="1"/>
    </xf>
    <xf numFmtId="0" fontId="6" fillId="2" borderId="0" xfId="6" applyFont="1" applyFill="1"/>
    <xf numFmtId="0" fontId="6" fillId="3" borderId="0" xfId="3" applyNumberFormat="1" applyFill="1" applyAlignment="1">
      <alignment horizontal="left" wrapText="1"/>
    </xf>
    <xf numFmtId="49" fontId="15" fillId="0" borderId="0" xfId="21" applyNumberFormat="1" applyFont="1" applyFill="1" applyAlignment="1" applyProtection="1">
      <alignment horizontal="left" wrapText="1"/>
    </xf>
    <xf numFmtId="0" fontId="15" fillId="0" borderId="0" xfId="21" applyFont="1" applyFill="1"/>
    <xf numFmtId="0" fontId="15" fillId="0" borderId="0" xfId="21" applyNumberFormat="1" applyFont="1" applyFill="1" applyAlignment="1" applyProtection="1">
      <alignment horizontal="left" vertical="center" wrapText="1"/>
    </xf>
    <xf numFmtId="9" fontId="5" fillId="0" borderId="0" xfId="22" applyFont="1" applyAlignment="1">
      <alignment horizontal="right" wrapText="1"/>
    </xf>
    <xf numFmtId="9" fontId="6" fillId="0" borderId="0" xfId="22" applyFont="1" applyAlignment="1">
      <alignment horizontal="right" wrapText="1"/>
    </xf>
    <xf numFmtId="166" fontId="5" fillId="0" borderId="0" xfId="11" applyNumberFormat="1" applyFont="1" applyAlignment="1">
      <alignment horizontal="left" wrapText="1"/>
    </xf>
    <xf numFmtId="9" fontId="5" fillId="0" borderId="0" xfId="22" applyFont="1" applyAlignment="1">
      <alignment horizontal="left" wrapText="1"/>
    </xf>
    <xf numFmtId="167" fontId="5" fillId="0" borderId="0" xfId="11" applyNumberFormat="1" applyFont="1" applyAlignment="1">
      <alignment horizontal="left" wrapText="1"/>
    </xf>
    <xf numFmtId="0" fontId="10" fillId="0" borderId="0" xfId="21" applyNumberFormat="1" applyFont="1" applyFill="1" applyAlignment="1" applyProtection="1">
      <alignment horizontal="left" wrapText="1"/>
    </xf>
    <xf numFmtId="164" fontId="6" fillId="0" borderId="0" xfId="3" applyNumberFormat="1" applyFill="1" applyAlignment="1">
      <alignment horizontal="right" wrapText="1"/>
    </xf>
    <xf numFmtId="0" fontId="10" fillId="0" borderId="0" xfId="21" applyNumberFormat="1" applyFont="1" applyFill="1" applyAlignment="1" applyProtection="1">
      <alignment horizontal="left" vertical="top" wrapText="1"/>
    </xf>
    <xf numFmtId="0" fontId="10" fillId="0" borderId="0" xfId="21" applyFont="1" applyFill="1" applyAlignment="1">
      <alignment wrapText="1"/>
    </xf>
    <xf numFmtId="0" fontId="6" fillId="3" borderId="0" xfId="3" applyNumberFormat="1" applyFill="1" applyAlignment="1">
      <alignment horizontal="right" wrapText="1"/>
    </xf>
    <xf numFmtId="168" fontId="5" fillId="0" borderId="0" xfId="22" applyNumberFormat="1" applyFont="1" applyAlignment="1">
      <alignment horizontal="right" wrapText="1"/>
    </xf>
    <xf numFmtId="165" fontId="6" fillId="0" borderId="0" xfId="17" applyNumberFormat="1" applyFont="1" applyFill="1" applyAlignment="1">
      <alignment horizontal="right" wrapText="1"/>
    </xf>
    <xf numFmtId="165" fontId="6" fillId="0" borderId="0" xfId="17" applyNumberFormat="1" applyFont="1" applyFill="1" applyBorder="1" applyAlignment="1">
      <alignment horizontal="right" wrapText="1"/>
    </xf>
    <xf numFmtId="165" fontId="5" fillId="0" borderId="0" xfId="17" applyNumberFormat="1" applyFont="1" applyFill="1" applyBorder="1" applyAlignment="1">
      <alignment horizontal="right" wrapText="1"/>
    </xf>
    <xf numFmtId="165" fontId="5" fillId="0" borderId="0" xfId="17" applyNumberFormat="1" applyFont="1" applyFill="1" applyAlignment="1">
      <alignment horizontal="right" wrapText="1"/>
    </xf>
    <xf numFmtId="49" fontId="5" fillId="0" borderId="0" xfId="11" applyNumberFormat="1" applyFont="1" applyAlignment="1">
      <alignment vertical="top"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49" fontId="5" fillId="0" borderId="0" xfId="11" applyNumberFormat="1" applyFont="1" applyAlignment="1">
      <alignment horizontal="left" wrapText="1"/>
    </xf>
    <xf numFmtId="164" fontId="5" fillId="0" borderId="0" xfId="11" applyFont="1" applyAlignment="1">
      <alignment horizontal="left" wrapText="1"/>
    </xf>
    <xf numFmtId="0" fontId="10" fillId="0" borderId="0" xfId="21" applyFont="1" applyFill="1"/>
  </cellXfs>
  <cellStyles count="23">
    <cellStyle name="Comma 10" xfId="17" xr:uid="{00000000-0005-0000-0000-000000000000}"/>
    <cellStyle name="Comma 2" xfId="16" xr:uid="{00000000-0005-0000-0000-000001000000}"/>
    <cellStyle name="Heading 1" xfId="2" builtinId="16" customBuiltin="1"/>
    <cellStyle name="Heading 1 3" xfId="4" xr:uid="{00000000-0005-0000-0000-000003000000}"/>
    <cellStyle name="Heading 2" xfId="3" builtinId="17" customBuiltin="1"/>
    <cellStyle name="Hyperlink" xfId="21" builtinId="8"/>
    <cellStyle name="Hyperlink 2" xfId="8" xr:uid="{00000000-0005-0000-0000-000005000000}"/>
    <cellStyle name="Hyperlink 2 4" xfId="10" xr:uid="{00000000-0005-0000-0000-000006000000}"/>
    <cellStyle name="Normal" xfId="0" builtinId="0"/>
    <cellStyle name="Normal 10 2 11" xfId="9" xr:uid="{00000000-0005-0000-0000-000008000000}"/>
    <cellStyle name="Normal 10 2 4 2 4 2" xfId="15" xr:uid="{00000000-0005-0000-0000-000009000000}"/>
    <cellStyle name="Normal 2" xfId="11" xr:uid="{00000000-0005-0000-0000-00000A000000}"/>
    <cellStyle name="Normal 2 19" xfId="14" xr:uid="{00000000-0005-0000-0000-00000B000000}"/>
    <cellStyle name="Normal 22" xfId="20" xr:uid="{00000000-0005-0000-0000-00000C000000}"/>
    <cellStyle name="Normal 24 6" xfId="19" xr:uid="{00000000-0005-0000-0000-00000D000000}"/>
    <cellStyle name="Normal 29 3" xfId="18" xr:uid="{00000000-0005-0000-0000-00000E000000}"/>
    <cellStyle name="Normal 3" xfId="6" xr:uid="{00000000-0005-0000-0000-00000F000000}"/>
    <cellStyle name="Normal 30 9 2" xfId="5" xr:uid="{00000000-0005-0000-0000-000010000000}"/>
    <cellStyle name="Normal 4" xfId="7" xr:uid="{00000000-0005-0000-0000-000011000000}"/>
    <cellStyle name="Percent" xfId="22" builtinId="5"/>
    <cellStyle name="Percent 2" xfId="12" xr:uid="{00000000-0005-0000-0000-000012000000}"/>
    <cellStyle name="Percent 3" xfId="13" xr:uid="{00000000-0005-0000-0000-000013000000}"/>
    <cellStyle name="Title" xfId="1" builtinId="15" customBuiltin="1"/>
  </cellStyles>
  <dxfs count="119">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i val="0"/>
        <strike val="0"/>
        <condense val="0"/>
        <extend val="0"/>
        <outline val="0"/>
        <shadow val="0"/>
        <u val="none"/>
        <vertAlign val="baseline"/>
        <sz val="14"/>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numFmt numFmtId="30" formatCode="@"/>
      <alignment horizontal="center" vertical="center" textRotation="0" wrapText="1" indent="0" justifyLastLine="0" shrinkToFit="0" readingOrder="0"/>
    </dxf>
  </dxfs>
  <tableStyles count="0" defaultPivotStyle="PivotStyleLight16"/>
  <colors>
    <mruColors>
      <color rgb="FF2B47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4090.90A8F3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45509</xdr:colOff>
      <xdr:row>0</xdr:row>
      <xdr:rowOff>81493</xdr:rowOff>
    </xdr:from>
    <xdr:to>
      <xdr:col>6</xdr:col>
      <xdr:colOff>285750</xdr:colOff>
      <xdr:row>0</xdr:row>
      <xdr:rowOff>1739901</xdr:rowOff>
    </xdr:to>
    <xdr:pic>
      <xdr:nvPicPr>
        <xdr:cNvPr id="4" name="Picture 3" descr="Logo of the Department for Energy Security &amp; Net Zero.">
          <a:extLst>
            <a:ext uri="{FF2B5EF4-FFF2-40B4-BE49-F238E27FC236}">
              <a16:creationId xmlns:a16="http://schemas.microsoft.com/office/drawing/2014/main" id="{50D1F054-9741-4BE0-AB80-79BF7DF5A6F1}"/>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464426" y="81493"/>
          <a:ext cx="2674407" cy="1658408"/>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9A0DC-D5B4-4465-891B-8A506FF82338}" name="Cover_Sheet" displayName="Cover_Sheet" ref="A1:A36" totalsRowShown="0" headerRowDxfId="118" headerRowCellStyle="Title">
  <tableColumns count="1">
    <tableColumn id="1" xr3:uid="{1D034E1E-62A4-4D06-A1B1-826CCD9366D6}" name="Boiler Upgrade Scheme (BUS) monthly statistics_x000a_England and Wales: January 2023_x000a_(experimental statistic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24B41-C075-4001-A88B-E6BA871F1DC1}" name="Table_1.4_Redemptions_by_fuel_type_displaced_and_technology" displayName="Table_1.4_Redemptions_by_fuel_type_displaced_and_technology" ref="A5:K14" totalsRowShown="0" headerRowDxfId="48" dataDxfId="47" headerRowCellStyle="Heading 2" dataCellStyle="Normal 2">
  <tableColumns count="11">
    <tableColumn id="2" xr3:uid="{F32ABBE4-C453-48E4-994D-7012C677461D}" name="Fuel type displaced" dataDxfId="46" dataCellStyle="Normal 2"/>
    <tableColumn id="3" xr3:uid="{F171E6CA-3F0D-4435-AC14-55BF7B8CFC34}" name="Air Source _x000a_Heat _x000a_Pumps:_x000a_Number" dataDxfId="45" dataCellStyle="Normal 2"/>
    <tableColumn id="6" xr3:uid="{5A9D60B6-F415-4E60-9802-06982FEFB68A}" name="Air Source _x000a_Heat Pumps:_x000a_Percentage" dataDxfId="44"/>
    <tableColumn id="1" xr3:uid="{961AFE5D-EBBD-442E-8E48-E88E706DFB1D}" name="Ground _x000a_Source Heat Pumps:_x000a_Number" dataDxfId="43" dataCellStyle="Normal 2"/>
    <tableColumn id="8" xr3:uid="{6653CE14-9ED6-4061-9FDF-198B7C9CCB1D}" name="Ground Source Heat Pumps:_x000a_Percentage" dataDxfId="42" dataCellStyle="Normal 2"/>
    <tableColumn id="5" xr3:uid="{84A2C325-54D0-486C-94EB-E1842FC63357}" name="Shared _x000a_Ground _x000a_Loop _x000a_Ground _x000a_Source Heat Pumps:_x000a_Number" dataDxfId="41" dataCellStyle="Normal 2"/>
    <tableColumn id="9" xr3:uid="{8047AA76-615F-48CD-8C90-0C44C4C1430D}" name="Shared Ground Loop Ground Source Heat Pumps:_x000a_Percentage" dataDxfId="40"/>
    <tableColumn id="4" xr3:uid="{460B7228-C238-4568-8883-F3EAD5E110D6}" name="Biomass boilers:_x000a_Number" dataDxfId="39" dataCellStyle="Normal 2"/>
    <tableColumn id="10" xr3:uid="{7AE3FA27-6BDF-4A4F-82D2-9FA6A24F3E39}" name="Biomass boilers:_x000a_Percentage" dataDxfId="38"/>
    <tableColumn id="11" xr3:uid="{F12B1045-EC16-4597-9C0F-763E97CE0963}" name="All _x000a_technology types:_x000a_Number" dataDxfId="37" dataCellStyle="Normal 2"/>
    <tableColumn id="7" xr3:uid="{65384D0D-7141-465B-BC2D-979401AFB7C0}" name="All _x000a_technology types:_x000a_Percentage" dataDxfId="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5AA95A-7FCC-4909-ABA9-73859275F1AF}" name="Table_1.5_Redemptions_by_property_type" displayName="Table_1.5_Redemptions_by_property_type" ref="A4:K8" totalsRowShown="0" headerRowDxfId="35" dataDxfId="34" headerRowCellStyle="Heading 2" dataCellStyle="Normal 2">
  <tableColumns count="11">
    <tableColumn id="2" xr3:uid="{C61B5919-4E20-4FA9-AA0D-4327A473559B}" name="Type of property" dataDxfId="33" dataCellStyle="Normal 2"/>
    <tableColumn id="3" xr3:uid="{39B86E47-7221-403C-B223-041B24A6034F}" name="Air Source _x000a_Heat _x000a_Pumps: _x000a_Number" dataDxfId="32" dataCellStyle="Normal 2"/>
    <tableColumn id="6" xr3:uid="{1E46B57D-1B87-4B5A-8FF7-B74C9921F39A}" name="Air Source _x000a_Heat Pumps: _x000a_Percentage" dataDxfId="31"/>
    <tableColumn id="1" xr3:uid="{8D957C9B-9EB4-4E81-A4BB-F2ECC6887C03}" name="Ground _x000a_Source Heat Pumps:_x000a_Number" dataDxfId="30" dataCellStyle="Normal 2"/>
    <tableColumn id="8" xr3:uid="{33EAF2C4-ED0F-44D2-AEA5-9F2C95DB653B}" name="Ground Source Heat Pumps:_x000a_Percentage" dataDxfId="29" dataCellStyle="Normal 2"/>
    <tableColumn id="5" xr3:uid="{E7C84F19-5953-486C-877D-F8BF2C0C6B20}" name="Shared _x000a_Ground _x000a_Loop _x000a_Ground _x000a_Source Heat Pumps:_x000a_Number" dataDxfId="28" dataCellStyle="Normal 2"/>
    <tableColumn id="9" xr3:uid="{94F9E08D-2743-40C2-831E-737DD6DCAE41}" name="Shared Ground Loop Ground Source Heat Pumps:_x000a_Percentage" dataDxfId="27" dataCellStyle="Normal 2"/>
    <tableColumn id="4" xr3:uid="{ECA30EA4-5492-4F69-96D6-9AD8864A32BE}" name="Biomass boilers:_x000a_Number" dataDxfId="26" dataCellStyle="Normal 2"/>
    <tableColumn id="10" xr3:uid="{BFEC111C-E2A1-4022-B944-673DA058DA10}" name="Biomass boilers:_x000a_Percentage" dataDxfId="25" dataCellStyle="Normal 2"/>
    <tableColumn id="11" xr3:uid="{56D465C7-A534-4912-AD6C-BF01220380EE}" name="All _x000a_technology types:_x000a_Number" dataDxfId="24" dataCellStyle="Normal 2"/>
    <tableColumn id="7" xr3:uid="{716A694E-E2CB-43AA-893C-AD6C4FC94A5A}" name="All _x000a_technology types:_x000a_Percentage" dataDxfId="23"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_M1.1_Monthly_vouchers_by_status_and_technology" displayName="Table_M1.1_Monthly_vouchers_by_status_and_technology" ref="A6:L26" totalsRowShown="0" headerRowDxfId="22" dataDxfId="21" headerRowCellStyle="Heading 2" dataCellStyle="Normal 2">
  <tableColumns count="12">
    <tableColumn id="1" xr3:uid="{00000000-0010-0000-0B00-000001000000}" name="Voucher status" dataDxfId="20" dataCellStyle="Normal 2"/>
    <tableColumn id="2" xr3:uid="{00000000-0010-0000-0B00-000002000000}" name="Technology type" dataDxfId="19" dataCellStyle="Normal 2"/>
    <tableColumn id="3" xr3:uid="{00000000-0010-0000-0B00-000003000000}" name="May 2022" dataDxfId="18" dataCellStyle="Normal 2"/>
    <tableColumn id="4" xr3:uid="{00000000-0010-0000-0B00-000004000000}" name="Jun 2022" dataDxfId="17" dataCellStyle="Normal 2"/>
    <tableColumn id="6" xr3:uid="{1325DDB4-8F5E-41A0-AF59-A59E1C93E115}" name="Jul 2022" dataDxfId="16" dataCellStyle="Normal 2"/>
    <tableColumn id="7" xr3:uid="{DB73B475-4F3A-49ED-9373-912A72221BFC}" name="Aug 2022" dataDxfId="15" dataCellStyle="Normal 2"/>
    <tableColumn id="8" xr3:uid="{35105429-5FBA-4A8B-8215-24D5C713EB4D}" name="Sep 2022" dataDxfId="14" dataCellStyle="Normal 2"/>
    <tableColumn id="5" xr3:uid="{ADDA65BF-499A-4F48-9FF4-29348D3DF2F5}" name="Oct 2022" dataDxfId="13" dataCellStyle="Normal 2"/>
    <tableColumn id="10" xr3:uid="{BAEE2A39-D4D3-46E0-9800-F7E40E30EDC3}" name="Nov 2022" dataDxfId="12" dataCellStyle="Normal 2"/>
    <tableColumn id="11" xr3:uid="{C8B1242B-B425-48E4-8F28-38070DB5326A}" name="Dec 2022" dataDxfId="11" dataCellStyle="Normal 2"/>
    <tableColumn id="12" xr3:uid="{8C8B0CDF-5B25-43DF-9421-CD7D368EC73F}" name="Jan 2023" dataDxfId="10" dataCellStyle="Normal 2"/>
    <tableColumn id="9" xr3:uid="{89415637-459D-46BC-B606-CBA03F826B63}" name="Total" dataDxfId="9" dataCellStyle="Normal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693C81-12E7-4CB2-B2B0-EF8619D5FE0C}" name="Table_Q1.1_Quarterly_Median" displayName="Table_Q1.1_Quarterly_Median" ref="A7:D11" totalsRowShown="0" headerRowDxfId="8" dataDxfId="7" headerRowCellStyle="Heading 2">
  <tableColumns count="4">
    <tableColumn id="2" xr3:uid="{7160B80F-76B7-4AF4-8EB8-BBB1A1A4BF4D}" name="Technology type" dataDxfId="6" dataCellStyle="Comma 2"/>
    <tableColumn id="6" xr3:uid="{FFED7024-8413-4E27-B7B6-3EAAFB4E4DA1}" name="2022 Q2:_x000a_Apr to Jun" dataDxfId="5"/>
    <tableColumn id="3" xr3:uid="{9D75398A-226B-477A-A4A4-A9376A07C325}" name="2022 Q3:_x000a_Jul to Sep"/>
    <tableColumn id="1" xr3:uid="{4E73284C-9739-48E2-9AF8-D2769D4BADFA}" name="2022 Q4:_x000a_Oct to Dec" dataDxfId="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Notes" displayName="Notes" ref="A3:B12" totalsRowShown="0" headerRowDxfId="3" dataDxfId="2" headerRowCellStyle="Heading 2">
  <tableColumns count="2">
    <tableColumn id="1" xr3:uid="{00000000-0010-0000-0E00-000001000000}" name="Note number" dataDxfId="1" dataCellStyle="Normal 2"/>
    <tableColumn id="2" xr3:uid="{00000000-0010-0000-0E00-000002000000}" name="Note text" dataDxfId="0"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20" totalsRowShown="0">
  <tableColumns count="2">
    <tableColumn id="1" xr3:uid="{00000000-0010-0000-0000-000001000000}" name="Worksheet name" dataDxfId="117" dataCellStyle="Hyperlink 2"/>
    <tableColumn id="2" xr3:uid="{00000000-0010-0000-0000-000002000000}" name="Worksheet content" dataDxfId="116"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eme_background" displayName="Scheme_background" ref="A1:A13" totalsRowShown="0" headerRowCellStyle="Heading 1">
  <tableColumns count="1">
    <tableColumn id="1" xr3:uid="{00000000-0010-0000-0100-000001000000}" name="Scheme backgroun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lossary" displayName="Glossary" ref="A3:B19" totalsRowShown="0">
  <tableColumns count="2">
    <tableColumn id="1" xr3:uid="{00000000-0010-0000-0200-000001000000}" name="Term" dataDxfId="115" dataCellStyle="Normal 2"/>
    <tableColumn id="2" xr3:uid="{00000000-0010-0000-0200-000002000000}" name="Description" dataDxfId="114"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036518A-6EC2-453A-A3F0-2C6B7DF73193}" name="Commentary" displayName="Commentary" ref="A1:A8" totalsRowShown="0" headerRowDxfId="113" dataDxfId="112" headerRowCellStyle="Heading 1" dataCellStyle="Normal 2">
  <tableColumns count="1">
    <tableColumn id="1" xr3:uid="{A3B23857-9BB0-4C30-B9F0-FA607BB8C368}" name="Commentary" dataDxfId="111"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1.1_Vouchers_by_status_and_technology" displayName="Table_1.1_Vouchers_by_status_and_technology" ref="A5:F9" totalsRowShown="0" headerRowDxfId="110" dataDxfId="109" headerRowCellStyle="Heading 2" dataCellStyle="Normal 2">
  <tableColumns count="6">
    <tableColumn id="2" xr3:uid="{00000000-0010-0000-0300-000002000000}" name="Status" dataDxfId="108" dataCellStyle="Normal 2"/>
    <tableColumn id="3" xr3:uid="{00000000-0010-0000-0300-000003000000}" name="Air Source _x000a_Heat Pumps" dataDxfId="107" dataCellStyle="Normal 2"/>
    <tableColumn id="1" xr3:uid="{710AC072-41F1-40C2-A2E5-A5DFF583E73F}" name="Ground Source Heat Pumps" dataDxfId="106" dataCellStyle="Normal 2"/>
    <tableColumn id="5" xr3:uid="{3A2801CC-FD00-4303-AA76-E9D10B934F58}" name="Shared Ground Loop Ground Source Heat Pumps" dataDxfId="105" dataCellStyle="Normal 2"/>
    <tableColumn id="4" xr3:uid="{00000000-0010-0000-0300-000004000000}" name="Biomass boilers" dataDxfId="104" dataCellStyle="Normal 2"/>
    <tableColumn id="7" xr3:uid="{00000000-0010-0000-0300-000007000000}" name="All _x000a_technology types" dataDxfId="103"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_1.2_Vouchers_by_region_and_technology" displayName="Table_1.2_Vouchers_by_region_and_technology" ref="A9:V21" totalsRowShown="0" headerRowDxfId="102" dataDxfId="101" headerRowCellStyle="Heading 2">
  <tableColumns count="22">
    <tableColumn id="1" xr3:uid="{00000000-0010-0000-0900-000001000000}" name="Area Codes" dataDxfId="100" dataCellStyle="Normal 2"/>
    <tableColumn id="3" xr3:uid="{00000000-0010-0000-0900-000003000000}" name="Country or Region" dataDxfId="99" dataCellStyle="Normal 2"/>
    <tableColumn id="16" xr3:uid="{00000000-0010-0000-0900-000010000000}" name="Voucher _x000a_applications _x000a_received:_x000a_Air Source Heat Pumps" dataDxfId="98" dataCellStyle="Comma 10"/>
    <tableColumn id="4" xr3:uid="{C76F51B9-60BA-4B4E-ADBD-5B9F355BF30B}" name="Voucher applications received: _x000a_Ground Source Heat Pumps " dataDxfId="97" dataCellStyle="Comma 10"/>
    <tableColumn id="5" xr3:uid="{E528FBC0-80B4-46A4-AC36-256CD8BD35A2}" name="Voucher applications received:_x000a_ Shared Ground Loop Ground Source Heat Pumps" dataDxfId="96" dataCellStyle="Comma 10"/>
    <tableColumn id="6" xr3:uid="{2C8093C1-2FD9-4BD1-BA25-A06D6E650BC5}" name="Voucher applications received:_x000a_ Biomass Boilers" dataDxfId="95" dataCellStyle="Comma 10"/>
    <tableColumn id="7" xr3:uid="{870E7EEB-5F8E-41AE-8B8F-89174327A028}" name="Voucher applications received:_x000a_Total" dataDxfId="94" dataCellStyle="Comma 10"/>
    <tableColumn id="2" xr3:uid="{11C52B18-3794-451B-AE65-730D7F7880B5}" name="Vouchers _x000a_issued:_x000a_Air Source _x000a_Heat Pumps" dataDxfId="93" dataCellStyle="Comma 10"/>
    <tableColumn id="19" xr3:uid="{EDFC34E2-2163-478A-AF8F-F81C420B7C25}" name="Vouchers issued:_x000a_ Ground Source Heat Pumps" dataDxfId="92" dataCellStyle="Comma 10"/>
    <tableColumn id="20" xr3:uid="{BE4B8D5B-E11C-442D-B37B-0C5868ECA638}" name="Vouchers issued:_x000a_ Shared Ground Loop Ground Source Heat Pumps" dataDxfId="91" dataCellStyle="Comma 10"/>
    <tableColumn id="21" xr3:uid="{935A9B9B-495F-472C-A110-CDDF4C6A2464}" name="Vouchers issued:_x000a_ Biomass Boilers" dataDxfId="90" dataCellStyle="Comma 10"/>
    <tableColumn id="22" xr3:uid="{FD32D934-CD7E-4993-A6C3-2EF021F4AB36}" name="Vouchers issued:_x000a_Total" dataDxfId="89" dataCellStyle="Comma 10"/>
    <tableColumn id="12" xr3:uid="{C218379E-9B5E-4629-9537-8D533A8EB890}" name="Redemption _x000a_applications _x000a_received:_x000a__x000a_Air Source _x000a_Heat Pumps" dataDxfId="88" dataCellStyle="Comma 10"/>
    <tableColumn id="13" xr3:uid="{3DCA7CF2-918A-42BD-8118-F11CCC4E8991}" name="Redemption applications received:_x000a_ Ground Source Heat Pumps" dataDxfId="87" dataCellStyle="Comma 10"/>
    <tableColumn id="14" xr3:uid="{24995EEA-D63A-4241-8876-223B53DF6DA7}" name="Redemption applications received:_x000a_ Shared Ground Loop Ground Source Heat Pumps" dataDxfId="86" dataCellStyle="Comma 10"/>
    <tableColumn id="15" xr3:uid="{76A7A7A7-86E8-4C92-952B-FFB28784EBF0}" name="Redemption applications received:_x000a_ Biomass Boilers" dataDxfId="85" dataCellStyle="Comma 10"/>
    <tableColumn id="18" xr3:uid="{8EDECCE4-8DF5-4B1B-8D4E-E8EBE80EF4A9}" name="Redemption applications received:_x000a_Total" dataDxfId="84" dataCellStyle="Comma 10"/>
    <tableColumn id="8" xr3:uid="{0F6A30A0-6EBF-4319-BD95-C3CA83B87C25}" name="Redemptions _x000a_paid:_x000a_Air Source _x000a_Heat Pumps" dataDxfId="83" dataCellStyle="Comma 10"/>
    <tableColumn id="9" xr3:uid="{7A5741CF-668A-484A-8669-0FB695B9BA97}" name="Redemptions paid:_x000a__x000a_Ground Source Heat Pumps" dataDxfId="82" dataCellStyle="Comma 10"/>
    <tableColumn id="10" xr3:uid="{05C8413A-6542-4466-9E6E-57D94BC93539}" name="Redemptions paid:_x000a_Shared Ground Loop Ground Source Heat Pumps" dataDxfId="81" dataCellStyle="Comma 10"/>
    <tableColumn id="11" xr3:uid="{E96A100D-FA73-4BF8-A93D-0CC0313B7AEC}" name="Redemptions paid:_x000a_Biomass _x000a_Boiler" dataDxfId="80" dataCellStyle="Comma 10"/>
    <tableColumn id="17" xr3:uid="{00000000-0010-0000-0900-000011000000}" name="Redemptions paid:_x000a_Total" dataDxfId="79" dataCellStyle="Percent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AD086B-AF7D-4EE4-85E3-6B06FBD3E34F}" name="Table_1.2_Vouchers_by_region_and_technology8" displayName="Table_1.2_Vouchers_by_region_and_technology8" ref="A9:V21" totalsRowShown="0" headerRowDxfId="78" dataDxfId="77" headerRowCellStyle="Heading 2">
  <tableColumns count="22">
    <tableColumn id="1" xr3:uid="{8DF60F09-1314-49C5-AD45-238F59AD8FFE}" name="Area Codes" dataDxfId="76" dataCellStyle="Normal 2"/>
    <tableColumn id="3" xr3:uid="{7D2BD858-B144-4F81-9653-DA2EF53A84A2}" name="Country or Region" dataDxfId="75" dataCellStyle="Normal 2"/>
    <tableColumn id="16" xr3:uid="{BCA47124-6AEE-4F8E-9F77-F5C9F299984E}" name="Voucher _x000a_applications _x000a_received:_x000a_Air Source Heat Pumps" dataDxfId="74" dataCellStyle="Comma 10"/>
    <tableColumn id="4" xr3:uid="{CDA9BE34-5859-47D0-9DFD-FBA8E85BE418}" name="Voucher applications received: _x000a_Ground Source Heat Pumps " dataDxfId="73" dataCellStyle="Comma 10"/>
    <tableColumn id="5" xr3:uid="{6B127D63-573F-4DB3-B542-CA22A0F5FF96}" name="Voucher applications received:_x000a_ Shared Ground Loop Ground Source Heat Pumps" dataDxfId="72" dataCellStyle="Comma 10"/>
    <tableColumn id="6" xr3:uid="{C319C3E8-C088-4559-AFB7-347970D907A6}" name="Voucher applications received:_x000a_ Biomass Boilers" dataDxfId="71" dataCellStyle="Comma 10"/>
    <tableColumn id="7" xr3:uid="{1C9E54B1-A8B7-4E00-AB75-8E5A64507D51}" name="Voucher applications received:_x000a_Total" dataDxfId="70" dataCellStyle="Comma 10"/>
    <tableColumn id="2" xr3:uid="{9447F8D2-9FF4-4FAD-B8DF-5F60D9D772C6}" name="Vouchers _x000a_issued:_x000a_Air Source _x000a_Heat Pumps" dataDxfId="69" dataCellStyle="Comma 10"/>
    <tableColumn id="19" xr3:uid="{67E61D65-DA2D-457B-B1CC-09DCA5AFCA8C}" name="Vouchers issued:_x000a_ Ground Source Heat Pumps" dataDxfId="68" dataCellStyle="Comma 10"/>
    <tableColumn id="20" xr3:uid="{73DAACF6-0332-474F-9C94-494442567547}" name="Vouchers issued:_x000a_ Shared Ground Loop Ground Source Heat Pumps" dataDxfId="67" dataCellStyle="Comma 10"/>
    <tableColumn id="21" xr3:uid="{F1AF48B1-B889-4D0D-B847-BEF6DB07770C}" name="Vouchers issued:_x000a_ Biomass Boilers" dataDxfId="66" dataCellStyle="Comma 10"/>
    <tableColumn id="22" xr3:uid="{0412C5BF-44FD-45DA-B31F-248ABBFBAFCB}" name="Vouchers issued:_x000a_Total" dataDxfId="65" dataCellStyle="Comma 10"/>
    <tableColumn id="12" xr3:uid="{D3A545B4-8F4E-40FC-BD27-61982660FBED}" name="Redemption _x000a_applications _x000a_received:_x000a__x000a_Air Source _x000a_Heat Pumps" dataDxfId="64" dataCellStyle="Comma 10"/>
    <tableColumn id="13" xr3:uid="{AFF0FEEF-EA89-4FE3-9CBB-B7AD1B10F629}" name="Redemption applications received:_x000a_ Ground Source Heat Pumps" dataDxfId="63" dataCellStyle="Comma 10"/>
    <tableColumn id="14" xr3:uid="{460C4F02-EA6E-46DA-B012-EEEB3DE3DAEB}" name="Redemption applications received:_x000a_ Shared Ground Loop Ground Source Heat Pumps" dataDxfId="62" dataCellStyle="Comma 10"/>
    <tableColumn id="15" xr3:uid="{DB6E347F-BCFB-4834-B87B-90C064089B0D}" name="Redemption applications received:_x000a_ Biomass Boilers" dataDxfId="61" dataCellStyle="Comma 10"/>
    <tableColumn id="18" xr3:uid="{0E7051C5-3EA9-44A7-963C-9C2169F216A0}" name="Redemption applications received:_x000a_Total" dataDxfId="60" dataCellStyle="Comma 10"/>
    <tableColumn id="8" xr3:uid="{24DD4804-1317-45A6-A9F8-A53BD383B61B}" name="Redemptions _x000a_paid:_x000a_Air Source _x000a_Heat Pumps" dataDxfId="59" dataCellStyle="Comma 10"/>
    <tableColumn id="9" xr3:uid="{859B6966-DCD3-4908-9E91-5346DCF2BD63}" name="Redemptions paid:_x000a__x000a_Ground Source Heat Pumps" dataDxfId="58" dataCellStyle="Comma 10"/>
    <tableColumn id="10" xr3:uid="{F8D577C4-3F61-46C4-9873-ACC07B9A0851}" name="Redemptions paid:_x000a_Shared Ground Loop Ground Source Heat Pumps" dataDxfId="57" dataCellStyle="Comma 10"/>
    <tableColumn id="11" xr3:uid="{C02F8867-5E80-41B3-9319-8A4BAF734F04}" name="Redemptions paid:_x000a_Biomass _x000a_Boiler" dataDxfId="56" dataCellStyle="Comma 10"/>
    <tableColumn id="17" xr3:uid="{53863C89-1017-4E19-94AC-8EBF89B9D1E2}" name="Redemptions paid:_x000a_Total" dataDxfId="55" dataCellStyle="Percent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_1.3_Average_installation_cost__and_capacity_by_technology" displayName="Table_1.3_Average_installation_cost__and_capacity_by_technology" ref="A7:E15" totalsRowShown="0" headerRowDxfId="54" dataDxfId="53" headerRowCellStyle="Heading 2">
  <tableColumns count="5">
    <tableColumn id="1" xr3:uid="{00000000-0010-0000-0800-000001000000}" name="Measure" dataDxfId="52" dataCellStyle="Normal 10 2 4 2 4 2"/>
    <tableColumn id="2" xr3:uid="{00000000-0010-0000-0800-000002000000}" name="Air Source _x000a_Heat Pumps" dataDxfId="51" dataCellStyle="Comma 2"/>
    <tableColumn id="6" xr3:uid="{8E562944-A084-4268-8A01-C500623605D8}" name="Ground Source Heat Pumps" dataDxfId="50"/>
    <tableColumn id="3" xr3:uid="{5EFF94D1-12F6-425D-8BE4-36B0EFC7E307}" name="Shared Ground Loop Ground Source Heat Pumps"/>
    <tableColumn id="4" xr3:uid="{00000000-0010-0000-0800-000004000000}" name="Biomass boilers" dataDxfId="49" dataCellStyle="Normal 2 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tthew.harris@beis.gov.uk" TargetMode="External"/><Relationship Id="rId3" Type="http://schemas.openxmlformats.org/officeDocument/2006/relationships/hyperlink" Target="mailto:amelia.ash@beis.gov.uk" TargetMode="External"/><Relationship Id="rId7" Type="http://schemas.openxmlformats.org/officeDocument/2006/relationships/hyperlink" Target="mailto:aditi.anand@beis.gov.uk" TargetMode="External"/><Relationship Id="rId12" Type="http://schemas.openxmlformats.org/officeDocument/2006/relationships/table" Target="../tables/table1.xml"/><Relationship Id="rId2" Type="http://schemas.openxmlformats.org/officeDocument/2006/relationships/hyperlink" Target="mailto:anwar.annut@beis.gov.uk" TargetMode="External"/><Relationship Id="rId1" Type="http://schemas.openxmlformats.org/officeDocument/2006/relationships/hyperlink" Target="mailto:amelia.ash@beis.gov.uk" TargetMode="External"/><Relationship Id="rId6" Type="http://schemas.openxmlformats.org/officeDocument/2006/relationships/hyperlink" Target="https://www.gov.uk/government/publications/beis-standards-for-official-statistics/statistical-revisions-policy" TargetMode="External"/><Relationship Id="rId11" Type="http://schemas.openxmlformats.org/officeDocument/2006/relationships/drawing" Target="../drawings/drawing1.xml"/><Relationship Id="rId5" Type="http://schemas.openxmlformats.org/officeDocument/2006/relationships/hyperlink" Target="https://gss.civilservice.gov.uk/policy-store/labelling-official-statistics/" TargetMode="External"/><Relationship Id="rId10" Type="http://schemas.openxmlformats.org/officeDocument/2006/relationships/printerSettings" Target="../printerSettings/printerSettings1.bin"/><Relationship Id="rId4" Type="http://schemas.openxmlformats.org/officeDocument/2006/relationships/hyperlink" Target="https://www.gov.uk/search/research-and-statistics?parent=department-for-business-energy-and-industrial-strategy&amp;content_store_document_type=upcoming_statistics&amp;organisations%5B%5D=department-for-business-energy-and-industrial-strategy&amp;order=updated-newest" TargetMode="External"/><Relationship Id="rId9" Type="http://schemas.openxmlformats.org/officeDocument/2006/relationships/hyperlink" Target="https://www.gov.uk/government/publications/beis-standards-for-official-statistics/pre-release-access-to-official-statistics-order-2008-statement-of-complianc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fgem.gov.uk/publications/bus-monthly-scheme-update" TargetMode="External"/><Relationship Id="rId2" Type="http://schemas.openxmlformats.org/officeDocument/2006/relationships/hyperlink" Target="https://www.gov.uk/government/consultations/future-support-for-low-carbon-heat" TargetMode="External"/><Relationship Id="rId1" Type="http://schemas.openxmlformats.org/officeDocument/2006/relationships/hyperlink" Target="https://www.gov.uk/guidance/check-if-you-may-be-eligible-for-the-boiler-upgrade-scheme-from-april-2022" TargetMode="External"/><Relationship Id="rId5" Type="http://schemas.openxmlformats.org/officeDocument/2006/relationships/table" Target="../tables/table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pageSetUpPr fitToPage="1"/>
  </sheetPr>
  <dimension ref="A1:B36"/>
  <sheetViews>
    <sheetView showGridLines="0" tabSelected="1" zoomScaleNormal="100" workbookViewId="0"/>
  </sheetViews>
  <sheetFormatPr defaultColWidth="9.26953125" defaultRowHeight="15.5" x14ac:dyDescent="0.35"/>
  <cols>
    <col min="1" max="1" width="111.26953125" style="8" customWidth="1"/>
    <col min="2" max="6" width="7.26953125" style="1" customWidth="1"/>
    <col min="7" max="7" width="4.453125" style="1" customWidth="1"/>
    <col min="8" max="16384" width="9.26953125" style="1"/>
  </cols>
  <sheetData>
    <row r="1" spans="1:2" ht="148" customHeight="1" x14ac:dyDescent="0.35">
      <c r="A1" s="34" t="s">
        <v>238</v>
      </c>
    </row>
    <row r="2" spans="1:2" ht="30" customHeight="1" x14ac:dyDescent="0.35">
      <c r="A2" s="33" t="s">
        <v>0</v>
      </c>
      <c r="B2" s="2"/>
    </row>
    <row r="3" spans="1:2" x14ac:dyDescent="0.35">
      <c r="A3" s="3" t="s">
        <v>1</v>
      </c>
      <c r="B3" s="2"/>
    </row>
    <row r="4" spans="1:2" x14ac:dyDescent="0.35">
      <c r="A4" s="65" t="s">
        <v>2</v>
      </c>
      <c r="B4" s="2"/>
    </row>
    <row r="5" spans="1:2" x14ac:dyDescent="0.35">
      <c r="A5" s="4" t="s">
        <v>3</v>
      </c>
      <c r="B5" s="2"/>
    </row>
    <row r="6" spans="1:2" ht="30" customHeight="1" x14ac:dyDescent="0.35">
      <c r="A6" s="5" t="s">
        <v>4</v>
      </c>
      <c r="B6" s="2"/>
    </row>
    <row r="7" spans="1:2" x14ac:dyDescent="0.35">
      <c r="A7" s="65" t="s">
        <v>5</v>
      </c>
      <c r="B7" s="2"/>
    </row>
    <row r="8" spans="1:2" ht="30" customHeight="1" x14ac:dyDescent="0.35">
      <c r="A8" s="5" t="s">
        <v>229</v>
      </c>
      <c r="B8" s="2"/>
    </row>
    <row r="9" spans="1:2" x14ac:dyDescent="0.35">
      <c r="A9" s="65" t="s">
        <v>230</v>
      </c>
      <c r="B9" s="2"/>
    </row>
    <row r="10" spans="1:2" ht="30" customHeight="1" x14ac:dyDescent="0.35">
      <c r="A10" s="33" t="s">
        <v>6</v>
      </c>
      <c r="B10" s="2"/>
    </row>
    <row r="11" spans="1:2" x14ac:dyDescent="0.35">
      <c r="A11" s="4" t="s">
        <v>231</v>
      </c>
      <c r="B11" s="2"/>
    </row>
    <row r="12" spans="1:2" x14ac:dyDescent="0.35">
      <c r="A12" s="65" t="s">
        <v>232</v>
      </c>
      <c r="B12" s="2"/>
    </row>
    <row r="13" spans="1:2" x14ac:dyDescent="0.35">
      <c r="A13" s="4" t="s">
        <v>7</v>
      </c>
      <c r="B13" s="2"/>
    </row>
    <row r="14" spans="1:2" ht="30" customHeight="1" x14ac:dyDescent="0.35">
      <c r="A14" s="35" t="s">
        <v>8</v>
      </c>
    </row>
    <row r="15" spans="1:2" x14ac:dyDescent="0.35">
      <c r="A15" s="6" t="s">
        <v>239</v>
      </c>
      <c r="B15" s="2"/>
    </row>
    <row r="16" spans="1:2" x14ac:dyDescent="0.35">
      <c r="A16" s="6" t="s">
        <v>240</v>
      </c>
      <c r="B16" s="2"/>
    </row>
    <row r="17" spans="1:2" ht="30" customHeight="1" x14ac:dyDescent="0.35">
      <c r="A17" s="86" t="s">
        <v>266</v>
      </c>
      <c r="B17" s="2"/>
    </row>
    <row r="18" spans="1:2" ht="30" customHeight="1" x14ac:dyDescent="0.35">
      <c r="A18" s="35" t="s">
        <v>9</v>
      </c>
      <c r="B18" s="2"/>
    </row>
    <row r="19" spans="1:2" ht="46.5" x14ac:dyDescent="0.35">
      <c r="A19" s="5" t="s">
        <v>265</v>
      </c>
    </row>
    <row r="20" spans="1:2" ht="30" customHeight="1" x14ac:dyDescent="0.35">
      <c r="A20" s="35" t="s">
        <v>10</v>
      </c>
    </row>
    <row r="21" spans="1:2" x14ac:dyDescent="0.35">
      <c r="A21" s="3" t="s">
        <v>11</v>
      </c>
    </row>
    <row r="22" spans="1:2" ht="30" customHeight="1" x14ac:dyDescent="0.35">
      <c r="A22" s="35" t="s">
        <v>12</v>
      </c>
    </row>
    <row r="23" spans="1:2" ht="62" x14ac:dyDescent="0.35">
      <c r="A23" s="3" t="s">
        <v>13</v>
      </c>
    </row>
    <row r="24" spans="1:2" x14ac:dyDescent="0.35">
      <c r="A24" s="64" t="s">
        <v>14</v>
      </c>
    </row>
    <row r="25" spans="1:2" ht="30" customHeight="1" x14ac:dyDescent="0.35">
      <c r="A25" s="35" t="s">
        <v>15</v>
      </c>
    </row>
    <row r="26" spans="1:2" ht="138.25" customHeight="1" x14ac:dyDescent="0.35">
      <c r="A26" s="5" t="s">
        <v>16</v>
      </c>
    </row>
    <row r="27" spans="1:2" x14ac:dyDescent="0.35">
      <c r="A27" s="86" t="s">
        <v>267</v>
      </c>
    </row>
    <row r="28" spans="1:2" s="8" customFormat="1" ht="30" customHeight="1" x14ac:dyDescent="0.35">
      <c r="A28" s="35" t="s">
        <v>17</v>
      </c>
    </row>
    <row r="29" spans="1:2" ht="62" x14ac:dyDescent="0.35">
      <c r="A29" s="74" t="s">
        <v>268</v>
      </c>
    </row>
    <row r="30" spans="1:2" s="8" customFormat="1" ht="30" customHeight="1" x14ac:dyDescent="0.35">
      <c r="A30" s="35" t="s">
        <v>18</v>
      </c>
    </row>
    <row r="31" spans="1:2" ht="46.5" x14ac:dyDescent="0.35">
      <c r="A31" s="3" t="s">
        <v>19</v>
      </c>
    </row>
    <row r="32" spans="1:2" s="8" customFormat="1" ht="30" customHeight="1" x14ac:dyDescent="0.35">
      <c r="A32" s="35" t="s">
        <v>20</v>
      </c>
    </row>
    <row r="33" spans="1:1" ht="20.5" customHeight="1" x14ac:dyDescent="0.35">
      <c r="A33" s="5" t="s">
        <v>21</v>
      </c>
    </row>
    <row r="34" spans="1:1" ht="35.15" customHeight="1" x14ac:dyDescent="0.35">
      <c r="A34" s="7" t="s">
        <v>22</v>
      </c>
    </row>
    <row r="35" spans="1:1" ht="24.75" customHeight="1" x14ac:dyDescent="0.35">
      <c r="A35" s="5" t="s">
        <v>23</v>
      </c>
    </row>
    <row r="36" spans="1:1" x14ac:dyDescent="0.35">
      <c r="A36" s="9" t="s">
        <v>24</v>
      </c>
    </row>
  </sheetData>
  <hyperlinks>
    <hyperlink ref="A4" r:id="rId1" xr:uid="{00000000-0004-0000-0000-000002000000}"/>
    <hyperlink ref="A7" r:id="rId2" xr:uid="{00000000-0004-0000-0000-000003000000}"/>
    <hyperlink ref="A34" location="Notes!A1" display="Some tables refer to notes. When notes are mentioned, the note marker is presented in square brackets. The note text can be found in the 'Notes' tab." xr:uid="{00000000-0004-0000-0000-000006000000}"/>
    <hyperlink ref="A36" r:id="rId3" xr:uid="{00000000-0004-0000-0000-000007000000}"/>
    <hyperlink ref="A17" r:id="rId4" xr:uid="{4437E9E1-2012-4E59-9DD3-1FC9CEBD7F2A}"/>
    <hyperlink ref="A24" r:id="rId5" xr:uid="{F50DCE13-A0EC-47C8-8568-682FE929858F}"/>
    <hyperlink ref="A27" r:id="rId6" xr:uid="{9794BEE4-268C-4889-9B2C-1202A9AA50DA}"/>
    <hyperlink ref="A9" r:id="rId7" xr:uid="{14EDAFDE-430E-4C22-B5CC-BDA477F56376}"/>
    <hyperlink ref="A12" r:id="rId8" xr:uid="{CD6A24A4-4579-4057-9F82-7D360A71D9B3}"/>
    <hyperlink ref="A29" r:id="rId9" display="Some ministers and officials receive access to these statistics up to 24 hours before release. Details of the arrangements for doing this and a list of the ministers and officials that receive pre-release access to these statistics can be found in the BEIS statement of compliance with the Pre-Release Access to Official Statistics Order 2008." xr:uid="{84A07D2E-A825-48A5-9C2B-F83450410C43}"/>
  </hyperlinks>
  <pageMargins left="0.7" right="0.7" top="0.75" bottom="0.75" header="0.3" footer="0.3"/>
  <pageSetup paperSize="9" scale="64" orientation="portrait" verticalDpi="4" r:id="rId10"/>
  <drawing r:id="rId11"/>
  <tableParts count="1">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EE11-869A-49D1-9A28-51D65782956A}">
  <sheetPr>
    <tabColor theme="2" tint="-0.249977111117893"/>
    <pageSetUpPr fitToPage="1"/>
  </sheetPr>
  <dimension ref="A1:M14"/>
  <sheetViews>
    <sheetView showGridLines="0" zoomScaleNormal="100" workbookViewId="0"/>
  </sheetViews>
  <sheetFormatPr defaultColWidth="22.54296875" defaultRowHeight="15.5" x14ac:dyDescent="0.35"/>
  <cols>
    <col min="1" max="1" width="35.1796875" style="10" customWidth="1"/>
    <col min="2" max="2" width="17.54296875" style="21" customWidth="1"/>
    <col min="3" max="3" width="13.7265625" style="21" customWidth="1"/>
    <col min="4" max="4" width="17.54296875" style="21" customWidth="1"/>
    <col min="5" max="5" width="13.7265625" style="21" customWidth="1"/>
    <col min="6" max="6" width="17.54296875" style="21" customWidth="1"/>
    <col min="7" max="7" width="13.7265625" style="21" customWidth="1"/>
    <col min="8" max="8" width="17.54296875" style="21" customWidth="1"/>
    <col min="9" max="9" width="13.7265625" style="21" customWidth="1"/>
    <col min="10" max="10" width="17.54296875" style="21" customWidth="1"/>
    <col min="11" max="11" width="13.7265625" style="21" customWidth="1"/>
    <col min="12" max="16384" width="22.54296875" style="21"/>
  </cols>
  <sheetData>
    <row r="1" spans="1:13" ht="18" x14ac:dyDescent="0.4">
      <c r="A1" s="32" t="s">
        <v>252</v>
      </c>
    </row>
    <row r="2" spans="1:13" x14ac:dyDescent="0.35">
      <c r="A2" s="11" t="s">
        <v>84</v>
      </c>
    </row>
    <row r="3" spans="1:13" x14ac:dyDescent="0.35">
      <c r="A3" s="11" t="s">
        <v>209</v>
      </c>
    </row>
    <row r="4" spans="1:13" x14ac:dyDescent="0.35">
      <c r="A4" s="11" t="s">
        <v>85</v>
      </c>
    </row>
    <row r="5" spans="1:13" s="22" customFormat="1" ht="124.9" customHeight="1" x14ac:dyDescent="0.35">
      <c r="A5" s="37" t="s">
        <v>63</v>
      </c>
      <c r="B5" s="41" t="s">
        <v>222</v>
      </c>
      <c r="C5" s="41" t="s">
        <v>223</v>
      </c>
      <c r="D5" s="41" t="s">
        <v>182</v>
      </c>
      <c r="E5" s="41" t="s">
        <v>224</v>
      </c>
      <c r="F5" s="41" t="s">
        <v>183</v>
      </c>
      <c r="G5" s="41" t="s">
        <v>225</v>
      </c>
      <c r="H5" s="41" t="s">
        <v>179</v>
      </c>
      <c r="I5" s="41" t="s">
        <v>226</v>
      </c>
      <c r="J5" s="41" t="s">
        <v>180</v>
      </c>
      <c r="K5" s="41" t="s">
        <v>227</v>
      </c>
    </row>
    <row r="6" spans="1:13" ht="25.5" customHeight="1" x14ac:dyDescent="0.35">
      <c r="A6" s="10" t="s">
        <v>139</v>
      </c>
      <c r="B6" s="23">
        <v>3552</v>
      </c>
      <c r="C6" s="66">
        <f>Table_1.4_Redemptions_by_fuel_type_displaced_and_technology[[#This Row],[Air Source 
Heat 
Pumps:
Number]]/B14</f>
        <v>0.482150128953441</v>
      </c>
      <c r="D6" s="23">
        <v>26</v>
      </c>
      <c r="E6" s="66">
        <f>Table_1.4_Redemptions_by_fuel_type_displaced_and_technology[[#This Row],[Ground 
Source Heat Pumps:
Number]]/D14</f>
        <v>0.15028901734104047</v>
      </c>
      <c r="F6" s="23">
        <v>1</v>
      </c>
      <c r="G6" s="66">
        <f>Table_1.4_Redemptions_by_fuel_type_displaced_and_technology[[#This Row],[Shared 
Ground 
Loop 
Ground 
Source Heat Pumps:
Number]]/F14</f>
        <v>0.16666666666666666</v>
      </c>
      <c r="H6" s="23">
        <v>0</v>
      </c>
      <c r="I6" s="66">
        <f>Table_1.4_Redemptions_by_fuel_type_displaced_and_technology[[#This Row],[Biomass boilers:
Number]]/H14</f>
        <v>0</v>
      </c>
      <c r="J6" s="23">
        <v>3579</v>
      </c>
      <c r="K6" s="67">
        <f>Table_1.4_Redemptions_by_fuel_type_displaced_and_technology[[#This Row],[All 
technology types:
Number]]/J14</f>
        <v>0.4683941892422458</v>
      </c>
      <c r="M6" s="22"/>
    </row>
    <row r="7" spans="1:13" ht="15.4" customHeight="1" x14ac:dyDescent="0.35">
      <c r="A7" s="10" t="s">
        <v>140</v>
      </c>
      <c r="B7" s="23">
        <v>1740</v>
      </c>
      <c r="C7" s="66">
        <f>Table_1.4_Redemptions_by_fuel_type_displaced_and_technology[[#This Row],[Air Source 
Heat 
Pumps:
Number]]/B14</f>
        <v>0.23618840776435454</v>
      </c>
      <c r="D7" s="23">
        <v>45</v>
      </c>
      <c r="E7" s="66">
        <f>Table_1.4_Redemptions_by_fuel_type_displaced_and_technology[[#This Row],[Ground 
Source Heat Pumps:
Number]]/D14</f>
        <v>0.26011560693641617</v>
      </c>
      <c r="F7" s="23">
        <v>0</v>
      </c>
      <c r="G7" s="66">
        <f>Table_1.4_Redemptions_by_fuel_type_displaced_and_technology[[#This Row],[Shared 
Ground 
Loop 
Ground 
Source Heat Pumps:
Number]]/F14</f>
        <v>0</v>
      </c>
      <c r="H7" s="23">
        <v>60</v>
      </c>
      <c r="I7" s="66">
        <f>Table_1.4_Redemptions_by_fuel_type_displaced_and_technology[[#This Row],[Biomass boilers:
Number]]/H14</f>
        <v>0.63157894736842102</v>
      </c>
      <c r="J7" s="23">
        <v>1845</v>
      </c>
      <c r="K7" s="67">
        <f>Table_1.4_Redemptions_by_fuel_type_displaced_and_technology[[#This Row],[All 
technology types:
Number]]/J14</f>
        <v>0.2414605418138987</v>
      </c>
      <c r="M7" s="22"/>
    </row>
    <row r="8" spans="1:13" x14ac:dyDescent="0.35">
      <c r="A8" s="10" t="s">
        <v>143</v>
      </c>
      <c r="B8" s="23">
        <v>1006</v>
      </c>
      <c r="C8" s="66">
        <f>Table_1.4_Redemptions_by_fuel_type_displaced_and_technology[[#This Row],[Air Source 
Heat 
Pumps:
Number]]/B14</f>
        <v>0.136554907017782</v>
      </c>
      <c r="D8" s="23">
        <v>83</v>
      </c>
      <c r="E8" s="66">
        <f>Table_1.4_Redemptions_by_fuel_type_displaced_and_technology[[#This Row],[Ground 
Source Heat Pumps:
Number]]/D14</f>
        <v>0.47976878612716761</v>
      </c>
      <c r="F8" s="23">
        <v>3</v>
      </c>
      <c r="G8" s="66">
        <f>Table_1.4_Redemptions_by_fuel_type_displaced_and_technology[[#This Row],[Shared 
Ground 
Loop 
Ground 
Source Heat Pumps:
Number]]/F14</f>
        <v>0.5</v>
      </c>
      <c r="H8" s="23">
        <v>3</v>
      </c>
      <c r="I8" s="66">
        <f>Table_1.4_Redemptions_by_fuel_type_displaced_and_technology[[#This Row],[Biomass boilers:
Number]]/H14</f>
        <v>3.1578947368421054E-2</v>
      </c>
      <c r="J8" s="23">
        <v>1095</v>
      </c>
      <c r="K8" s="67">
        <f>Table_1.4_Redemptions_by_fuel_type_displaced_and_technology[[#This Row],[All 
technology types:
Number]]/J14</f>
        <v>0.14330585001963095</v>
      </c>
      <c r="M8" s="22"/>
    </row>
    <row r="9" spans="1:13" ht="15.4" customHeight="1" x14ac:dyDescent="0.35">
      <c r="A9" s="10" t="s">
        <v>141</v>
      </c>
      <c r="B9" s="23">
        <v>617</v>
      </c>
      <c r="C9" s="66">
        <f>Table_1.4_Redemptions_by_fuel_type_displaced_and_technology[[#This Row],[Air Source 
Heat 
Pumps:
Number]]/B14</f>
        <v>8.3751866431383201E-2</v>
      </c>
      <c r="D9" s="23">
        <v>10</v>
      </c>
      <c r="E9" s="66">
        <f>Table_1.4_Redemptions_by_fuel_type_displaced_and_technology[[#This Row],[Ground 
Source Heat Pumps:
Number]]/D14</f>
        <v>5.7803468208092484E-2</v>
      </c>
      <c r="F9" s="23">
        <v>0</v>
      </c>
      <c r="G9" s="66">
        <f>Table_1.4_Redemptions_by_fuel_type_displaced_and_technology[[#This Row],[Shared 
Ground 
Loop 
Ground 
Source Heat Pumps:
Number]]/F14</f>
        <v>0</v>
      </c>
      <c r="H9" s="23">
        <v>14</v>
      </c>
      <c r="I9" s="66">
        <f>Table_1.4_Redemptions_by_fuel_type_displaced_and_technology[[#This Row],[Biomass boilers:
Number]]/H14</f>
        <v>0.14736842105263157</v>
      </c>
      <c r="J9" s="23">
        <v>641</v>
      </c>
      <c r="K9" s="67">
        <f>Table_1.4_Redemptions_by_fuel_type_displaced_and_technology[[#This Row],[All 
technology types:
Number]]/J14</f>
        <v>8.3889543253500856E-2</v>
      </c>
      <c r="M9" s="22"/>
    </row>
    <row r="10" spans="1:13" ht="15.4" customHeight="1" x14ac:dyDescent="0.35">
      <c r="A10" s="10" t="s">
        <v>71</v>
      </c>
      <c r="B10" s="23">
        <v>277</v>
      </c>
      <c r="C10" s="66">
        <f>Table_1.4_Redemptions_by_fuel_type_displaced_and_technology[[#This Row],[Air Source 
Heat 
Pumps:
Number]]/B14</f>
        <v>3.7600108592371388E-2</v>
      </c>
      <c r="D10" s="23">
        <v>2</v>
      </c>
      <c r="E10" s="66">
        <f>Table_1.4_Redemptions_by_fuel_type_displaced_and_technology[[#This Row],[Ground 
Source Heat Pumps:
Number]]/D14</f>
        <v>1.1560693641618497E-2</v>
      </c>
      <c r="F10" s="23">
        <v>0</v>
      </c>
      <c r="G10" s="66">
        <f>Table_1.4_Redemptions_by_fuel_type_displaced_and_technology[[#This Row],[Shared 
Ground 
Loop 
Ground 
Source Heat Pumps:
Number]]/F14</f>
        <v>0</v>
      </c>
      <c r="H10" s="23">
        <v>9</v>
      </c>
      <c r="I10" s="66">
        <f>Table_1.4_Redemptions_by_fuel_type_displaced_and_technology[[#This Row],[Biomass boilers:
Number]]/H14</f>
        <v>9.4736842105263161E-2</v>
      </c>
      <c r="J10" s="23">
        <v>288</v>
      </c>
      <c r="K10" s="67">
        <f>Table_1.4_Redemptions_by_fuel_type_displaced_and_technology[[#This Row],[All 
technology types:
Number]]/J14</f>
        <v>3.7691401648998819E-2</v>
      </c>
      <c r="M10" s="22"/>
    </row>
    <row r="11" spans="1:13" ht="15.4" customHeight="1" x14ac:dyDescent="0.35">
      <c r="A11" s="10" t="s">
        <v>142</v>
      </c>
      <c r="B11" s="23">
        <v>88</v>
      </c>
      <c r="C11" s="66">
        <f>Table_1.4_Redemptions_by_fuel_type_displaced_and_technology[[#This Row],[Air Source 
Heat 
Pumps:
Number]]/B14</f>
        <v>1.1945160852450116E-2</v>
      </c>
      <c r="D11" s="23">
        <v>5</v>
      </c>
      <c r="E11" s="66">
        <f>Table_1.4_Redemptions_by_fuel_type_displaced_and_technology[[#This Row],[Ground 
Source Heat Pumps:
Number]]/D14</f>
        <v>2.8901734104046242E-2</v>
      </c>
      <c r="F11" s="23">
        <v>2</v>
      </c>
      <c r="G11" s="66">
        <f>Table_1.4_Redemptions_by_fuel_type_displaced_and_technology[[#This Row],[Shared 
Ground 
Loop 
Ground 
Source Heat Pumps:
Number]]/F14</f>
        <v>0.33333333333333331</v>
      </c>
      <c r="H11" s="23">
        <v>8</v>
      </c>
      <c r="I11" s="66">
        <f>Table_1.4_Redemptions_by_fuel_type_displaced_and_technology[[#This Row],[Biomass boilers:
Number]]/H14</f>
        <v>8.4210526315789472E-2</v>
      </c>
      <c r="J11" s="23">
        <v>103</v>
      </c>
      <c r="K11" s="67">
        <f>Table_1.4_Redemptions_by_fuel_type_displaced_and_technology[[#This Row],[All 
technology types:
Number]]/J14</f>
        <v>1.3479911006412774E-2</v>
      </c>
      <c r="M11" s="22"/>
    </row>
    <row r="12" spans="1:13" ht="15.4" customHeight="1" x14ac:dyDescent="0.35">
      <c r="A12" s="10" t="s">
        <v>144</v>
      </c>
      <c r="B12" s="23">
        <v>57</v>
      </c>
      <c r="C12" s="66">
        <f>Table_1.4_Redemptions_by_fuel_type_displaced_and_technology[[#This Row],[Air Source 
Heat 
Pumps:
Number]]/B14</f>
        <v>7.7372064612460977E-3</v>
      </c>
      <c r="D12" s="23">
        <v>2</v>
      </c>
      <c r="E12" s="66">
        <f>Table_1.4_Redemptions_by_fuel_type_displaced_and_technology[[#This Row],[Ground 
Source Heat Pumps:
Number]]/D14</f>
        <v>1.1560693641618497E-2</v>
      </c>
      <c r="F12" s="23">
        <v>0</v>
      </c>
      <c r="G12" s="66">
        <f>Table_1.4_Redemptions_by_fuel_type_displaced_and_technology[[#This Row],[Shared 
Ground 
Loop 
Ground 
Source Heat Pumps:
Number]]/F14</f>
        <v>0</v>
      </c>
      <c r="H12" s="23">
        <v>0</v>
      </c>
      <c r="I12" s="66">
        <f>Table_1.4_Redemptions_by_fuel_type_displaced_and_technology[[#This Row],[Biomass boilers:
Number]]/H14</f>
        <v>0</v>
      </c>
      <c r="J12" s="23">
        <v>59</v>
      </c>
      <c r="K12" s="67">
        <f>Table_1.4_Redemptions_by_fuel_type_displaced_and_technology[[#This Row],[All 
technology types:
Number]]/J14</f>
        <v>7.7215024211490643E-3</v>
      </c>
      <c r="M12" s="22"/>
    </row>
    <row r="13" spans="1:13" x14ac:dyDescent="0.35">
      <c r="A13" s="10" t="s">
        <v>190</v>
      </c>
      <c r="B13" s="23">
        <v>30</v>
      </c>
      <c r="C13" s="66">
        <f>Table_1.4_Redemptions_by_fuel_type_displaced_and_technology[[#This Row],[Air Source 
Heat 
Pumps:
Number]]/B14</f>
        <v>4.0722139269716304E-3</v>
      </c>
      <c r="D13" s="23">
        <v>0</v>
      </c>
      <c r="E13" s="66">
        <f>Table_1.4_Redemptions_by_fuel_type_displaced_and_technology[[#This Row],[Ground 
Source Heat Pumps:
Number]]/D14</f>
        <v>0</v>
      </c>
      <c r="F13" s="23">
        <v>0</v>
      </c>
      <c r="G13" s="66">
        <f>Table_1.4_Redemptions_by_fuel_type_displaced_and_technology[[#This Row],[Shared 
Ground 
Loop 
Ground 
Source Heat Pumps:
Number]]/F14</f>
        <v>0</v>
      </c>
      <c r="H13" s="23">
        <v>1</v>
      </c>
      <c r="I13" s="66">
        <f>Table_1.4_Redemptions_by_fuel_type_displaced_and_technology[[#This Row],[Biomass boilers:
Number]]/H14</f>
        <v>1.0526315789473684E-2</v>
      </c>
      <c r="J13" s="23">
        <v>31</v>
      </c>
      <c r="K13" s="67">
        <f>Table_1.4_Redemptions_by_fuel_type_displaced_and_technology[[#This Row],[All 
technology types:
Number]]/J14</f>
        <v>4.0570605941630681E-3</v>
      </c>
      <c r="M13" s="22"/>
    </row>
    <row r="14" spans="1:13" s="22" customFormat="1" ht="25.5" customHeight="1" x14ac:dyDescent="0.35">
      <c r="A14" s="13" t="s">
        <v>152</v>
      </c>
      <c r="B14" s="45">
        <v>7367</v>
      </c>
      <c r="C14" s="67">
        <f t="shared" ref="C14:K14" si="0">SUM(C6:C13)</f>
        <v>1</v>
      </c>
      <c r="D14" s="45">
        <v>173</v>
      </c>
      <c r="E14" s="67">
        <f t="shared" si="0"/>
        <v>0.99999999999999989</v>
      </c>
      <c r="F14" s="45">
        <v>6</v>
      </c>
      <c r="G14" s="67">
        <f t="shared" si="0"/>
        <v>1</v>
      </c>
      <c r="H14" s="45">
        <v>95</v>
      </c>
      <c r="I14" s="67">
        <f t="shared" si="0"/>
        <v>1</v>
      </c>
      <c r="J14" s="45">
        <v>7641</v>
      </c>
      <c r="K14" s="67">
        <f t="shared" si="0"/>
        <v>1</v>
      </c>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23A0B-5CA2-4E17-A95D-6ADA33CAE2BF}">
  <sheetPr>
    <tabColor theme="2" tint="-0.249977111117893"/>
    <pageSetUpPr fitToPage="1"/>
  </sheetPr>
  <dimension ref="A1:M10"/>
  <sheetViews>
    <sheetView showGridLines="0" zoomScaleNormal="100" workbookViewId="0"/>
  </sheetViews>
  <sheetFormatPr defaultColWidth="22.54296875" defaultRowHeight="15.5" x14ac:dyDescent="0.35"/>
  <cols>
    <col min="1" max="1" width="20" style="10" customWidth="1"/>
    <col min="2" max="2" width="17.54296875" style="21" customWidth="1"/>
    <col min="3" max="3" width="13.7265625" style="21" customWidth="1"/>
    <col min="4" max="4" width="17.54296875" style="21" customWidth="1"/>
    <col min="5" max="5" width="13.7265625" style="21" customWidth="1"/>
    <col min="6" max="6" width="17.54296875" style="21" customWidth="1"/>
    <col min="7" max="7" width="13.7265625" style="21" customWidth="1"/>
    <col min="8" max="8" width="17.54296875" style="21" customWidth="1"/>
    <col min="9" max="9" width="13.7265625" style="21" customWidth="1"/>
    <col min="10" max="10" width="17.54296875" style="21" customWidth="1"/>
    <col min="11" max="11" width="13.7265625" style="21" customWidth="1"/>
    <col min="12" max="16384" width="22.54296875" style="21"/>
  </cols>
  <sheetData>
    <row r="1" spans="1:13" ht="18" x14ac:dyDescent="0.4">
      <c r="A1" s="32" t="s">
        <v>253</v>
      </c>
    </row>
    <row r="2" spans="1:13" x14ac:dyDescent="0.35">
      <c r="A2" s="11" t="s">
        <v>51</v>
      </c>
    </row>
    <row r="3" spans="1:13" x14ac:dyDescent="0.35">
      <c r="A3" s="11" t="s">
        <v>133</v>
      </c>
    </row>
    <row r="4" spans="1:13" s="22" customFormat="1" ht="108.5" x14ac:dyDescent="0.35">
      <c r="A4" s="37" t="s">
        <v>145</v>
      </c>
      <c r="B4" s="41" t="s">
        <v>181</v>
      </c>
      <c r="C4" s="41" t="s">
        <v>228</v>
      </c>
      <c r="D4" s="41" t="s">
        <v>182</v>
      </c>
      <c r="E4" s="41" t="s">
        <v>224</v>
      </c>
      <c r="F4" s="41" t="s">
        <v>183</v>
      </c>
      <c r="G4" s="41" t="s">
        <v>225</v>
      </c>
      <c r="H4" s="41" t="s">
        <v>179</v>
      </c>
      <c r="I4" s="41" t="s">
        <v>226</v>
      </c>
      <c r="J4" s="41" t="s">
        <v>180</v>
      </c>
      <c r="K4" s="41" t="s">
        <v>227</v>
      </c>
    </row>
    <row r="5" spans="1:13" ht="15.4" customHeight="1" x14ac:dyDescent="0.35">
      <c r="A5" s="10" t="s">
        <v>146</v>
      </c>
      <c r="B5" s="23">
        <v>7338</v>
      </c>
      <c r="C5" s="66">
        <f>Table_1.5_Redemptions_by_property_type[[#This Row],[Air Source 
Heat 
Pumps: 
Number]]/B8</f>
        <v>0.99606352653726071</v>
      </c>
      <c r="D5" s="23">
        <v>171</v>
      </c>
      <c r="E5" s="66">
        <f>Table_1.5_Redemptions_by_property_type[[#This Row],[Ground 
Source Heat Pumps:
Number]]/D8</f>
        <v>0.98843930635838151</v>
      </c>
      <c r="F5" s="23">
        <v>6</v>
      </c>
      <c r="G5" s="66">
        <f>Table_1.5_Redemptions_by_property_type[[#This Row],[Shared 
Ground 
Loop 
Ground 
Source Heat Pumps:
Number]]/F8</f>
        <v>1</v>
      </c>
      <c r="H5" s="23">
        <v>95</v>
      </c>
      <c r="I5" s="66">
        <f>Table_1.5_Redemptions_by_property_type[[#This Row],[Biomass boilers:
Number]]/H8</f>
        <v>1</v>
      </c>
      <c r="J5" s="23">
        <v>7610</v>
      </c>
      <c r="K5" s="66">
        <f>Table_1.5_Redemptions_by_property_type[[#This Row],[All 
technology types:
Number]]/J8</f>
        <v>0.99594293940583689</v>
      </c>
      <c r="M5" s="22"/>
    </row>
    <row r="6" spans="1:13" ht="15.4" customHeight="1" x14ac:dyDescent="0.35">
      <c r="A6" s="10" t="s">
        <v>147</v>
      </c>
      <c r="B6" s="23">
        <v>29</v>
      </c>
      <c r="C6" s="76">
        <f>Table_1.5_Redemptions_by_property_type[[#This Row],[Air Source 
Heat 
Pumps: 
Number]]/B8</f>
        <v>3.936473462739243E-3</v>
      </c>
      <c r="D6" s="23">
        <v>2</v>
      </c>
      <c r="E6" s="66">
        <f>Table_1.5_Redemptions_by_property_type[[#This Row],[Ground 
Source Heat Pumps:
Number]]/D8</f>
        <v>1.1560693641618497E-2</v>
      </c>
      <c r="F6" s="23">
        <v>0</v>
      </c>
      <c r="G6" s="66">
        <f>Table_1.5_Redemptions_by_property_type[[#This Row],[Shared 
Ground 
Loop 
Ground 
Source Heat Pumps:
Number]]/F8</f>
        <v>0</v>
      </c>
      <c r="H6" s="23">
        <v>0</v>
      </c>
      <c r="I6" s="66">
        <f>Table_1.5_Redemptions_by_property_type[[#This Row],[Biomass boilers:
Number]]/H8</f>
        <v>0</v>
      </c>
      <c r="J6" s="23">
        <v>31</v>
      </c>
      <c r="K6" s="76">
        <f>Table_1.5_Redemptions_by_property_type[[#This Row],[All 
technology types:
Number]]/J8</f>
        <v>4.0570605941630681E-3</v>
      </c>
      <c r="M6" s="22"/>
    </row>
    <row r="7" spans="1:13" ht="5.25" customHeight="1" x14ac:dyDescent="0.35">
      <c r="B7" s="23"/>
      <c r="C7" s="66"/>
      <c r="D7" s="23"/>
      <c r="E7" s="66"/>
      <c r="F7" s="23"/>
      <c r="G7" s="66"/>
      <c r="H7" s="23"/>
      <c r="I7" s="66"/>
      <c r="J7" s="23"/>
      <c r="K7" s="76"/>
    </row>
    <row r="8" spans="1:13" s="22" customFormat="1" ht="15.4" customHeight="1" x14ac:dyDescent="0.35">
      <c r="A8" s="13" t="s">
        <v>152</v>
      </c>
      <c r="B8" s="45">
        <v>7367</v>
      </c>
      <c r="C8" s="67">
        <f t="shared" ref="C8:K8" si="0">SUM(C5:C7)</f>
        <v>1</v>
      </c>
      <c r="D8" s="45">
        <v>173</v>
      </c>
      <c r="E8" s="67">
        <f t="shared" si="0"/>
        <v>1</v>
      </c>
      <c r="F8" s="45">
        <v>6</v>
      </c>
      <c r="G8" s="67">
        <f t="shared" si="0"/>
        <v>1</v>
      </c>
      <c r="H8" s="45">
        <v>95</v>
      </c>
      <c r="I8" s="67">
        <f t="shared" si="0"/>
        <v>1</v>
      </c>
      <c r="J8" s="45">
        <v>7641</v>
      </c>
      <c r="K8" s="67">
        <f t="shared" si="0"/>
        <v>1</v>
      </c>
    </row>
    <row r="10" spans="1:13" x14ac:dyDescent="0.35">
      <c r="J10" s="68"/>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L36"/>
  <sheetViews>
    <sheetView showGridLines="0" zoomScaleNormal="100" workbookViewId="0"/>
  </sheetViews>
  <sheetFormatPr defaultColWidth="17.1796875" defaultRowHeight="15.5" x14ac:dyDescent="0.35"/>
  <cols>
    <col min="1" max="1" width="42" style="10" customWidth="1"/>
    <col min="2" max="2" width="54.7265625" style="21" customWidth="1"/>
    <col min="3" max="7" width="9.26953125" style="21" customWidth="1"/>
    <col min="8" max="11" width="9.26953125" style="51" customWidth="1"/>
    <col min="12" max="12" width="10.81640625" style="21" customWidth="1"/>
    <col min="13" max="16384" width="17.1796875" style="21"/>
  </cols>
  <sheetData>
    <row r="1" spans="1:12" ht="18" x14ac:dyDescent="0.4">
      <c r="A1" s="32" t="s">
        <v>255</v>
      </c>
    </row>
    <row r="2" spans="1:12" x14ac:dyDescent="0.35">
      <c r="A2" s="11" t="s">
        <v>84</v>
      </c>
    </row>
    <row r="3" spans="1:12" x14ac:dyDescent="0.35">
      <c r="A3" s="11" t="s">
        <v>148</v>
      </c>
    </row>
    <row r="4" spans="1:12" x14ac:dyDescent="0.35">
      <c r="A4" s="11" t="s">
        <v>188</v>
      </c>
    </row>
    <row r="5" spans="1:12" x14ac:dyDescent="0.35">
      <c r="A5" s="11" t="s">
        <v>85</v>
      </c>
    </row>
    <row r="6" spans="1:12" s="22" customFormat="1" ht="43" customHeight="1" x14ac:dyDescent="0.35">
      <c r="A6" s="37" t="s">
        <v>149</v>
      </c>
      <c r="B6" s="42" t="s">
        <v>150</v>
      </c>
      <c r="C6" s="50" t="s">
        <v>151</v>
      </c>
      <c r="D6" s="50" t="s">
        <v>172</v>
      </c>
      <c r="E6" s="50" t="s">
        <v>173</v>
      </c>
      <c r="F6" s="50" t="s">
        <v>174</v>
      </c>
      <c r="G6" s="50" t="s">
        <v>191</v>
      </c>
      <c r="H6" s="50" t="s">
        <v>202</v>
      </c>
      <c r="I6" s="50" t="s">
        <v>236</v>
      </c>
      <c r="J6" s="50" t="s">
        <v>235</v>
      </c>
      <c r="K6" s="50" t="s">
        <v>254</v>
      </c>
      <c r="L6" s="72" t="s">
        <v>152</v>
      </c>
    </row>
    <row r="7" spans="1:12" s="22" customFormat="1" ht="26.15" customHeight="1" x14ac:dyDescent="0.35">
      <c r="A7" s="13" t="s">
        <v>92</v>
      </c>
      <c r="B7" s="22" t="s">
        <v>153</v>
      </c>
      <c r="C7" s="45">
        <v>1122</v>
      </c>
      <c r="D7" s="45">
        <v>1577</v>
      </c>
      <c r="E7" s="45">
        <v>1668</v>
      </c>
      <c r="F7" s="45">
        <v>1390</v>
      </c>
      <c r="G7" s="45">
        <v>1516</v>
      </c>
      <c r="H7" s="45">
        <v>1646</v>
      </c>
      <c r="I7" s="45">
        <v>1666</v>
      </c>
      <c r="J7" s="45">
        <v>924</v>
      </c>
      <c r="K7" s="45">
        <v>1472</v>
      </c>
      <c r="L7" s="45">
        <v>12981</v>
      </c>
    </row>
    <row r="8" spans="1:12" x14ac:dyDescent="0.35">
      <c r="A8" s="10" t="s">
        <v>92</v>
      </c>
      <c r="B8" s="21" t="s">
        <v>154</v>
      </c>
      <c r="C8" s="23">
        <v>1088</v>
      </c>
      <c r="D8" s="23">
        <v>1528</v>
      </c>
      <c r="E8" s="23">
        <v>1598</v>
      </c>
      <c r="F8" s="23">
        <v>1318</v>
      </c>
      <c r="G8" s="23">
        <v>1448</v>
      </c>
      <c r="H8" s="23">
        <v>1590</v>
      </c>
      <c r="I8" s="23">
        <v>1600</v>
      </c>
      <c r="J8" s="23">
        <v>891</v>
      </c>
      <c r="K8" s="23">
        <v>1403</v>
      </c>
      <c r="L8" s="45">
        <v>12464</v>
      </c>
    </row>
    <row r="9" spans="1:12" x14ac:dyDescent="0.35">
      <c r="A9" s="10" t="s">
        <v>92</v>
      </c>
      <c r="B9" s="21" t="s">
        <v>88</v>
      </c>
      <c r="C9" s="23">
        <v>18</v>
      </c>
      <c r="D9" s="23">
        <v>30</v>
      </c>
      <c r="E9" s="23">
        <v>53</v>
      </c>
      <c r="F9" s="23">
        <v>47</v>
      </c>
      <c r="G9" s="23">
        <v>48</v>
      </c>
      <c r="H9" s="23">
        <v>36</v>
      </c>
      <c r="I9" s="23">
        <v>51</v>
      </c>
      <c r="J9" s="23">
        <v>24</v>
      </c>
      <c r="K9" s="23">
        <v>51</v>
      </c>
      <c r="L9" s="45">
        <v>358</v>
      </c>
    </row>
    <row r="10" spans="1:12" x14ac:dyDescent="0.35">
      <c r="A10" s="10" t="s">
        <v>92</v>
      </c>
      <c r="B10" s="21" t="s">
        <v>89</v>
      </c>
      <c r="C10" s="23">
        <v>4</v>
      </c>
      <c r="D10" s="23">
        <v>0</v>
      </c>
      <c r="E10" s="23">
        <v>0</v>
      </c>
      <c r="F10" s="23">
        <v>3</v>
      </c>
      <c r="G10" s="23">
        <v>0</v>
      </c>
      <c r="H10" s="23">
        <v>0</v>
      </c>
      <c r="I10" s="23">
        <v>0</v>
      </c>
      <c r="J10" s="23">
        <v>1</v>
      </c>
      <c r="K10" s="23">
        <v>1</v>
      </c>
      <c r="L10" s="45">
        <v>9</v>
      </c>
    </row>
    <row r="11" spans="1:12" x14ac:dyDescent="0.35">
      <c r="A11" s="10" t="s">
        <v>92</v>
      </c>
      <c r="B11" s="21" t="s">
        <v>155</v>
      </c>
      <c r="C11" s="23">
        <v>12</v>
      </c>
      <c r="D11" s="23">
        <v>19</v>
      </c>
      <c r="E11" s="23">
        <v>17</v>
      </c>
      <c r="F11" s="23">
        <v>22</v>
      </c>
      <c r="G11" s="23">
        <v>20</v>
      </c>
      <c r="H11" s="23">
        <v>20</v>
      </c>
      <c r="I11" s="23">
        <v>15</v>
      </c>
      <c r="J11" s="23">
        <v>8</v>
      </c>
      <c r="K11" s="23">
        <v>17</v>
      </c>
      <c r="L11" s="45">
        <v>150</v>
      </c>
    </row>
    <row r="12" spans="1:12" s="22" customFormat="1" ht="26.15" customHeight="1" x14ac:dyDescent="0.35">
      <c r="A12" s="13" t="s">
        <v>177</v>
      </c>
      <c r="B12" s="22" t="s">
        <v>153</v>
      </c>
      <c r="C12" s="45">
        <v>18</v>
      </c>
      <c r="D12" s="45">
        <v>837</v>
      </c>
      <c r="E12" s="45">
        <v>2097</v>
      </c>
      <c r="F12" s="45">
        <v>1513</v>
      </c>
      <c r="G12" s="45">
        <v>1216</v>
      </c>
      <c r="H12" s="45">
        <v>1485</v>
      </c>
      <c r="I12" s="45">
        <v>1604</v>
      </c>
      <c r="J12" s="45">
        <v>1117</v>
      </c>
      <c r="K12" s="45">
        <v>1199</v>
      </c>
      <c r="L12" s="45">
        <v>11086</v>
      </c>
    </row>
    <row r="13" spans="1:12" x14ac:dyDescent="0.35">
      <c r="A13" s="10" t="s">
        <v>177</v>
      </c>
      <c r="B13" s="21" t="s">
        <v>154</v>
      </c>
      <c r="C13" s="23">
        <v>18</v>
      </c>
      <c r="D13" s="23">
        <v>821</v>
      </c>
      <c r="E13" s="23">
        <v>2021</v>
      </c>
      <c r="F13" s="23">
        <v>1430</v>
      </c>
      <c r="G13" s="23">
        <v>1166</v>
      </c>
      <c r="H13" s="23">
        <v>1435</v>
      </c>
      <c r="I13" s="23">
        <v>1534</v>
      </c>
      <c r="J13" s="23">
        <v>1075</v>
      </c>
      <c r="K13" s="23">
        <v>1155</v>
      </c>
      <c r="L13" s="45">
        <v>10655</v>
      </c>
    </row>
    <row r="14" spans="1:12" x14ac:dyDescent="0.35">
      <c r="A14" s="10" t="s">
        <v>177</v>
      </c>
      <c r="B14" s="21" t="s">
        <v>88</v>
      </c>
      <c r="C14" s="23">
        <v>0</v>
      </c>
      <c r="D14" s="23">
        <v>9</v>
      </c>
      <c r="E14" s="23">
        <v>48</v>
      </c>
      <c r="F14" s="23">
        <v>58</v>
      </c>
      <c r="G14" s="23">
        <v>33</v>
      </c>
      <c r="H14" s="23">
        <v>31</v>
      </c>
      <c r="I14" s="23">
        <v>48</v>
      </c>
      <c r="J14" s="23">
        <v>33</v>
      </c>
      <c r="K14" s="23">
        <v>31</v>
      </c>
      <c r="L14" s="45">
        <v>291</v>
      </c>
    </row>
    <row r="15" spans="1:12" x14ac:dyDescent="0.35">
      <c r="A15" s="10" t="s">
        <v>177</v>
      </c>
      <c r="B15" s="21" t="s">
        <v>89</v>
      </c>
      <c r="C15" s="23">
        <v>0</v>
      </c>
      <c r="D15" s="23">
        <v>0</v>
      </c>
      <c r="E15" s="23">
        <v>4</v>
      </c>
      <c r="F15" s="23">
        <v>1</v>
      </c>
      <c r="G15" s="23">
        <v>2</v>
      </c>
      <c r="H15" s="23">
        <v>0</v>
      </c>
      <c r="I15" s="23">
        <v>0</v>
      </c>
      <c r="J15" s="23">
        <v>0</v>
      </c>
      <c r="K15" s="23">
        <v>1</v>
      </c>
      <c r="L15" s="45">
        <v>8</v>
      </c>
    </row>
    <row r="16" spans="1:12" x14ac:dyDescent="0.35">
      <c r="A16" s="10" t="s">
        <v>177</v>
      </c>
      <c r="B16" s="21" t="s">
        <v>155</v>
      </c>
      <c r="C16" s="23">
        <v>0</v>
      </c>
      <c r="D16" s="23">
        <v>7</v>
      </c>
      <c r="E16" s="23">
        <v>24</v>
      </c>
      <c r="F16" s="23">
        <v>24</v>
      </c>
      <c r="G16" s="23">
        <v>15</v>
      </c>
      <c r="H16" s="23">
        <v>19</v>
      </c>
      <c r="I16" s="23">
        <v>22</v>
      </c>
      <c r="J16" s="23">
        <v>9</v>
      </c>
      <c r="K16" s="23">
        <v>12</v>
      </c>
      <c r="L16" s="45">
        <v>132</v>
      </c>
    </row>
    <row r="17" spans="1:12" s="22" customFormat="1" ht="26.15" customHeight="1" x14ac:dyDescent="0.35">
      <c r="A17" s="13" t="s">
        <v>93</v>
      </c>
      <c r="B17" s="22" t="s">
        <v>153</v>
      </c>
      <c r="C17" s="45">
        <v>188</v>
      </c>
      <c r="D17" s="45">
        <v>162</v>
      </c>
      <c r="E17" s="45">
        <v>854</v>
      </c>
      <c r="F17" s="45">
        <v>1024</v>
      </c>
      <c r="G17" s="45">
        <v>1106</v>
      </c>
      <c r="H17" s="45">
        <v>1312</v>
      </c>
      <c r="I17" s="45">
        <v>1345</v>
      </c>
      <c r="J17" s="45">
        <v>1023</v>
      </c>
      <c r="K17" s="45">
        <v>1157</v>
      </c>
      <c r="L17" s="45">
        <v>8171</v>
      </c>
    </row>
    <row r="18" spans="1:12" x14ac:dyDescent="0.35">
      <c r="A18" s="10" t="s">
        <v>93</v>
      </c>
      <c r="B18" s="21" t="s">
        <v>154</v>
      </c>
      <c r="C18" s="23">
        <v>180</v>
      </c>
      <c r="D18" s="23">
        <v>161</v>
      </c>
      <c r="E18" s="23">
        <v>833</v>
      </c>
      <c r="F18" s="23">
        <v>994</v>
      </c>
      <c r="G18" s="23">
        <v>1071</v>
      </c>
      <c r="H18" s="23">
        <v>1264</v>
      </c>
      <c r="I18" s="23">
        <v>1291</v>
      </c>
      <c r="J18" s="23">
        <v>979</v>
      </c>
      <c r="K18" s="23">
        <v>1102</v>
      </c>
      <c r="L18" s="45">
        <v>7875</v>
      </c>
    </row>
    <row r="19" spans="1:12" x14ac:dyDescent="0.35">
      <c r="A19" s="10" t="s">
        <v>93</v>
      </c>
      <c r="B19" s="21" t="s">
        <v>88</v>
      </c>
      <c r="C19" s="23">
        <v>2</v>
      </c>
      <c r="D19" s="23">
        <v>1</v>
      </c>
      <c r="E19" s="23">
        <v>12</v>
      </c>
      <c r="F19" s="23">
        <v>17</v>
      </c>
      <c r="G19" s="23">
        <v>21</v>
      </c>
      <c r="H19" s="23">
        <v>33</v>
      </c>
      <c r="I19" s="23">
        <v>38</v>
      </c>
      <c r="J19" s="23">
        <v>28</v>
      </c>
      <c r="K19" s="23">
        <v>35</v>
      </c>
      <c r="L19" s="45">
        <v>187</v>
      </c>
    </row>
    <row r="20" spans="1:12" x14ac:dyDescent="0.35">
      <c r="A20" s="10" t="s">
        <v>93</v>
      </c>
      <c r="B20" s="21" t="s">
        <v>89</v>
      </c>
      <c r="C20" s="23">
        <v>2</v>
      </c>
      <c r="D20" s="23">
        <v>0</v>
      </c>
      <c r="E20" s="23">
        <v>0</v>
      </c>
      <c r="F20" s="23">
        <v>0</v>
      </c>
      <c r="G20" s="23">
        <v>0</v>
      </c>
      <c r="H20" s="23">
        <v>0</v>
      </c>
      <c r="I20" s="23">
        <v>0</v>
      </c>
      <c r="J20" s="23">
        <v>2</v>
      </c>
      <c r="K20" s="23">
        <v>2</v>
      </c>
      <c r="L20" s="45">
        <v>6</v>
      </c>
    </row>
    <row r="21" spans="1:12" x14ac:dyDescent="0.35">
      <c r="A21" s="10" t="s">
        <v>93</v>
      </c>
      <c r="B21" s="21" t="s">
        <v>155</v>
      </c>
      <c r="C21" s="23">
        <v>4</v>
      </c>
      <c r="D21" s="23">
        <v>0</v>
      </c>
      <c r="E21" s="23">
        <v>9</v>
      </c>
      <c r="F21" s="23">
        <v>13</v>
      </c>
      <c r="G21" s="23">
        <v>14</v>
      </c>
      <c r="H21" s="23">
        <v>15</v>
      </c>
      <c r="I21" s="23">
        <v>16</v>
      </c>
      <c r="J21" s="23">
        <v>14</v>
      </c>
      <c r="K21" s="23">
        <v>18</v>
      </c>
      <c r="L21" s="45">
        <v>103</v>
      </c>
    </row>
    <row r="22" spans="1:12" ht="26.15" customHeight="1" x14ac:dyDescent="0.35">
      <c r="A22" s="13" t="s">
        <v>77</v>
      </c>
      <c r="B22" s="22" t="s">
        <v>153</v>
      </c>
      <c r="C22" s="45">
        <v>7</v>
      </c>
      <c r="D22" s="45">
        <v>147</v>
      </c>
      <c r="E22" s="45">
        <v>753</v>
      </c>
      <c r="F22" s="45">
        <v>907</v>
      </c>
      <c r="G22" s="45">
        <v>1066</v>
      </c>
      <c r="H22" s="45">
        <v>1211</v>
      </c>
      <c r="I22" s="45">
        <v>1230</v>
      </c>
      <c r="J22" s="45">
        <v>1394</v>
      </c>
      <c r="K22" s="45">
        <v>926</v>
      </c>
      <c r="L22" s="45">
        <v>7641</v>
      </c>
    </row>
    <row r="23" spans="1:12" x14ac:dyDescent="0.35">
      <c r="A23" s="10" t="s">
        <v>77</v>
      </c>
      <c r="B23" s="21" t="s">
        <v>154</v>
      </c>
      <c r="C23" s="23">
        <v>7</v>
      </c>
      <c r="D23" s="23">
        <v>144</v>
      </c>
      <c r="E23" s="23">
        <v>733</v>
      </c>
      <c r="F23" s="23">
        <v>889</v>
      </c>
      <c r="G23" s="23">
        <v>1031</v>
      </c>
      <c r="H23" s="23">
        <v>1174</v>
      </c>
      <c r="I23" s="23">
        <v>1179</v>
      </c>
      <c r="J23" s="23">
        <v>1335</v>
      </c>
      <c r="K23" s="23">
        <v>875</v>
      </c>
      <c r="L23" s="45">
        <v>7367</v>
      </c>
    </row>
    <row r="24" spans="1:12" x14ac:dyDescent="0.35">
      <c r="A24" s="10" t="s">
        <v>77</v>
      </c>
      <c r="B24" s="21" t="s">
        <v>88</v>
      </c>
      <c r="C24" s="23">
        <v>0</v>
      </c>
      <c r="D24" s="23">
        <v>1</v>
      </c>
      <c r="E24" s="23">
        <v>11</v>
      </c>
      <c r="F24" s="23">
        <v>11</v>
      </c>
      <c r="G24" s="23">
        <v>19</v>
      </c>
      <c r="H24" s="23">
        <v>24</v>
      </c>
      <c r="I24" s="23">
        <v>31</v>
      </c>
      <c r="J24" s="23">
        <v>44</v>
      </c>
      <c r="K24" s="23">
        <v>32</v>
      </c>
      <c r="L24" s="45">
        <v>173</v>
      </c>
    </row>
    <row r="25" spans="1:12" x14ac:dyDescent="0.35">
      <c r="A25" s="10" t="s">
        <v>77</v>
      </c>
      <c r="B25" s="21" t="s">
        <v>89</v>
      </c>
      <c r="C25" s="23">
        <v>0</v>
      </c>
      <c r="D25" s="23">
        <v>0</v>
      </c>
      <c r="E25" s="23">
        <v>2</v>
      </c>
      <c r="F25" s="23">
        <v>0</v>
      </c>
      <c r="G25" s="23">
        <v>0</v>
      </c>
      <c r="H25" s="23">
        <v>0</v>
      </c>
      <c r="I25" s="23">
        <v>0</v>
      </c>
      <c r="J25" s="23">
        <v>0</v>
      </c>
      <c r="K25" s="23">
        <v>4</v>
      </c>
      <c r="L25" s="45">
        <v>6</v>
      </c>
    </row>
    <row r="26" spans="1:12" x14ac:dyDescent="0.35">
      <c r="A26" s="10" t="s">
        <v>77</v>
      </c>
      <c r="B26" s="21" t="s">
        <v>155</v>
      </c>
      <c r="C26" s="23">
        <v>0</v>
      </c>
      <c r="D26" s="23">
        <v>2</v>
      </c>
      <c r="E26" s="23">
        <v>7</v>
      </c>
      <c r="F26" s="23">
        <v>7</v>
      </c>
      <c r="G26" s="23">
        <v>16</v>
      </c>
      <c r="H26" s="23">
        <v>13</v>
      </c>
      <c r="I26" s="23">
        <v>20</v>
      </c>
      <c r="J26" s="23">
        <v>15</v>
      </c>
      <c r="K26" s="23">
        <v>15</v>
      </c>
      <c r="L26" s="45">
        <v>95</v>
      </c>
    </row>
    <row r="27" spans="1:12" x14ac:dyDescent="0.35">
      <c r="C27" s="23"/>
      <c r="D27" s="23"/>
      <c r="E27" s="23"/>
      <c r="F27" s="23"/>
      <c r="G27" s="23"/>
    </row>
    <row r="28" spans="1:12" x14ac:dyDescent="0.35">
      <c r="C28" s="23"/>
      <c r="D28" s="23"/>
      <c r="E28" s="23"/>
      <c r="F28" s="23"/>
      <c r="G28" s="23"/>
    </row>
    <row r="29" spans="1:12" x14ac:dyDescent="0.35">
      <c r="C29" s="23"/>
      <c r="D29" s="23"/>
      <c r="E29" s="23"/>
      <c r="F29" s="23"/>
      <c r="G29" s="23"/>
    </row>
    <row r="30" spans="1:12" x14ac:dyDescent="0.35">
      <c r="D30" s="23"/>
      <c r="E30" s="23"/>
      <c r="F30" s="23"/>
      <c r="G30" s="23"/>
    </row>
    <row r="31" spans="1:12" x14ac:dyDescent="0.35">
      <c r="D31" s="23"/>
      <c r="E31" s="23"/>
      <c r="F31" s="23"/>
      <c r="G31" s="23"/>
    </row>
    <row r="32" spans="1:12" x14ac:dyDescent="0.35">
      <c r="A32" s="21"/>
    </row>
    <row r="33" spans="1:1" x14ac:dyDescent="0.35">
      <c r="A33" s="21"/>
    </row>
    <row r="34" spans="1:1" x14ac:dyDescent="0.35">
      <c r="A34" s="21"/>
    </row>
    <row r="35" spans="1:1" x14ac:dyDescent="0.35">
      <c r="A35" s="21"/>
    </row>
    <row r="36" spans="1:1" x14ac:dyDescent="0.35">
      <c r="A36" s="21"/>
    </row>
  </sheetData>
  <phoneticPr fontId="14"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4BCD-E751-4EFB-BFC8-7D614172E345}">
  <sheetPr>
    <tabColor theme="6" tint="0.79998168889431442"/>
    <pageSetUpPr fitToPage="1"/>
  </sheetPr>
  <dimension ref="A1:D16"/>
  <sheetViews>
    <sheetView showGridLines="0" zoomScaleNormal="100" workbookViewId="0"/>
  </sheetViews>
  <sheetFormatPr defaultColWidth="9.1796875" defaultRowHeight="15.5" x14ac:dyDescent="0.35"/>
  <cols>
    <col min="1" max="1" width="59.1796875" style="24" customWidth="1"/>
    <col min="2" max="4" width="16.453125" style="24" customWidth="1"/>
    <col min="5" max="16384" width="9.1796875" style="24"/>
  </cols>
  <sheetData>
    <row r="1" spans="1:4" ht="18" x14ac:dyDescent="0.4">
      <c r="A1" s="32" t="s">
        <v>234</v>
      </c>
    </row>
    <row r="2" spans="1:4" x14ac:dyDescent="0.35">
      <c r="A2" s="11" t="s">
        <v>84</v>
      </c>
      <c r="B2" s="21"/>
      <c r="C2" s="21"/>
      <c r="D2" s="21"/>
    </row>
    <row r="3" spans="1:4" x14ac:dyDescent="0.35">
      <c r="A3" s="11" t="s">
        <v>206</v>
      </c>
      <c r="B3" s="21"/>
      <c r="C3" s="21"/>
      <c r="D3" s="21"/>
    </row>
    <row r="4" spans="1:4" x14ac:dyDescent="0.35">
      <c r="A4" s="11" t="s">
        <v>205</v>
      </c>
      <c r="B4" s="21"/>
      <c r="C4" s="21"/>
      <c r="D4" s="21"/>
    </row>
    <row r="5" spans="1:4" x14ac:dyDescent="0.35">
      <c r="A5" s="11" t="s">
        <v>210</v>
      </c>
      <c r="B5" s="21"/>
      <c r="C5" s="21"/>
      <c r="D5" s="21"/>
    </row>
    <row r="6" spans="1:4" x14ac:dyDescent="0.35">
      <c r="A6" s="11" t="s">
        <v>133</v>
      </c>
      <c r="B6" s="21"/>
      <c r="C6" s="21"/>
      <c r="D6" s="21"/>
    </row>
    <row r="7" spans="1:4" ht="52" customHeight="1" x14ac:dyDescent="0.35">
      <c r="A7" s="22" t="s">
        <v>150</v>
      </c>
      <c r="B7" s="45" t="s">
        <v>199</v>
      </c>
      <c r="C7" s="45" t="s">
        <v>200</v>
      </c>
      <c r="D7" s="75" t="s">
        <v>237</v>
      </c>
    </row>
    <row r="8" spans="1:4" x14ac:dyDescent="0.35">
      <c r="A8" s="21" t="s">
        <v>154</v>
      </c>
      <c r="B8" s="23">
        <v>13157.76</v>
      </c>
      <c r="C8" s="23">
        <v>12858</v>
      </c>
      <c r="D8" s="23">
        <v>12956.6</v>
      </c>
    </row>
    <row r="9" spans="1:4" x14ac:dyDescent="0.35">
      <c r="A9" s="21" t="s">
        <v>88</v>
      </c>
      <c r="B9" s="26" t="s">
        <v>198</v>
      </c>
      <c r="C9" s="26" t="s">
        <v>198</v>
      </c>
      <c r="D9" s="23">
        <v>25700</v>
      </c>
    </row>
    <row r="10" spans="1:4" x14ac:dyDescent="0.35">
      <c r="A10" s="21" t="s">
        <v>89</v>
      </c>
      <c r="B10" s="26" t="s">
        <v>201</v>
      </c>
      <c r="C10" s="26" t="s">
        <v>198</v>
      </c>
      <c r="D10" s="26" t="s">
        <v>201</v>
      </c>
    </row>
    <row r="11" spans="1:4" x14ac:dyDescent="0.35">
      <c r="A11" s="21" t="s">
        <v>155</v>
      </c>
      <c r="B11" s="26" t="s">
        <v>198</v>
      </c>
      <c r="C11" s="26" t="s">
        <v>198</v>
      </c>
      <c r="D11" s="23">
        <v>15000</v>
      </c>
    </row>
    <row r="15" spans="1:4" x14ac:dyDescent="0.35">
      <c r="A15" s="25"/>
    </row>
    <row r="16" spans="1:4" x14ac:dyDescent="0.35">
      <c r="A16" s="25"/>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B4718"/>
  </sheetPr>
  <dimension ref="A1:B12"/>
  <sheetViews>
    <sheetView zoomScaleNormal="100" workbookViewId="0"/>
  </sheetViews>
  <sheetFormatPr defaultColWidth="8.7265625" defaultRowHeight="15.5" x14ac:dyDescent="0.35"/>
  <cols>
    <col min="1" max="1" width="16" style="19" customWidth="1"/>
    <col min="2" max="2" width="111.1796875" style="20" customWidth="1"/>
    <col min="3" max="3" width="28.26953125" style="19" customWidth="1"/>
    <col min="4" max="16384" width="8.7265625" style="19"/>
  </cols>
  <sheetData>
    <row r="1" spans="1:2" s="11" customFormat="1" ht="18" x14ac:dyDescent="0.4">
      <c r="A1" s="32" t="s">
        <v>156</v>
      </c>
      <c r="B1" s="17"/>
    </row>
    <row r="2" spans="1:2" s="11" customFormat="1" x14ac:dyDescent="0.35">
      <c r="A2" s="11" t="s">
        <v>51</v>
      </c>
      <c r="B2" s="17"/>
    </row>
    <row r="3" spans="1:2" s="12" customFormat="1" ht="30" customHeight="1" x14ac:dyDescent="0.35">
      <c r="A3" s="36" t="s">
        <v>157</v>
      </c>
      <c r="B3" s="40" t="s">
        <v>158</v>
      </c>
    </row>
    <row r="4" spans="1:2" s="12" customFormat="1" ht="25.4" customHeight="1" x14ac:dyDescent="0.35">
      <c r="A4" s="19" t="s">
        <v>159</v>
      </c>
      <c r="B4" s="20" t="s">
        <v>160</v>
      </c>
    </row>
    <row r="5" spans="1:2" s="12" customFormat="1" ht="69.650000000000006" customHeight="1" x14ac:dyDescent="0.35">
      <c r="A5" s="19" t="s">
        <v>161</v>
      </c>
      <c r="B5" s="20" t="s">
        <v>184</v>
      </c>
    </row>
    <row r="6" spans="1:2" s="12" customFormat="1" ht="85.75" customHeight="1" x14ac:dyDescent="0.35">
      <c r="A6" s="19" t="s">
        <v>163</v>
      </c>
      <c r="B6" s="20" t="s">
        <v>186</v>
      </c>
    </row>
    <row r="7" spans="1:2" ht="115.75" customHeight="1" x14ac:dyDescent="0.35">
      <c r="A7" s="19" t="s">
        <v>165</v>
      </c>
      <c r="B7" s="20" t="s">
        <v>162</v>
      </c>
    </row>
    <row r="8" spans="1:2" ht="85.75" customHeight="1" x14ac:dyDescent="0.35">
      <c r="A8" s="19" t="s">
        <v>166</v>
      </c>
      <c r="B8" s="20" t="s">
        <v>164</v>
      </c>
    </row>
    <row r="9" spans="1:2" ht="43.5" customHeight="1" x14ac:dyDescent="0.35">
      <c r="A9" s="19" t="s">
        <v>168</v>
      </c>
      <c r="B9" s="20" t="s">
        <v>203</v>
      </c>
    </row>
    <row r="10" spans="1:2" ht="53.25" customHeight="1" x14ac:dyDescent="0.35">
      <c r="A10" s="19" t="s">
        <v>170</v>
      </c>
      <c r="B10" s="49" t="s">
        <v>167</v>
      </c>
    </row>
    <row r="11" spans="1:2" ht="39.65" customHeight="1" x14ac:dyDescent="0.35">
      <c r="A11" s="19" t="s">
        <v>185</v>
      </c>
      <c r="B11" s="49" t="s">
        <v>169</v>
      </c>
    </row>
    <row r="12" spans="1:2" ht="39.75" customHeight="1" x14ac:dyDescent="0.35">
      <c r="A12" s="19" t="s">
        <v>187</v>
      </c>
      <c r="B12" s="49" t="s">
        <v>171</v>
      </c>
    </row>
  </sheetData>
  <phoneticPr fontId="14"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D4FF"/>
    <pageSetUpPr fitToPage="1"/>
  </sheetPr>
  <dimension ref="A1:B20"/>
  <sheetViews>
    <sheetView showGridLines="0" zoomScaleNormal="100" workbookViewId="0"/>
  </sheetViews>
  <sheetFormatPr defaultColWidth="9.1796875" defaultRowHeight="15.5" x14ac:dyDescent="0.35"/>
  <cols>
    <col min="1" max="1" width="24.54296875" style="10" customWidth="1"/>
    <col min="2" max="2" width="96.54296875" style="10" customWidth="1"/>
    <col min="3" max="16384" width="9.1796875" style="10"/>
  </cols>
  <sheetData>
    <row r="1" spans="1:2" ht="18" x14ac:dyDescent="0.4">
      <c r="A1" s="31" t="s">
        <v>25</v>
      </c>
    </row>
    <row r="2" spans="1:2" ht="30" customHeight="1" x14ac:dyDescent="0.35">
      <c r="A2" s="11" t="s">
        <v>26</v>
      </c>
    </row>
    <row r="3" spans="1:2" ht="30" customHeight="1" x14ac:dyDescent="0.35">
      <c r="A3" s="38" t="s">
        <v>27</v>
      </c>
      <c r="B3" s="37" t="s">
        <v>28</v>
      </c>
    </row>
    <row r="4" spans="1:2" x14ac:dyDescent="0.35">
      <c r="A4" s="43" t="s">
        <v>29</v>
      </c>
      <c r="B4" s="10" t="s">
        <v>30</v>
      </c>
    </row>
    <row r="5" spans="1:2" x14ac:dyDescent="0.35">
      <c r="A5" s="43" t="s">
        <v>31</v>
      </c>
      <c r="B5" s="10" t="s">
        <v>32</v>
      </c>
    </row>
    <row r="6" spans="1:2" x14ac:dyDescent="0.35">
      <c r="A6" s="59" t="s">
        <v>33</v>
      </c>
      <c r="B6" s="10" t="s">
        <v>34</v>
      </c>
    </row>
    <row r="7" spans="1:2" ht="21" customHeight="1" x14ac:dyDescent="0.35">
      <c r="A7" s="38" t="s">
        <v>35</v>
      </c>
    </row>
    <row r="8" spans="1:2" ht="21" customHeight="1" x14ac:dyDescent="0.35">
      <c r="A8" s="38" t="s">
        <v>36</v>
      </c>
    </row>
    <row r="9" spans="1:2" ht="31" x14ac:dyDescent="0.35">
      <c r="A9" s="55">
        <v>1.1000000000000001</v>
      </c>
      <c r="B9" s="16" t="s">
        <v>241</v>
      </c>
    </row>
    <row r="10" spans="1:2" ht="31" x14ac:dyDescent="0.35">
      <c r="A10" s="55" t="s">
        <v>244</v>
      </c>
      <c r="B10" s="16" t="s">
        <v>246</v>
      </c>
    </row>
    <row r="11" spans="1:2" ht="31" x14ac:dyDescent="0.35">
      <c r="A11" s="55" t="s">
        <v>245</v>
      </c>
      <c r="B11" s="16" t="s">
        <v>258</v>
      </c>
    </row>
    <row r="12" spans="1:2" x14ac:dyDescent="0.35">
      <c r="A12" s="38" t="s">
        <v>37</v>
      </c>
    </row>
    <row r="13" spans="1:2" ht="31" x14ac:dyDescent="0.35">
      <c r="A13" s="55">
        <v>1.3</v>
      </c>
      <c r="B13" s="16" t="s">
        <v>247</v>
      </c>
    </row>
    <row r="14" spans="1:2" ht="31" x14ac:dyDescent="0.35">
      <c r="A14" s="55">
        <v>1.4</v>
      </c>
      <c r="B14" s="16" t="s">
        <v>249</v>
      </c>
    </row>
    <row r="15" spans="1:2" ht="46.5" x14ac:dyDescent="0.35">
      <c r="A15" s="55">
        <v>1.5</v>
      </c>
      <c r="B15" s="16" t="s">
        <v>250</v>
      </c>
    </row>
    <row r="16" spans="1:2" ht="21" customHeight="1" x14ac:dyDescent="0.35">
      <c r="A16" s="37" t="s">
        <v>38</v>
      </c>
      <c r="B16" s="13"/>
    </row>
    <row r="17" spans="1:2" ht="31" x14ac:dyDescent="0.35">
      <c r="A17" s="55" t="s">
        <v>39</v>
      </c>
      <c r="B17" s="16" t="s">
        <v>251</v>
      </c>
    </row>
    <row r="18" spans="1:2" ht="21" customHeight="1" x14ac:dyDescent="0.35">
      <c r="A18" s="38" t="s">
        <v>197</v>
      </c>
      <c r="B18" s="13"/>
    </row>
    <row r="19" spans="1:2" ht="31" x14ac:dyDescent="0.35">
      <c r="A19" s="73" t="s">
        <v>196</v>
      </c>
      <c r="B19" s="16" t="s">
        <v>233</v>
      </c>
    </row>
    <row r="20" spans="1:2" ht="22.5" customHeight="1" x14ac:dyDescent="0.35">
      <c r="A20" s="71" t="s">
        <v>156</v>
      </c>
    </row>
  </sheetData>
  <hyperlinks>
    <hyperlink ref="A10" location="'1.2A'!A1" display="1.2A" xr:uid="{00000000-0004-0000-0100-000001000000}"/>
    <hyperlink ref="A13" location="'1.3'!A1" display="'1.3'!A1" xr:uid="{00000000-0004-0000-0100-000002000000}"/>
    <hyperlink ref="A9" location="'1.1'!A1" display="1.1" xr:uid="{00000000-0004-0000-0100-000004000000}"/>
    <hyperlink ref="A4" location="'Scheme background'!A1" display="Scheme background" xr:uid="{00000000-0004-0000-0100-000006000000}"/>
    <hyperlink ref="A5" location="Glossary!A1" display="Glossary" xr:uid="{00000000-0004-0000-0100-000007000000}"/>
    <hyperlink ref="A14" location="'1.4'!A1" display="'1.4'!A1" xr:uid="{0F54EF9E-9B1C-40EA-87B2-6FC7FD7FADDB}"/>
    <hyperlink ref="A15" location="'1.6'!A1" display="'1.6'!A1" xr:uid="{E5DEF5DA-605E-42EB-817F-B5D5DF1D1011}"/>
    <hyperlink ref="A6" location="Commentary!A1" display="Commentary" xr:uid="{5120B7E1-D871-48C2-A7D3-EE192A916A79}"/>
    <hyperlink ref="A17" location="M1.1!A1" display="M1.1" xr:uid="{F0723DFA-B391-432D-81FE-068AD6D5ED62}"/>
    <hyperlink ref="A19" location="Q1.1!A1" display="Q1.1" xr:uid="{46CE916D-467E-447A-9937-B0130E4321F4}"/>
    <hyperlink ref="A20" location="Notes!A1" display="Notes" xr:uid="{AF98AD65-8F07-4651-A954-E04542B0D4C9}"/>
    <hyperlink ref="A11" location="'1.2B'!A1" display="1.2B" xr:uid="{0A306E1C-F74A-4DB3-91EE-43B54DA42029}"/>
  </hyperlinks>
  <pageMargins left="0.70866141732283472" right="0.70866141732283472" top="0.74803149606299213" bottom="0.74803149606299213" header="0.31496062992125984" footer="0.31496062992125984"/>
  <pageSetup paperSize="9" scale="63"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53494"/>
  </sheetPr>
  <dimension ref="A1:F13"/>
  <sheetViews>
    <sheetView showGridLines="0" zoomScaleNormal="100" workbookViewId="0"/>
  </sheetViews>
  <sheetFormatPr defaultColWidth="0" defaultRowHeight="15.5" x14ac:dyDescent="0.35"/>
  <cols>
    <col min="1" max="1" width="117.54296875" style="15" customWidth="1"/>
    <col min="2" max="3" width="0" style="10" hidden="1" customWidth="1"/>
    <col min="4" max="5" width="9.1796875" style="10" hidden="1" customWidth="1"/>
    <col min="6" max="6" width="0" style="10" hidden="1" customWidth="1"/>
    <col min="7" max="16384" width="9.1796875" style="10" hidden="1"/>
  </cols>
  <sheetData>
    <row r="1" spans="1:5" ht="18" x14ac:dyDescent="0.4">
      <c r="A1" s="32" t="s">
        <v>29</v>
      </c>
    </row>
    <row r="2" spans="1:5" ht="83.5" customHeight="1" x14ac:dyDescent="0.35">
      <c r="A2" s="81" t="s">
        <v>40</v>
      </c>
    </row>
    <row r="3" spans="1:5" s="16" customFormat="1" ht="30" customHeight="1" x14ac:dyDescent="0.35">
      <c r="A3" s="15" t="s">
        <v>41</v>
      </c>
      <c r="B3" s="82"/>
      <c r="C3" s="82"/>
      <c r="D3" s="82"/>
      <c r="E3" s="83"/>
    </row>
    <row r="4" spans="1:5" s="16" customFormat="1" ht="40.75" customHeight="1" x14ac:dyDescent="0.35">
      <c r="A4" s="15" t="s">
        <v>42</v>
      </c>
      <c r="B4" s="82"/>
      <c r="C4" s="82"/>
      <c r="D4" s="82"/>
      <c r="E4" s="83"/>
    </row>
    <row r="5" spans="1:5" s="16" customFormat="1" ht="40.75" customHeight="1" x14ac:dyDescent="0.35">
      <c r="A5" s="15" t="s">
        <v>43</v>
      </c>
      <c r="B5" s="82"/>
      <c r="C5" s="82"/>
      <c r="D5" s="82"/>
      <c r="E5" s="83"/>
    </row>
    <row r="6" spans="1:5" s="16" customFormat="1" ht="55.5" customHeight="1" x14ac:dyDescent="0.35">
      <c r="A6" s="15" t="s">
        <v>44</v>
      </c>
    </row>
    <row r="7" spans="1:5" s="16" customFormat="1" ht="40.75" customHeight="1" x14ac:dyDescent="0.35">
      <c r="A7" s="15" t="s">
        <v>45</v>
      </c>
    </row>
    <row r="8" spans="1:5" s="16" customFormat="1" ht="119.25" customHeight="1" x14ac:dyDescent="0.35">
      <c r="A8" s="15" t="s">
        <v>46</v>
      </c>
    </row>
    <row r="9" spans="1:5" s="16" customFormat="1" ht="72.25" customHeight="1" x14ac:dyDescent="0.35">
      <c r="A9" s="15" t="s">
        <v>47</v>
      </c>
      <c r="B9" s="82"/>
      <c r="C9" s="82"/>
      <c r="D9" s="82"/>
      <c r="E9" s="83"/>
    </row>
    <row r="10" spans="1:5" s="16" customFormat="1" ht="38.9" customHeight="1" x14ac:dyDescent="0.35">
      <c r="A10" s="74" t="s">
        <v>204</v>
      </c>
      <c r="B10" s="52"/>
      <c r="C10" s="52"/>
      <c r="D10" s="52"/>
      <c r="E10" s="53"/>
    </row>
    <row r="11" spans="1:5" ht="30" customHeight="1" x14ac:dyDescent="0.35">
      <c r="A11" s="39" t="s">
        <v>48</v>
      </c>
    </row>
    <row r="12" spans="1:5" x14ac:dyDescent="0.35">
      <c r="A12" s="63" t="s">
        <v>49</v>
      </c>
    </row>
    <row r="13" spans="1:5" x14ac:dyDescent="0.35">
      <c r="A13" s="63" t="s">
        <v>50</v>
      </c>
    </row>
  </sheetData>
  <mergeCells count="4">
    <mergeCell ref="B3:E3"/>
    <mergeCell ref="B4:E4"/>
    <mergeCell ref="B5:E5"/>
    <mergeCell ref="B9:E9"/>
  </mergeCells>
  <hyperlinks>
    <hyperlink ref="A12" r:id="rId1" xr:uid="{0C347ABF-8565-411C-A0EC-4E0C1C9779E1}"/>
    <hyperlink ref="A13" r:id="rId2" xr:uid="{A6A550F9-7130-4A8A-9C30-6012363CFCFA}"/>
    <hyperlink ref="A10" r:id="rId3" display="Information on the total value of all grants paid to date and how much of the £450 million budget is remaining is published by Ofgem on a monthly basis and can be found here." xr:uid="{4D2B415A-E0F5-4A66-8672-19871FC516FE}"/>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53494"/>
    <pageSetUpPr fitToPage="1"/>
  </sheetPr>
  <dimension ref="A1:B19"/>
  <sheetViews>
    <sheetView zoomScaleNormal="100" workbookViewId="0"/>
  </sheetViews>
  <sheetFormatPr defaultColWidth="8.7265625" defaultRowHeight="15.5" x14ac:dyDescent="0.35"/>
  <cols>
    <col min="1" max="1" width="42.81640625" style="19" customWidth="1"/>
    <col min="2" max="2" width="111.1796875" style="20" customWidth="1"/>
    <col min="3" max="16384" width="8.7265625" style="19"/>
  </cols>
  <sheetData>
    <row r="1" spans="1:2" s="11" customFormat="1" ht="18" x14ac:dyDescent="0.4">
      <c r="A1" s="32" t="s">
        <v>31</v>
      </c>
      <c r="B1" s="17"/>
    </row>
    <row r="2" spans="1:2" s="11" customFormat="1" x14ac:dyDescent="0.35">
      <c r="A2" s="11" t="s">
        <v>51</v>
      </c>
      <c r="B2" s="17"/>
    </row>
    <row r="3" spans="1:2" s="12" customFormat="1" ht="30" customHeight="1" x14ac:dyDescent="0.35">
      <c r="A3" s="36" t="s">
        <v>52</v>
      </c>
      <c r="B3" s="40" t="s">
        <v>9</v>
      </c>
    </row>
    <row r="4" spans="1:2" ht="53" customHeight="1" x14ac:dyDescent="0.35">
      <c r="A4" s="18" t="s">
        <v>53</v>
      </c>
      <c r="B4" s="16" t="s">
        <v>54</v>
      </c>
    </row>
    <row r="5" spans="1:2" ht="85" customHeight="1" x14ac:dyDescent="0.35">
      <c r="A5" s="18" t="s">
        <v>55</v>
      </c>
      <c r="B5" s="16" t="s">
        <v>56</v>
      </c>
    </row>
    <row r="6" spans="1:2" ht="38.15" customHeight="1" x14ac:dyDescent="0.35">
      <c r="A6" s="18" t="s">
        <v>57</v>
      </c>
      <c r="B6" s="16" t="s">
        <v>58</v>
      </c>
    </row>
    <row r="7" spans="1:2" ht="39.25" customHeight="1" x14ac:dyDescent="0.35">
      <c r="A7" s="18" t="s">
        <v>59</v>
      </c>
      <c r="B7" s="16" t="s">
        <v>60</v>
      </c>
    </row>
    <row r="8" spans="1:2" ht="37.75" customHeight="1" x14ac:dyDescent="0.35">
      <c r="A8" s="18" t="s">
        <v>61</v>
      </c>
      <c r="B8" s="16" t="s">
        <v>62</v>
      </c>
    </row>
    <row r="9" spans="1:2" ht="38.15" customHeight="1" x14ac:dyDescent="0.35">
      <c r="A9" s="18" t="s">
        <v>63</v>
      </c>
      <c r="B9" s="16" t="s">
        <v>64</v>
      </c>
    </row>
    <row r="10" spans="1:2" ht="52.5" customHeight="1" x14ac:dyDescent="0.35">
      <c r="A10" s="18" t="s">
        <v>65</v>
      </c>
      <c r="B10" s="16" t="s">
        <v>66</v>
      </c>
    </row>
    <row r="11" spans="1:2" ht="35" customHeight="1" x14ac:dyDescent="0.35">
      <c r="A11" s="18" t="s">
        <v>67</v>
      </c>
      <c r="B11" s="16" t="s">
        <v>68</v>
      </c>
    </row>
    <row r="12" spans="1:2" ht="52.75" customHeight="1" x14ac:dyDescent="0.35">
      <c r="A12" s="18" t="s">
        <v>69</v>
      </c>
      <c r="B12" s="16" t="s">
        <v>70</v>
      </c>
    </row>
    <row r="13" spans="1:2" ht="37.5" customHeight="1" x14ac:dyDescent="0.35">
      <c r="A13" s="18" t="s">
        <v>71</v>
      </c>
      <c r="B13" s="16" t="s">
        <v>72</v>
      </c>
    </row>
    <row r="14" spans="1:2" ht="39.65" customHeight="1" x14ac:dyDescent="0.35">
      <c r="A14" s="18" t="s">
        <v>73</v>
      </c>
      <c r="B14" s="16" t="s">
        <v>74</v>
      </c>
    </row>
    <row r="15" spans="1:2" ht="52.4" customHeight="1" x14ac:dyDescent="0.35">
      <c r="A15" s="18" t="s">
        <v>75</v>
      </c>
      <c r="B15" s="16" t="s">
        <v>76</v>
      </c>
    </row>
    <row r="16" spans="1:2" ht="24.75" customHeight="1" x14ac:dyDescent="0.35">
      <c r="A16" s="18" t="s">
        <v>77</v>
      </c>
      <c r="B16" s="16" t="s">
        <v>78</v>
      </c>
    </row>
    <row r="17" spans="1:2" ht="20.9" customHeight="1" x14ac:dyDescent="0.35">
      <c r="A17" s="18" t="s">
        <v>79</v>
      </c>
      <c r="B17" s="16" t="s">
        <v>80</v>
      </c>
    </row>
    <row r="18" spans="1:2" ht="52.4" customHeight="1" x14ac:dyDescent="0.35">
      <c r="A18" s="18" t="s">
        <v>81</v>
      </c>
      <c r="B18" s="16" t="s">
        <v>82</v>
      </c>
    </row>
    <row r="19" spans="1:2" ht="57.75" customHeight="1" x14ac:dyDescent="0.35">
      <c r="A19" s="18" t="s">
        <v>175</v>
      </c>
      <c r="B19" s="16" t="s">
        <v>176</v>
      </c>
    </row>
  </sheetData>
  <pageMargins left="0.7" right="0.7" top="0.75" bottom="0.75" header="0.3" footer="0.3"/>
  <pageSetup paperSize="9" scale="67" orientation="portrait" verticalDpi="4"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A1EA-A083-41CB-AA2C-A5C40586F434}">
  <sheetPr>
    <tabColor rgb="FF253494"/>
  </sheetPr>
  <dimension ref="A1:F8"/>
  <sheetViews>
    <sheetView showGridLines="0" zoomScaleNormal="100" workbookViewId="0"/>
  </sheetViews>
  <sheetFormatPr defaultColWidth="0" defaultRowHeight="15.5" x14ac:dyDescent="0.35"/>
  <cols>
    <col min="1" max="1" width="117.54296875" style="15" customWidth="1"/>
    <col min="2" max="3" width="0" style="10" hidden="1" customWidth="1"/>
    <col min="4" max="5" width="9.1796875" style="10" hidden="1" customWidth="1"/>
    <col min="6" max="6" width="0" style="10" hidden="1" customWidth="1"/>
    <col min="7" max="16384" width="9.1796875" style="10" hidden="1"/>
  </cols>
  <sheetData>
    <row r="1" spans="1:5" ht="18" x14ac:dyDescent="0.4">
      <c r="A1" s="32" t="s">
        <v>33</v>
      </c>
    </row>
    <row r="2" spans="1:5" ht="33" customHeight="1" x14ac:dyDescent="0.35">
      <c r="A2" s="14" t="s">
        <v>256</v>
      </c>
    </row>
    <row r="3" spans="1:5" s="16" customFormat="1" ht="30" customHeight="1" x14ac:dyDescent="0.35">
      <c r="A3" s="60" t="s">
        <v>83</v>
      </c>
      <c r="B3" s="82"/>
      <c r="C3" s="82"/>
      <c r="D3" s="82"/>
      <c r="E3" s="83"/>
    </row>
    <row r="4" spans="1:5" ht="71.25" customHeight="1" x14ac:dyDescent="0.35">
      <c r="A4" s="81" t="s">
        <v>264</v>
      </c>
      <c r="B4" s="84"/>
      <c r="C4" s="84"/>
      <c r="D4" s="84"/>
      <c r="E4" s="85"/>
    </row>
    <row r="5" spans="1:5" ht="44" customHeight="1" x14ac:dyDescent="0.35">
      <c r="A5" s="81" t="s">
        <v>260</v>
      </c>
      <c r="B5" s="15"/>
      <c r="C5" s="15"/>
      <c r="D5" s="15"/>
      <c r="E5" s="21"/>
    </row>
    <row r="6" spans="1:5" ht="66" customHeight="1" x14ac:dyDescent="0.35">
      <c r="A6" s="81" t="s">
        <v>261</v>
      </c>
      <c r="B6" s="84"/>
      <c r="C6" s="84"/>
      <c r="D6" s="84"/>
      <c r="E6" s="85"/>
    </row>
    <row r="7" spans="1:5" ht="68.25" customHeight="1" x14ac:dyDescent="0.35">
      <c r="A7" s="81" t="s">
        <v>262</v>
      </c>
    </row>
    <row r="8" spans="1:5" ht="38.25" customHeight="1" x14ac:dyDescent="0.35">
      <c r="A8" s="81" t="s">
        <v>263</v>
      </c>
    </row>
  </sheetData>
  <mergeCells count="3">
    <mergeCell ref="B3:E3"/>
    <mergeCell ref="B4:E4"/>
    <mergeCell ref="B6:E6"/>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49992370372631"/>
  </sheetPr>
  <dimension ref="A1:H11"/>
  <sheetViews>
    <sheetView showGridLines="0" zoomScaleNormal="100" workbookViewId="0"/>
  </sheetViews>
  <sheetFormatPr defaultColWidth="22.54296875" defaultRowHeight="15.5" x14ac:dyDescent="0.35"/>
  <cols>
    <col min="1" max="1" width="38.7265625" style="10" customWidth="1"/>
    <col min="2" max="6" width="17.7265625" style="21" customWidth="1"/>
    <col min="7" max="16384" width="22.54296875" style="21"/>
  </cols>
  <sheetData>
    <row r="1" spans="1:8" ht="18" x14ac:dyDescent="0.4">
      <c r="A1" s="32" t="s">
        <v>242</v>
      </c>
    </row>
    <row r="2" spans="1:8" x14ac:dyDescent="0.35">
      <c r="A2" s="11" t="s">
        <v>84</v>
      </c>
    </row>
    <row r="3" spans="1:8" x14ac:dyDescent="0.35">
      <c r="A3" s="11" t="s">
        <v>207</v>
      </c>
    </row>
    <row r="4" spans="1:8" x14ac:dyDescent="0.35">
      <c r="A4" s="11" t="s">
        <v>85</v>
      </c>
    </row>
    <row r="5" spans="1:8" s="22" customFormat="1" ht="72.25" customHeight="1" x14ac:dyDescent="0.35">
      <c r="A5" s="37" t="s">
        <v>86</v>
      </c>
      <c r="B5" s="41" t="s">
        <v>87</v>
      </c>
      <c r="C5" s="41" t="s">
        <v>88</v>
      </c>
      <c r="D5" s="41" t="s">
        <v>89</v>
      </c>
      <c r="E5" s="41" t="s">
        <v>90</v>
      </c>
      <c r="F5" s="41" t="s">
        <v>91</v>
      </c>
    </row>
    <row r="6" spans="1:8" ht="15.4" customHeight="1" x14ac:dyDescent="0.35">
      <c r="A6" s="10" t="s">
        <v>92</v>
      </c>
      <c r="B6" s="23">
        <v>12464</v>
      </c>
      <c r="C6" s="23">
        <v>358</v>
      </c>
      <c r="D6" s="23">
        <v>9</v>
      </c>
      <c r="E6" s="23">
        <v>150</v>
      </c>
      <c r="F6" s="45">
        <v>12981</v>
      </c>
      <c r="H6" s="22"/>
    </row>
    <row r="7" spans="1:8" ht="15.4" customHeight="1" x14ac:dyDescent="0.35">
      <c r="A7" s="10" t="s">
        <v>177</v>
      </c>
      <c r="B7" s="23">
        <v>10655</v>
      </c>
      <c r="C7" s="23">
        <v>291</v>
      </c>
      <c r="D7" s="23">
        <v>8</v>
      </c>
      <c r="E7" s="23">
        <v>132</v>
      </c>
      <c r="F7" s="45">
        <v>11086</v>
      </c>
      <c r="H7" s="22"/>
    </row>
    <row r="8" spans="1:8" ht="15.4" customHeight="1" x14ac:dyDescent="0.35">
      <c r="A8" s="10" t="s">
        <v>93</v>
      </c>
      <c r="B8" s="23">
        <v>7875</v>
      </c>
      <c r="C8" s="23">
        <v>187</v>
      </c>
      <c r="D8" s="23">
        <v>6</v>
      </c>
      <c r="E8" s="23">
        <v>103</v>
      </c>
      <c r="F8" s="45">
        <v>8171</v>
      </c>
      <c r="H8" s="22"/>
    </row>
    <row r="9" spans="1:8" ht="15.4" customHeight="1" x14ac:dyDescent="0.35">
      <c r="A9" s="10" t="s">
        <v>77</v>
      </c>
      <c r="B9" s="23">
        <v>7367</v>
      </c>
      <c r="C9" s="23">
        <v>173</v>
      </c>
      <c r="D9" s="23">
        <v>6</v>
      </c>
      <c r="E9" s="23">
        <v>95</v>
      </c>
      <c r="F9" s="45">
        <v>7641</v>
      </c>
      <c r="H9" s="22"/>
    </row>
    <row r="11" spans="1:8" x14ac:dyDescent="0.35">
      <c r="B11" s="70"/>
      <c r="C11" s="70"/>
      <c r="D11" s="70"/>
      <c r="E11" s="70"/>
      <c r="F11" s="69"/>
    </row>
  </sheetData>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749992370372631"/>
  </sheetPr>
  <dimension ref="A1:V27"/>
  <sheetViews>
    <sheetView showGridLines="0" zoomScaleNormal="100" workbookViewId="0">
      <pane xSplit="2" topLeftCell="C1" activePane="topRight" state="frozen"/>
      <selection activeCell="A17" sqref="A17"/>
      <selection pane="topRight"/>
    </sheetView>
  </sheetViews>
  <sheetFormatPr defaultColWidth="8.7265625" defaultRowHeight="15.5" x14ac:dyDescent="0.35"/>
  <cols>
    <col min="1" max="1" width="14.54296875" style="21" customWidth="1"/>
    <col min="2" max="2" width="32.7265625" style="21" customWidth="1"/>
    <col min="3" max="7" width="16" style="21" customWidth="1"/>
    <col min="8" max="8" width="25.7265625" style="21" customWidth="1"/>
    <col min="9" max="12" width="16" style="21" customWidth="1"/>
    <col min="13" max="13" width="25.7265625" style="21" customWidth="1"/>
    <col min="14" max="17" width="16" style="21" customWidth="1"/>
    <col min="18" max="18" width="25.7265625" style="21" customWidth="1"/>
    <col min="19" max="22" width="16" style="21" customWidth="1"/>
    <col min="23" max="16384" width="8.7265625" style="21"/>
  </cols>
  <sheetData>
    <row r="1" spans="1:22" ht="18" x14ac:dyDescent="0.4">
      <c r="A1" s="32" t="s">
        <v>243</v>
      </c>
    </row>
    <row r="2" spans="1:22" x14ac:dyDescent="0.35">
      <c r="A2" s="11" t="s">
        <v>51</v>
      </c>
    </row>
    <row r="3" spans="1:22" x14ac:dyDescent="0.35">
      <c r="A3" s="11" t="s">
        <v>94</v>
      </c>
    </row>
    <row r="4" spans="1:22" x14ac:dyDescent="0.35">
      <c r="A4" s="11" t="s">
        <v>132</v>
      </c>
    </row>
    <row r="5" spans="1:22" x14ac:dyDescent="0.35">
      <c r="A5" s="11" t="s">
        <v>95</v>
      </c>
      <c r="B5" s="27"/>
      <c r="C5" s="27"/>
      <c r="D5" s="27"/>
      <c r="E5" s="27"/>
      <c r="F5" s="27"/>
      <c r="G5" s="27"/>
      <c r="H5" s="27"/>
      <c r="I5" s="27"/>
      <c r="J5" s="27"/>
      <c r="K5" s="27"/>
      <c r="L5" s="27"/>
      <c r="M5" s="27"/>
      <c r="N5" s="27"/>
      <c r="O5" s="27"/>
      <c r="P5" s="27"/>
      <c r="Q5" s="27"/>
      <c r="R5" s="27"/>
      <c r="S5" s="27"/>
      <c r="T5" s="27"/>
      <c r="U5" s="27"/>
      <c r="V5" s="27"/>
    </row>
    <row r="6" spans="1:22" x14ac:dyDescent="0.35">
      <c r="A6" s="28" t="s">
        <v>96</v>
      </c>
      <c r="B6" s="27"/>
      <c r="C6" s="27"/>
      <c r="D6" s="27"/>
      <c r="E6" s="27"/>
      <c r="F6" s="27"/>
      <c r="G6" s="27"/>
      <c r="H6" s="27"/>
      <c r="I6" s="27"/>
      <c r="J6" s="27"/>
      <c r="K6" s="27"/>
      <c r="L6" s="27"/>
      <c r="M6" s="27"/>
      <c r="N6" s="27"/>
      <c r="O6" s="27"/>
      <c r="P6" s="27"/>
      <c r="Q6" s="27"/>
      <c r="R6" s="27"/>
      <c r="S6" s="27"/>
      <c r="T6" s="27"/>
      <c r="U6" s="27"/>
      <c r="V6" s="27"/>
    </row>
    <row r="7" spans="1:22" x14ac:dyDescent="0.35">
      <c r="A7" s="28" t="s">
        <v>97</v>
      </c>
      <c r="B7" s="27"/>
      <c r="C7" s="27"/>
      <c r="D7" s="27"/>
      <c r="E7" s="27"/>
      <c r="F7" s="27"/>
      <c r="G7" s="27"/>
      <c r="H7" s="27"/>
      <c r="I7" s="27"/>
      <c r="J7" s="27"/>
      <c r="K7" s="27"/>
      <c r="L7" s="27"/>
      <c r="M7" s="27"/>
      <c r="N7" s="27"/>
      <c r="O7" s="27"/>
      <c r="P7" s="27"/>
      <c r="Q7" s="27"/>
      <c r="R7" s="27"/>
      <c r="S7" s="27"/>
      <c r="T7" s="27"/>
      <c r="U7" s="27"/>
      <c r="V7" s="27"/>
    </row>
    <row r="8" spans="1:22" x14ac:dyDescent="0.35">
      <c r="A8" s="28" t="s">
        <v>98</v>
      </c>
      <c r="B8" s="27"/>
      <c r="C8" s="27"/>
      <c r="D8" s="27"/>
      <c r="E8" s="27"/>
      <c r="F8" s="27"/>
      <c r="G8" s="27"/>
      <c r="H8" s="27"/>
      <c r="I8" s="27"/>
      <c r="J8" s="27"/>
      <c r="K8" s="27"/>
      <c r="L8" s="27"/>
      <c r="M8" s="27"/>
      <c r="N8" s="27"/>
      <c r="O8" s="27"/>
      <c r="P8" s="27"/>
      <c r="Q8" s="27"/>
      <c r="R8" s="27"/>
      <c r="S8" s="27"/>
      <c r="T8" s="27"/>
      <c r="U8" s="27"/>
      <c r="V8" s="27"/>
    </row>
    <row r="9" spans="1:22" ht="145.75" customHeight="1" x14ac:dyDescent="0.35">
      <c r="A9" s="40" t="s">
        <v>99</v>
      </c>
      <c r="B9" s="37" t="s">
        <v>100</v>
      </c>
      <c r="C9" s="41" t="s">
        <v>101</v>
      </c>
      <c r="D9" s="41" t="s">
        <v>211</v>
      </c>
      <c r="E9" s="41" t="s">
        <v>212</v>
      </c>
      <c r="F9" s="41" t="s">
        <v>213</v>
      </c>
      <c r="G9" s="41" t="s">
        <v>102</v>
      </c>
      <c r="H9" s="41" t="s">
        <v>178</v>
      </c>
      <c r="I9" s="41" t="s">
        <v>214</v>
      </c>
      <c r="J9" s="41" t="s">
        <v>215</v>
      </c>
      <c r="K9" s="41" t="s">
        <v>216</v>
      </c>
      <c r="L9" s="41" t="s">
        <v>189</v>
      </c>
      <c r="M9" s="41" t="s">
        <v>217</v>
      </c>
      <c r="N9" s="41" t="s">
        <v>218</v>
      </c>
      <c r="O9" s="41" t="s">
        <v>219</v>
      </c>
      <c r="P9" s="41" t="s">
        <v>220</v>
      </c>
      <c r="Q9" s="41" t="s">
        <v>103</v>
      </c>
      <c r="R9" s="41" t="s">
        <v>104</v>
      </c>
      <c r="S9" s="41" t="s">
        <v>221</v>
      </c>
      <c r="T9" s="41" t="s">
        <v>105</v>
      </c>
      <c r="U9" s="41" t="s">
        <v>106</v>
      </c>
      <c r="V9" s="41" t="s">
        <v>107</v>
      </c>
    </row>
    <row r="10" spans="1:22" s="22" customFormat="1" ht="22.4" customHeight="1" x14ac:dyDescent="0.35">
      <c r="A10" s="46" t="s">
        <v>108</v>
      </c>
      <c r="B10" s="61" t="s">
        <v>109</v>
      </c>
      <c r="C10" s="47">
        <v>12464</v>
      </c>
      <c r="D10" s="47">
        <v>358</v>
      </c>
      <c r="E10" s="47">
        <v>9</v>
      </c>
      <c r="F10" s="47">
        <v>150</v>
      </c>
      <c r="G10" s="47">
        <v>12981</v>
      </c>
      <c r="H10" s="47">
        <v>10655</v>
      </c>
      <c r="I10" s="47">
        <v>291</v>
      </c>
      <c r="J10" s="47">
        <v>8</v>
      </c>
      <c r="K10" s="47">
        <v>132</v>
      </c>
      <c r="L10" s="47">
        <v>11086</v>
      </c>
      <c r="M10" s="47">
        <v>7875</v>
      </c>
      <c r="N10" s="47">
        <v>187</v>
      </c>
      <c r="O10" s="47">
        <v>6</v>
      </c>
      <c r="P10" s="47">
        <v>103</v>
      </c>
      <c r="Q10" s="47">
        <v>8171</v>
      </c>
      <c r="R10" s="47">
        <v>7367</v>
      </c>
      <c r="S10" s="47">
        <v>173</v>
      </c>
      <c r="T10" s="47">
        <v>6</v>
      </c>
      <c r="U10" s="47">
        <v>95</v>
      </c>
      <c r="V10" s="47">
        <v>7641</v>
      </c>
    </row>
    <row r="11" spans="1:22" s="22" customFormat="1" ht="22.4" customHeight="1" x14ac:dyDescent="0.35">
      <c r="A11" s="46" t="s">
        <v>110</v>
      </c>
      <c r="B11" s="57" t="s">
        <v>111</v>
      </c>
      <c r="C11" s="48">
        <v>11765</v>
      </c>
      <c r="D11" s="48">
        <v>333</v>
      </c>
      <c r="E11" s="48">
        <v>9</v>
      </c>
      <c r="F11" s="48">
        <v>98</v>
      </c>
      <c r="G11" s="48">
        <v>12205</v>
      </c>
      <c r="H11" s="48">
        <v>10027</v>
      </c>
      <c r="I11" s="48">
        <v>270</v>
      </c>
      <c r="J11" s="48">
        <v>8</v>
      </c>
      <c r="K11" s="48">
        <v>90</v>
      </c>
      <c r="L11" s="48">
        <v>10395</v>
      </c>
      <c r="M11" s="48">
        <v>7418</v>
      </c>
      <c r="N11" s="48">
        <v>173</v>
      </c>
      <c r="O11" s="48">
        <v>6</v>
      </c>
      <c r="P11" s="48">
        <v>65</v>
      </c>
      <c r="Q11" s="48">
        <v>7662</v>
      </c>
      <c r="R11" s="48">
        <v>6934</v>
      </c>
      <c r="S11" s="48">
        <v>160</v>
      </c>
      <c r="T11" s="48">
        <v>6</v>
      </c>
      <c r="U11" s="48">
        <v>59</v>
      </c>
      <c r="V11" s="48">
        <v>7159</v>
      </c>
    </row>
    <row r="12" spans="1:22" x14ac:dyDescent="0.35">
      <c r="A12" s="29" t="s">
        <v>112</v>
      </c>
      <c r="B12" s="56" t="s">
        <v>113</v>
      </c>
      <c r="C12" s="30">
        <v>321</v>
      </c>
      <c r="D12" s="30">
        <v>11</v>
      </c>
      <c r="E12" s="30">
        <v>0</v>
      </c>
      <c r="F12" s="30">
        <v>22</v>
      </c>
      <c r="G12" s="30">
        <v>354</v>
      </c>
      <c r="H12" s="30">
        <v>272</v>
      </c>
      <c r="I12" s="30">
        <v>8</v>
      </c>
      <c r="J12" s="30">
        <v>0</v>
      </c>
      <c r="K12" s="30">
        <v>17</v>
      </c>
      <c r="L12" s="30">
        <v>297</v>
      </c>
      <c r="M12" s="30">
        <v>209</v>
      </c>
      <c r="N12" s="30">
        <v>4</v>
      </c>
      <c r="O12" s="30">
        <v>0</v>
      </c>
      <c r="P12" s="30">
        <v>13</v>
      </c>
      <c r="Q12" s="54">
        <v>226</v>
      </c>
      <c r="R12" s="30">
        <v>198</v>
      </c>
      <c r="S12" s="30">
        <v>4</v>
      </c>
      <c r="T12" s="30">
        <v>0</v>
      </c>
      <c r="U12" s="30">
        <v>12</v>
      </c>
      <c r="V12" s="47">
        <v>214</v>
      </c>
    </row>
    <row r="13" spans="1:22" x14ac:dyDescent="0.35">
      <c r="A13" s="29" t="s">
        <v>114</v>
      </c>
      <c r="B13" s="56" t="s">
        <v>115</v>
      </c>
      <c r="C13" s="30">
        <v>943</v>
      </c>
      <c r="D13" s="30">
        <v>26</v>
      </c>
      <c r="E13" s="30">
        <v>0</v>
      </c>
      <c r="F13" s="30">
        <v>17</v>
      </c>
      <c r="G13" s="30">
        <v>986</v>
      </c>
      <c r="H13" s="30">
        <v>797</v>
      </c>
      <c r="I13" s="30">
        <v>19</v>
      </c>
      <c r="J13" s="30">
        <v>0</v>
      </c>
      <c r="K13" s="30">
        <v>16</v>
      </c>
      <c r="L13" s="30">
        <v>832</v>
      </c>
      <c r="M13" s="30">
        <v>585</v>
      </c>
      <c r="N13" s="30">
        <v>13</v>
      </c>
      <c r="O13" s="30">
        <v>0</v>
      </c>
      <c r="P13" s="30">
        <v>10</v>
      </c>
      <c r="Q13" s="54">
        <v>608</v>
      </c>
      <c r="R13" s="30">
        <v>545</v>
      </c>
      <c r="S13" s="30">
        <v>12</v>
      </c>
      <c r="T13" s="30">
        <v>0</v>
      </c>
      <c r="U13" s="30">
        <v>8</v>
      </c>
      <c r="V13" s="47">
        <v>565</v>
      </c>
    </row>
    <row r="14" spans="1:22" x14ac:dyDescent="0.35">
      <c r="A14" s="29" t="s">
        <v>116</v>
      </c>
      <c r="B14" s="56" t="s">
        <v>117</v>
      </c>
      <c r="C14" s="30">
        <v>1300</v>
      </c>
      <c r="D14" s="30">
        <v>40</v>
      </c>
      <c r="E14" s="30">
        <v>1</v>
      </c>
      <c r="F14" s="30">
        <v>5</v>
      </c>
      <c r="G14" s="30">
        <v>1346</v>
      </c>
      <c r="H14" s="30">
        <v>1047</v>
      </c>
      <c r="I14" s="30">
        <v>32</v>
      </c>
      <c r="J14" s="30">
        <v>0</v>
      </c>
      <c r="K14" s="30">
        <v>5</v>
      </c>
      <c r="L14" s="30">
        <v>1084</v>
      </c>
      <c r="M14" s="30">
        <v>841</v>
      </c>
      <c r="N14" s="30">
        <v>24</v>
      </c>
      <c r="O14" s="30">
        <v>0</v>
      </c>
      <c r="P14" s="30">
        <v>3</v>
      </c>
      <c r="Q14" s="54">
        <v>868</v>
      </c>
      <c r="R14" s="30">
        <v>788</v>
      </c>
      <c r="S14" s="30">
        <v>23</v>
      </c>
      <c r="T14" s="30">
        <v>0</v>
      </c>
      <c r="U14" s="30">
        <v>1</v>
      </c>
      <c r="V14" s="47">
        <v>812</v>
      </c>
    </row>
    <row r="15" spans="1:22" x14ac:dyDescent="0.35">
      <c r="A15" s="29" t="s">
        <v>118</v>
      </c>
      <c r="B15" s="56" t="s">
        <v>119</v>
      </c>
      <c r="C15" s="30">
        <v>1301</v>
      </c>
      <c r="D15" s="30">
        <v>22</v>
      </c>
      <c r="E15" s="30">
        <v>2</v>
      </c>
      <c r="F15" s="30">
        <v>5</v>
      </c>
      <c r="G15" s="30">
        <v>1330</v>
      </c>
      <c r="H15" s="30">
        <v>1057</v>
      </c>
      <c r="I15" s="30">
        <v>19</v>
      </c>
      <c r="J15" s="30">
        <v>2</v>
      </c>
      <c r="K15" s="30">
        <v>5</v>
      </c>
      <c r="L15" s="30">
        <v>1083</v>
      </c>
      <c r="M15" s="30">
        <v>838</v>
      </c>
      <c r="N15" s="30">
        <v>15</v>
      </c>
      <c r="O15" s="30">
        <v>1</v>
      </c>
      <c r="P15" s="30">
        <v>4</v>
      </c>
      <c r="Q15" s="54">
        <v>858</v>
      </c>
      <c r="R15" s="30">
        <v>780</v>
      </c>
      <c r="S15" s="30">
        <v>13</v>
      </c>
      <c r="T15" s="30">
        <v>1</v>
      </c>
      <c r="U15" s="30">
        <v>4</v>
      </c>
      <c r="V15" s="47">
        <v>798</v>
      </c>
    </row>
    <row r="16" spans="1:22" x14ac:dyDescent="0.35">
      <c r="A16" s="29" t="s">
        <v>120</v>
      </c>
      <c r="B16" s="56" t="s">
        <v>121</v>
      </c>
      <c r="C16" s="30">
        <v>864</v>
      </c>
      <c r="D16" s="30">
        <v>29</v>
      </c>
      <c r="E16" s="30">
        <v>2</v>
      </c>
      <c r="F16" s="30">
        <v>13</v>
      </c>
      <c r="G16" s="30">
        <v>908</v>
      </c>
      <c r="H16" s="30">
        <v>715</v>
      </c>
      <c r="I16" s="30">
        <v>21</v>
      </c>
      <c r="J16" s="30">
        <v>2</v>
      </c>
      <c r="K16" s="30">
        <v>12</v>
      </c>
      <c r="L16" s="30">
        <v>750</v>
      </c>
      <c r="M16" s="30">
        <v>549</v>
      </c>
      <c r="N16" s="30">
        <v>13</v>
      </c>
      <c r="O16" s="30">
        <v>2</v>
      </c>
      <c r="P16" s="30">
        <v>9</v>
      </c>
      <c r="Q16" s="54">
        <v>573</v>
      </c>
      <c r="R16" s="30">
        <v>515</v>
      </c>
      <c r="S16" s="30">
        <v>12</v>
      </c>
      <c r="T16" s="30">
        <v>2</v>
      </c>
      <c r="U16" s="30">
        <v>9</v>
      </c>
      <c r="V16" s="47">
        <v>538</v>
      </c>
    </row>
    <row r="17" spans="1:22" x14ac:dyDescent="0.35">
      <c r="A17" s="29" t="s">
        <v>122</v>
      </c>
      <c r="B17" s="56" t="s">
        <v>123</v>
      </c>
      <c r="C17" s="30">
        <v>1685</v>
      </c>
      <c r="D17" s="30">
        <v>33</v>
      </c>
      <c r="E17" s="54">
        <v>0</v>
      </c>
      <c r="F17" s="30">
        <v>4</v>
      </c>
      <c r="G17" s="30">
        <v>1722</v>
      </c>
      <c r="H17" s="30">
        <v>1479</v>
      </c>
      <c r="I17" s="30">
        <v>25</v>
      </c>
      <c r="J17" s="30">
        <v>0</v>
      </c>
      <c r="K17" s="30">
        <v>4</v>
      </c>
      <c r="L17" s="30">
        <v>1508</v>
      </c>
      <c r="M17" s="30">
        <v>1117</v>
      </c>
      <c r="N17" s="30">
        <v>19</v>
      </c>
      <c r="O17" s="30">
        <v>0</v>
      </c>
      <c r="P17" s="30">
        <v>3</v>
      </c>
      <c r="Q17" s="54">
        <v>1139</v>
      </c>
      <c r="R17" s="30">
        <v>1049</v>
      </c>
      <c r="S17" s="30">
        <v>18</v>
      </c>
      <c r="T17" s="30">
        <v>0</v>
      </c>
      <c r="U17" s="30">
        <v>3</v>
      </c>
      <c r="V17" s="47">
        <v>1070</v>
      </c>
    </row>
    <row r="18" spans="1:22" x14ac:dyDescent="0.35">
      <c r="A18" s="29" t="s">
        <v>124</v>
      </c>
      <c r="B18" s="56" t="s">
        <v>125</v>
      </c>
      <c r="C18" s="30">
        <v>631</v>
      </c>
      <c r="D18" s="30">
        <v>7</v>
      </c>
      <c r="E18" s="30">
        <v>0</v>
      </c>
      <c r="F18" s="54">
        <v>0</v>
      </c>
      <c r="G18" s="30">
        <v>638</v>
      </c>
      <c r="H18" s="30">
        <v>542</v>
      </c>
      <c r="I18" s="30">
        <v>7</v>
      </c>
      <c r="J18" s="30">
        <v>0</v>
      </c>
      <c r="K18" s="30">
        <v>0</v>
      </c>
      <c r="L18" s="30">
        <v>549</v>
      </c>
      <c r="M18" s="30">
        <v>303</v>
      </c>
      <c r="N18" s="30">
        <v>5</v>
      </c>
      <c r="O18" s="30">
        <v>0</v>
      </c>
      <c r="P18" s="30">
        <v>0</v>
      </c>
      <c r="Q18" s="54">
        <v>308</v>
      </c>
      <c r="R18" s="30">
        <v>274</v>
      </c>
      <c r="S18" s="30">
        <v>5</v>
      </c>
      <c r="T18" s="30">
        <v>0</v>
      </c>
      <c r="U18" s="30">
        <v>0</v>
      </c>
      <c r="V18" s="47">
        <v>279</v>
      </c>
    </row>
    <row r="19" spans="1:22" x14ac:dyDescent="0.35">
      <c r="A19" s="29" t="s">
        <v>126</v>
      </c>
      <c r="B19" s="56" t="s">
        <v>127</v>
      </c>
      <c r="C19" s="30">
        <v>2348</v>
      </c>
      <c r="D19" s="30">
        <v>52</v>
      </c>
      <c r="E19" s="30">
        <v>0</v>
      </c>
      <c r="F19" s="30">
        <v>2</v>
      </c>
      <c r="G19" s="30">
        <v>2402</v>
      </c>
      <c r="H19" s="30">
        <v>2039</v>
      </c>
      <c r="I19" s="30">
        <v>42</v>
      </c>
      <c r="J19" s="30">
        <v>0</v>
      </c>
      <c r="K19" s="30">
        <v>2</v>
      </c>
      <c r="L19" s="30">
        <v>2083</v>
      </c>
      <c r="M19" s="30">
        <v>1466</v>
      </c>
      <c r="N19" s="30">
        <v>32</v>
      </c>
      <c r="O19" s="30">
        <v>0</v>
      </c>
      <c r="P19" s="30">
        <v>2</v>
      </c>
      <c r="Q19" s="54">
        <v>1500</v>
      </c>
      <c r="R19" s="30">
        <v>1361</v>
      </c>
      <c r="S19" s="30">
        <v>30</v>
      </c>
      <c r="T19" s="30">
        <v>0</v>
      </c>
      <c r="U19" s="30">
        <v>2</v>
      </c>
      <c r="V19" s="47">
        <v>1393</v>
      </c>
    </row>
    <row r="20" spans="1:22" x14ac:dyDescent="0.35">
      <c r="A20" s="29" t="s">
        <v>128</v>
      </c>
      <c r="B20" s="56" t="s">
        <v>129</v>
      </c>
      <c r="C20" s="30">
        <v>2372</v>
      </c>
      <c r="D20" s="30">
        <v>113</v>
      </c>
      <c r="E20" s="30">
        <v>4</v>
      </c>
      <c r="F20" s="30">
        <v>30</v>
      </c>
      <c r="G20" s="30">
        <v>2519</v>
      </c>
      <c r="H20" s="30">
        <v>2079</v>
      </c>
      <c r="I20" s="30">
        <v>97</v>
      </c>
      <c r="J20" s="30">
        <v>4</v>
      </c>
      <c r="K20" s="30">
        <v>29</v>
      </c>
      <c r="L20" s="30">
        <v>2209</v>
      </c>
      <c r="M20" s="30">
        <v>1510</v>
      </c>
      <c r="N20" s="30">
        <v>48</v>
      </c>
      <c r="O20" s="30">
        <v>3</v>
      </c>
      <c r="P20" s="30">
        <v>21</v>
      </c>
      <c r="Q20" s="54">
        <v>1582</v>
      </c>
      <c r="R20" s="30">
        <v>1424</v>
      </c>
      <c r="S20" s="30">
        <v>43</v>
      </c>
      <c r="T20" s="30">
        <v>3</v>
      </c>
      <c r="U20" s="30">
        <v>20</v>
      </c>
      <c r="V20" s="47">
        <v>1490</v>
      </c>
    </row>
    <row r="21" spans="1:22" s="22" customFormat="1" ht="22.4" customHeight="1" x14ac:dyDescent="0.35">
      <c r="A21" s="46" t="s">
        <v>130</v>
      </c>
      <c r="B21" s="57" t="s">
        <v>131</v>
      </c>
      <c r="C21" s="48">
        <v>699</v>
      </c>
      <c r="D21" s="48">
        <v>25</v>
      </c>
      <c r="E21" s="48">
        <v>0</v>
      </c>
      <c r="F21" s="48">
        <v>52</v>
      </c>
      <c r="G21" s="48">
        <v>776</v>
      </c>
      <c r="H21" s="48">
        <v>628</v>
      </c>
      <c r="I21" s="48">
        <v>21</v>
      </c>
      <c r="J21" s="48">
        <v>0</v>
      </c>
      <c r="K21" s="48">
        <v>42</v>
      </c>
      <c r="L21" s="48">
        <v>691</v>
      </c>
      <c r="M21" s="48">
        <v>457</v>
      </c>
      <c r="N21" s="48">
        <v>14</v>
      </c>
      <c r="O21" s="48">
        <v>0</v>
      </c>
      <c r="P21" s="48">
        <v>38</v>
      </c>
      <c r="Q21" s="47">
        <v>509</v>
      </c>
      <c r="R21" s="48">
        <v>433</v>
      </c>
      <c r="S21" s="48">
        <v>13</v>
      </c>
      <c r="T21" s="48">
        <v>0</v>
      </c>
      <c r="U21" s="48">
        <v>36</v>
      </c>
      <c r="V21" s="47">
        <v>482</v>
      </c>
    </row>
    <row r="23" spans="1:22" x14ac:dyDescent="0.35">
      <c r="G23" s="69"/>
    </row>
    <row r="24" spans="1:22" x14ac:dyDescent="0.35">
      <c r="G24" s="69"/>
    </row>
    <row r="26" spans="1:22" x14ac:dyDescent="0.35">
      <c r="G26" s="69"/>
    </row>
    <row r="27" spans="1:22" x14ac:dyDescent="0.35">
      <c r="G27" s="69"/>
    </row>
  </sheetData>
  <phoneticPr fontId="14" type="noConversion"/>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31C2-3E9C-4110-A6CB-66F10687EBD6}">
  <sheetPr>
    <tabColor theme="1" tint="0.249977111117893"/>
  </sheetPr>
  <dimension ref="A1:V27"/>
  <sheetViews>
    <sheetView showGridLines="0" zoomScaleNormal="100" workbookViewId="0"/>
  </sheetViews>
  <sheetFormatPr defaultColWidth="8.7265625" defaultRowHeight="15.5" x14ac:dyDescent="0.35"/>
  <cols>
    <col min="1" max="1" width="14.54296875" style="21" customWidth="1"/>
    <col min="2" max="2" width="32.7265625" style="21" customWidth="1"/>
    <col min="3" max="7" width="16" style="21" customWidth="1"/>
    <col min="8" max="8" width="25.7265625" style="21" customWidth="1"/>
    <col min="9" max="12" width="16" style="21" customWidth="1"/>
    <col min="13" max="13" width="25.7265625" style="21" customWidth="1"/>
    <col min="14" max="17" width="16" style="21" customWidth="1"/>
    <col min="18" max="18" width="25.7265625" style="21" customWidth="1"/>
    <col min="19" max="22" width="16" style="21" customWidth="1"/>
    <col min="23" max="16384" width="8.7265625" style="21"/>
  </cols>
  <sheetData>
    <row r="1" spans="1:22" ht="18" x14ac:dyDescent="0.4">
      <c r="A1" s="32" t="s">
        <v>257</v>
      </c>
    </row>
    <row r="2" spans="1:22" x14ac:dyDescent="0.35">
      <c r="A2" s="11" t="s">
        <v>51</v>
      </c>
    </row>
    <row r="3" spans="1:22" x14ac:dyDescent="0.35">
      <c r="A3" s="11" t="s">
        <v>94</v>
      </c>
    </row>
    <row r="4" spans="1:22" x14ac:dyDescent="0.35">
      <c r="A4" s="11" t="s">
        <v>132</v>
      </c>
    </row>
    <row r="5" spans="1:22" x14ac:dyDescent="0.35">
      <c r="A5" s="11" t="s">
        <v>259</v>
      </c>
      <c r="B5" s="27"/>
      <c r="C5" s="27"/>
      <c r="D5" s="27"/>
      <c r="E5" s="27"/>
      <c r="F5" s="27"/>
      <c r="G5" s="27"/>
      <c r="H5" s="27"/>
      <c r="I5" s="27"/>
      <c r="J5" s="27"/>
      <c r="K5" s="27"/>
      <c r="L5" s="27"/>
      <c r="M5" s="27"/>
      <c r="N5" s="27"/>
      <c r="O5" s="27"/>
      <c r="P5" s="27"/>
      <c r="Q5" s="27"/>
      <c r="R5" s="27"/>
      <c r="S5" s="27"/>
      <c r="T5" s="27"/>
      <c r="U5" s="27"/>
      <c r="V5" s="27"/>
    </row>
    <row r="6" spans="1:22" x14ac:dyDescent="0.35">
      <c r="A6" s="28" t="s">
        <v>96</v>
      </c>
      <c r="B6" s="27"/>
      <c r="C6" s="27"/>
      <c r="D6" s="27"/>
      <c r="E6" s="27"/>
      <c r="F6" s="27"/>
      <c r="G6" s="27"/>
      <c r="H6" s="27"/>
      <c r="I6" s="27"/>
      <c r="J6" s="27"/>
      <c r="K6" s="27"/>
      <c r="L6" s="27"/>
      <c r="M6" s="27"/>
      <c r="N6" s="27"/>
      <c r="O6" s="27"/>
      <c r="P6" s="27"/>
      <c r="Q6" s="27"/>
      <c r="R6" s="27"/>
      <c r="S6" s="27"/>
      <c r="T6" s="27"/>
      <c r="U6" s="27"/>
      <c r="V6" s="27"/>
    </row>
    <row r="7" spans="1:22" x14ac:dyDescent="0.35">
      <c r="A7" s="28" t="s">
        <v>97</v>
      </c>
      <c r="B7" s="27"/>
      <c r="C7" s="27"/>
      <c r="D7" s="27"/>
      <c r="E7" s="27"/>
      <c r="F7" s="27"/>
      <c r="G7" s="27"/>
      <c r="H7" s="27"/>
      <c r="I7" s="27"/>
      <c r="J7" s="27"/>
      <c r="K7" s="27"/>
      <c r="L7" s="27"/>
      <c r="M7" s="27"/>
      <c r="N7" s="27"/>
      <c r="O7" s="27"/>
      <c r="P7" s="27"/>
      <c r="Q7" s="27"/>
      <c r="R7" s="27"/>
      <c r="S7" s="27"/>
      <c r="T7" s="27"/>
      <c r="U7" s="27"/>
      <c r="V7" s="27"/>
    </row>
    <row r="8" spans="1:22" x14ac:dyDescent="0.35">
      <c r="A8" s="28" t="s">
        <v>98</v>
      </c>
      <c r="B8" s="27"/>
      <c r="C8" s="27"/>
      <c r="D8" s="27"/>
      <c r="E8" s="27"/>
      <c r="F8" s="27"/>
      <c r="G8" s="27"/>
      <c r="H8" s="27"/>
      <c r="I8" s="27"/>
      <c r="J8" s="27"/>
      <c r="K8" s="27"/>
      <c r="L8" s="27"/>
      <c r="M8" s="27"/>
      <c r="N8" s="27"/>
      <c r="O8" s="27"/>
      <c r="P8" s="27"/>
      <c r="Q8" s="27"/>
      <c r="R8" s="27"/>
      <c r="S8" s="27"/>
      <c r="T8" s="27"/>
      <c r="U8" s="27"/>
      <c r="V8" s="27"/>
    </row>
    <row r="9" spans="1:22" ht="145.75" customHeight="1" x14ac:dyDescent="0.35">
      <c r="A9" s="40" t="s">
        <v>99</v>
      </c>
      <c r="B9" s="37" t="s">
        <v>100</v>
      </c>
      <c r="C9" s="41" t="s">
        <v>101</v>
      </c>
      <c r="D9" s="41" t="s">
        <v>211</v>
      </c>
      <c r="E9" s="41" t="s">
        <v>212</v>
      </c>
      <c r="F9" s="41" t="s">
        <v>213</v>
      </c>
      <c r="G9" s="41" t="s">
        <v>102</v>
      </c>
      <c r="H9" s="41" t="s">
        <v>178</v>
      </c>
      <c r="I9" s="41" t="s">
        <v>214</v>
      </c>
      <c r="J9" s="41" t="s">
        <v>215</v>
      </c>
      <c r="K9" s="41" t="s">
        <v>216</v>
      </c>
      <c r="L9" s="41" t="s">
        <v>189</v>
      </c>
      <c r="M9" s="41" t="s">
        <v>217</v>
      </c>
      <c r="N9" s="41" t="s">
        <v>218</v>
      </c>
      <c r="O9" s="41" t="s">
        <v>219</v>
      </c>
      <c r="P9" s="41" t="s">
        <v>220</v>
      </c>
      <c r="Q9" s="41" t="s">
        <v>103</v>
      </c>
      <c r="R9" s="41" t="s">
        <v>104</v>
      </c>
      <c r="S9" s="41" t="s">
        <v>221</v>
      </c>
      <c r="T9" s="41" t="s">
        <v>105</v>
      </c>
      <c r="U9" s="41" t="s">
        <v>106</v>
      </c>
      <c r="V9" s="41" t="s">
        <v>107</v>
      </c>
    </row>
    <row r="10" spans="1:22" s="22" customFormat="1" ht="22.4" customHeight="1" x14ac:dyDescent="0.35">
      <c r="A10" s="46" t="s">
        <v>108</v>
      </c>
      <c r="B10" s="61" t="s">
        <v>109</v>
      </c>
      <c r="C10" s="77">
        <v>4.46901051105473</v>
      </c>
      <c r="D10" s="77">
        <v>0.10792960412387741</v>
      </c>
      <c r="E10" s="77">
        <v>2.8190568241311265E-3</v>
      </c>
      <c r="F10" s="77">
        <v>5.8394748499859046E-2</v>
      </c>
      <c r="G10" s="77">
        <v>4.6381539205025977</v>
      </c>
      <c r="H10" s="77">
        <v>4.0622608835729528</v>
      </c>
      <c r="I10" s="77">
        <v>9.8264266441142126E-2</v>
      </c>
      <c r="J10" s="77">
        <v>2.8190568241311265E-3</v>
      </c>
      <c r="K10" s="77">
        <v>5.3159357255044101E-2</v>
      </c>
      <c r="L10" s="77">
        <v>4.2165035640932702</v>
      </c>
      <c r="M10" s="77">
        <v>3.127139462768314</v>
      </c>
      <c r="N10" s="77">
        <v>7.2892755023961989E-2</v>
      </c>
      <c r="O10" s="77">
        <v>2.4163344206838224E-3</v>
      </c>
      <c r="P10" s="77">
        <v>4.1480407555072291E-2</v>
      </c>
      <c r="Q10" s="77">
        <v>3.2439289597680321</v>
      </c>
      <c r="R10" s="77">
        <v>2.955176996496315</v>
      </c>
      <c r="S10" s="77">
        <v>6.8865530989488943E-2</v>
      </c>
      <c r="T10" s="77">
        <v>2.4163344206838224E-3</v>
      </c>
      <c r="U10" s="77">
        <v>3.8258628327493861E-2</v>
      </c>
      <c r="V10" s="77">
        <v>3.0647174902339818</v>
      </c>
    </row>
    <row r="11" spans="1:22" s="22" customFormat="1" ht="22.4" customHeight="1" x14ac:dyDescent="0.35">
      <c r="A11" s="46" t="s">
        <v>110</v>
      </c>
      <c r="B11" s="57" t="s">
        <v>111</v>
      </c>
      <c r="C11" s="78">
        <v>4.4599139949759445</v>
      </c>
      <c r="D11" s="78">
        <v>0.10601609400945204</v>
      </c>
      <c r="E11" s="78">
        <v>2.9803721207476478E-3</v>
      </c>
      <c r="F11" s="78">
        <v>4.087367479882488E-2</v>
      </c>
      <c r="G11" s="78">
        <v>4.6097841359049685</v>
      </c>
      <c r="H11" s="78">
        <v>4.0456422701920207</v>
      </c>
      <c r="I11" s="78">
        <v>9.6223442755566907E-2</v>
      </c>
      <c r="J11" s="78">
        <v>1.7030697832843701E-3</v>
      </c>
      <c r="K11" s="78">
        <v>3.8319070123898326E-2</v>
      </c>
      <c r="L11" s="78">
        <v>4.183165155192234</v>
      </c>
      <c r="M11" s="78">
        <v>3.1149146336271127</v>
      </c>
      <c r="N11" s="78">
        <v>7.1103163452122448E-2</v>
      </c>
      <c r="O11" s="78">
        <v>2.554604674926555E-3</v>
      </c>
      <c r="P11" s="78">
        <v>2.7674883978371013E-2</v>
      </c>
      <c r="Q11" s="78">
        <v>3.2162472857325328</v>
      </c>
      <c r="R11" s="78">
        <v>2.9416272831779282</v>
      </c>
      <c r="S11" s="78">
        <v>6.7271256439732613E-2</v>
      </c>
      <c r="T11" s="78">
        <v>2.554604674926555E-3</v>
      </c>
      <c r="U11" s="78">
        <v>2.5120279303444459E-2</v>
      </c>
      <c r="V11" s="78">
        <v>3.0365734235960318</v>
      </c>
    </row>
    <row r="12" spans="1:22" x14ac:dyDescent="0.35">
      <c r="A12" s="29" t="s">
        <v>112</v>
      </c>
      <c r="B12" s="56" t="s">
        <v>113</v>
      </c>
      <c r="C12" s="79">
        <v>2.4099485420240137</v>
      </c>
      <c r="D12" s="79">
        <v>5.1457975986277875E-2</v>
      </c>
      <c r="E12" s="79">
        <v>0</v>
      </c>
      <c r="F12" s="79">
        <v>0.17152658662092624</v>
      </c>
      <c r="G12" s="79">
        <v>2.6329331046312179</v>
      </c>
      <c r="H12" s="79">
        <v>2.1869639794168094</v>
      </c>
      <c r="I12" s="79">
        <v>4.2881646655231559E-2</v>
      </c>
      <c r="J12" s="79">
        <v>0</v>
      </c>
      <c r="K12" s="79">
        <v>0.14579759862778729</v>
      </c>
      <c r="L12" s="79">
        <v>2.3756432246998287</v>
      </c>
      <c r="M12" s="79">
        <v>1.7495711835334478</v>
      </c>
      <c r="N12" s="79">
        <v>3.430531732418525E-2</v>
      </c>
      <c r="O12" s="79">
        <v>0</v>
      </c>
      <c r="P12" s="79">
        <v>0.11149228130360206</v>
      </c>
      <c r="Q12" s="80">
        <v>1.8953687821612351</v>
      </c>
      <c r="R12" s="79">
        <v>1.6895368782161235</v>
      </c>
      <c r="S12" s="79">
        <v>3.430531732418525E-2</v>
      </c>
      <c r="T12" s="79">
        <v>0</v>
      </c>
      <c r="U12" s="79">
        <v>0.10291595197255575</v>
      </c>
      <c r="V12" s="77">
        <v>1.8267581475128645</v>
      </c>
    </row>
    <row r="13" spans="1:22" x14ac:dyDescent="0.35">
      <c r="A13" s="29" t="s">
        <v>114</v>
      </c>
      <c r="B13" s="56" t="s">
        <v>115</v>
      </c>
      <c r="C13" s="79">
        <v>2.6605504587155964</v>
      </c>
      <c r="D13" s="79">
        <v>5.694400506168934E-2</v>
      </c>
      <c r="E13" s="79">
        <v>0</v>
      </c>
      <c r="F13" s="79">
        <v>5.378044922492882E-2</v>
      </c>
      <c r="G13" s="79">
        <v>2.7712749130022143</v>
      </c>
      <c r="H13" s="79">
        <v>2.4137931034482758</v>
      </c>
      <c r="I13" s="79">
        <v>4.7453337551407786E-2</v>
      </c>
      <c r="J13" s="79">
        <v>0</v>
      </c>
      <c r="K13" s="79">
        <v>5.0616893388168299E-2</v>
      </c>
      <c r="L13" s="79">
        <v>2.511863334387852</v>
      </c>
      <c r="M13" s="79">
        <v>1.82853527364758</v>
      </c>
      <c r="N13" s="79">
        <v>3.7962670041126224E-2</v>
      </c>
      <c r="O13" s="79">
        <v>0</v>
      </c>
      <c r="P13" s="79">
        <v>3.163555836760519E-2</v>
      </c>
      <c r="Q13" s="80">
        <v>1.8981335020563113</v>
      </c>
      <c r="R13" s="79">
        <v>1.7209743751977222</v>
      </c>
      <c r="S13" s="79">
        <v>3.7962670041126224E-2</v>
      </c>
      <c r="T13" s="79">
        <v>0</v>
      </c>
      <c r="U13" s="79">
        <v>2.530844669408415E-2</v>
      </c>
      <c r="V13" s="77">
        <v>1.7842454919329327</v>
      </c>
    </row>
    <row r="14" spans="1:22" x14ac:dyDescent="0.35">
      <c r="A14" s="29" t="s">
        <v>116</v>
      </c>
      <c r="B14" s="56" t="s">
        <v>117</v>
      </c>
      <c r="C14" s="79">
        <v>4.8832271762208066</v>
      </c>
      <c r="D14" s="79">
        <v>0.12314225053078556</v>
      </c>
      <c r="E14" s="79">
        <v>0</v>
      </c>
      <c r="F14" s="79">
        <v>2.1231422505307854E-2</v>
      </c>
      <c r="G14" s="79">
        <v>5.0276008492569</v>
      </c>
      <c r="H14" s="79">
        <v>4.2717622080679405</v>
      </c>
      <c r="I14" s="79">
        <v>0.11889596602972399</v>
      </c>
      <c r="J14" s="79">
        <v>0</v>
      </c>
      <c r="K14" s="79">
        <v>2.1231422505307854E-2</v>
      </c>
      <c r="L14" s="79">
        <v>4.4118895966029728</v>
      </c>
      <c r="M14" s="79">
        <v>3.5116772823779194</v>
      </c>
      <c r="N14" s="79">
        <v>0.10191082802547771</v>
      </c>
      <c r="O14" s="79">
        <v>0</v>
      </c>
      <c r="P14" s="79">
        <v>1.2738853503184714E-2</v>
      </c>
      <c r="Q14" s="80">
        <v>3.6263269639065818</v>
      </c>
      <c r="R14" s="79">
        <v>3.3418259023354566</v>
      </c>
      <c r="S14" s="79">
        <v>9.7664543524416142E-2</v>
      </c>
      <c r="T14" s="79">
        <v>0</v>
      </c>
      <c r="U14" s="79">
        <v>4.246284501061571E-3</v>
      </c>
      <c r="V14" s="77">
        <v>3.4437367303609343</v>
      </c>
    </row>
    <row r="15" spans="1:22" x14ac:dyDescent="0.35">
      <c r="A15" s="29" t="s">
        <v>118</v>
      </c>
      <c r="B15" s="56" t="s">
        <v>119</v>
      </c>
      <c r="C15" s="79">
        <v>5.6560196560196561</v>
      </c>
      <c r="D15" s="79">
        <v>9.8280098280098274E-2</v>
      </c>
      <c r="E15" s="79">
        <v>9.8280098280098278E-3</v>
      </c>
      <c r="F15" s="79">
        <v>2.4570024570024569E-2</v>
      </c>
      <c r="G15" s="79">
        <v>5.7886977886977888</v>
      </c>
      <c r="H15" s="79">
        <v>4.9533169533169534</v>
      </c>
      <c r="I15" s="79">
        <v>8.3538083538083535E-2</v>
      </c>
      <c r="J15" s="79">
        <v>9.8280098280098278E-3</v>
      </c>
      <c r="K15" s="79">
        <v>2.4570024570024569E-2</v>
      </c>
      <c r="L15" s="79">
        <v>5.0712530712530715</v>
      </c>
      <c r="M15" s="79">
        <v>4.0540540540540544</v>
      </c>
      <c r="N15" s="79">
        <v>6.8796068796068796E-2</v>
      </c>
      <c r="O15" s="79">
        <v>4.9140049140049139E-3</v>
      </c>
      <c r="P15" s="79">
        <v>1.9656019656019656E-2</v>
      </c>
      <c r="Q15" s="80">
        <v>4.1474201474201475</v>
      </c>
      <c r="R15" s="79">
        <v>3.8132678132678133</v>
      </c>
      <c r="S15" s="79">
        <v>5.896805896805897E-2</v>
      </c>
      <c r="T15" s="79">
        <v>4.9140049140049139E-3</v>
      </c>
      <c r="U15" s="79">
        <v>1.9656019656019656E-2</v>
      </c>
      <c r="V15" s="77">
        <v>3.8968058968058967</v>
      </c>
    </row>
    <row r="16" spans="1:22" x14ac:dyDescent="0.35">
      <c r="A16" s="29" t="s">
        <v>120</v>
      </c>
      <c r="B16" s="56" t="s">
        <v>121</v>
      </c>
      <c r="C16" s="79">
        <v>3.0844155844155843</v>
      </c>
      <c r="D16" s="79">
        <v>7.7110389610389615E-2</v>
      </c>
      <c r="E16" s="79">
        <v>8.1168831168831161E-3</v>
      </c>
      <c r="F16" s="79">
        <v>5.2759740259740256E-2</v>
      </c>
      <c r="G16" s="79">
        <v>3.2224025974025974</v>
      </c>
      <c r="H16" s="79">
        <v>2.7232142857142856</v>
      </c>
      <c r="I16" s="79">
        <v>6.0876623376623376E-2</v>
      </c>
      <c r="J16" s="79">
        <v>8.1168831168831161E-3</v>
      </c>
      <c r="K16" s="79">
        <v>4.8701298701298704E-2</v>
      </c>
      <c r="L16" s="79">
        <v>2.8409090909090908</v>
      </c>
      <c r="M16" s="79">
        <v>2.1915584415584415</v>
      </c>
      <c r="N16" s="79">
        <v>4.8701298701298704E-2</v>
      </c>
      <c r="O16" s="79">
        <v>8.1168831168831161E-3</v>
      </c>
      <c r="P16" s="79">
        <v>3.6525974025974024E-2</v>
      </c>
      <c r="Q16" s="80">
        <v>2.2849025974025974</v>
      </c>
      <c r="R16" s="79">
        <v>2.0819805194805197</v>
      </c>
      <c r="S16" s="79">
        <v>4.8701298701298704E-2</v>
      </c>
      <c r="T16" s="79">
        <v>8.1168831168831161E-3</v>
      </c>
      <c r="U16" s="79">
        <v>3.6525974025974024E-2</v>
      </c>
      <c r="V16" s="77">
        <v>2.1753246753246751</v>
      </c>
    </row>
    <row r="17" spans="1:22" x14ac:dyDescent="0.35">
      <c r="A17" s="29" t="s">
        <v>122</v>
      </c>
      <c r="B17" s="56" t="s">
        <v>123</v>
      </c>
      <c r="C17" s="79">
        <v>5.7827599536142253</v>
      </c>
      <c r="D17" s="79">
        <v>0.10050251256281408</v>
      </c>
      <c r="E17" s="80">
        <v>0</v>
      </c>
      <c r="F17" s="79">
        <v>1.5461925009663703E-2</v>
      </c>
      <c r="G17" s="79">
        <v>5.8987243911867031</v>
      </c>
      <c r="H17" s="79">
        <v>5.3962118283726328</v>
      </c>
      <c r="I17" s="79">
        <v>8.8906068805566299E-2</v>
      </c>
      <c r="J17" s="79">
        <v>0</v>
      </c>
      <c r="K17" s="79">
        <v>1.5461925009663703E-2</v>
      </c>
      <c r="L17" s="79">
        <v>5.5005798221878628</v>
      </c>
      <c r="M17" s="79">
        <v>4.252029377657518</v>
      </c>
      <c r="N17" s="79">
        <v>7.3444143795902583E-2</v>
      </c>
      <c r="O17" s="79">
        <v>0</v>
      </c>
      <c r="P17" s="79">
        <v>1.1596443757247778E-2</v>
      </c>
      <c r="Q17" s="80">
        <v>4.3370699652106683</v>
      </c>
      <c r="R17" s="79">
        <v>4.043293390027058</v>
      </c>
      <c r="S17" s="79">
        <v>6.9578662543486658E-2</v>
      </c>
      <c r="T17" s="79">
        <v>0</v>
      </c>
      <c r="U17" s="79">
        <v>1.1596443757247778E-2</v>
      </c>
      <c r="V17" s="77">
        <v>4.1244684963277924</v>
      </c>
    </row>
    <row r="18" spans="1:22" x14ac:dyDescent="0.35">
      <c r="A18" s="29" t="s">
        <v>124</v>
      </c>
      <c r="B18" s="56" t="s">
        <v>125</v>
      </c>
      <c r="C18" s="79">
        <v>1.6251050714485851</v>
      </c>
      <c r="D18" s="79">
        <v>1.9613337069207062E-2</v>
      </c>
      <c r="E18" s="79">
        <v>0</v>
      </c>
      <c r="F18" s="80">
        <v>0</v>
      </c>
      <c r="G18" s="79">
        <v>1.6447184085177922</v>
      </c>
      <c r="H18" s="79">
        <v>1.4738021854861305</v>
      </c>
      <c r="I18" s="79">
        <v>1.9613337069207062E-2</v>
      </c>
      <c r="J18" s="79">
        <v>0</v>
      </c>
      <c r="K18" s="79">
        <v>0</v>
      </c>
      <c r="L18" s="79">
        <v>1.4934155225553376</v>
      </c>
      <c r="M18" s="79">
        <v>0.84057158868030257</v>
      </c>
      <c r="N18" s="79">
        <v>1.4009526478005043E-2</v>
      </c>
      <c r="O18" s="79">
        <v>0</v>
      </c>
      <c r="P18" s="79">
        <v>0</v>
      </c>
      <c r="Q18" s="80">
        <v>0.8545811151583077</v>
      </c>
      <c r="R18" s="79">
        <v>0.76772205099467639</v>
      </c>
      <c r="S18" s="79">
        <v>1.4009526478005043E-2</v>
      </c>
      <c r="T18" s="79">
        <v>0</v>
      </c>
      <c r="U18" s="79">
        <v>0</v>
      </c>
      <c r="V18" s="77">
        <v>0.7817315774726814</v>
      </c>
    </row>
    <row r="19" spans="1:22" x14ac:dyDescent="0.35">
      <c r="A19" s="29" t="s">
        <v>126</v>
      </c>
      <c r="B19" s="56" t="s">
        <v>127</v>
      </c>
      <c r="C19" s="79">
        <v>5.6610351300616788</v>
      </c>
      <c r="D19" s="79">
        <v>0.11263073209975864</v>
      </c>
      <c r="E19" s="79">
        <v>0</v>
      </c>
      <c r="F19" s="79">
        <v>5.3633681952266025E-3</v>
      </c>
      <c r="G19" s="79">
        <v>5.7790292303566639</v>
      </c>
      <c r="H19" s="79">
        <v>5.1783319924912847</v>
      </c>
      <c r="I19" s="79">
        <v>0.10190399570930544</v>
      </c>
      <c r="J19" s="79">
        <v>0</v>
      </c>
      <c r="K19" s="79">
        <v>5.3633681952266025E-3</v>
      </c>
      <c r="L19" s="79">
        <v>5.2855993563958164</v>
      </c>
      <c r="M19" s="79">
        <v>3.8938053097345131</v>
      </c>
      <c r="N19" s="79">
        <v>8.5813891123625641E-2</v>
      </c>
      <c r="O19" s="79">
        <v>0</v>
      </c>
      <c r="P19" s="79">
        <v>5.3633681952266025E-3</v>
      </c>
      <c r="Q19" s="80">
        <v>3.9849825690533653</v>
      </c>
      <c r="R19" s="79">
        <v>3.641727004558863</v>
      </c>
      <c r="S19" s="79">
        <v>8.0450522928399035E-2</v>
      </c>
      <c r="T19" s="79">
        <v>0</v>
      </c>
      <c r="U19" s="79">
        <v>5.3633681952266025E-3</v>
      </c>
      <c r="V19" s="77">
        <v>3.7275408956824885</v>
      </c>
    </row>
    <row r="20" spans="1:22" x14ac:dyDescent="0.35">
      <c r="A20" s="29" t="s">
        <v>128</v>
      </c>
      <c r="B20" s="56" t="s">
        <v>129</v>
      </c>
      <c r="C20" s="79">
        <v>8.6947542337876911</v>
      </c>
      <c r="D20" s="79">
        <v>0.33870301528294094</v>
      </c>
      <c r="E20" s="79">
        <v>1.2391573729863693E-2</v>
      </c>
      <c r="F20" s="79">
        <v>0.12391573729863693</v>
      </c>
      <c r="G20" s="79">
        <v>9.1697645600991322</v>
      </c>
      <c r="H20" s="79">
        <v>8.0380008261049145</v>
      </c>
      <c r="I20" s="79">
        <v>0.32218091697645601</v>
      </c>
      <c r="J20" s="79">
        <v>0</v>
      </c>
      <c r="K20" s="79">
        <v>0.1197852127220157</v>
      </c>
      <c r="L20" s="79">
        <v>8.4923585295332504</v>
      </c>
      <c r="M20" s="79">
        <v>6.154481619165634</v>
      </c>
      <c r="N20" s="79">
        <v>0.18587360594795538</v>
      </c>
      <c r="O20" s="79">
        <v>1.2391573729863693E-2</v>
      </c>
      <c r="P20" s="79">
        <v>8.6741016109045846E-2</v>
      </c>
      <c r="Q20" s="80">
        <v>6.439487814952499</v>
      </c>
      <c r="R20" s="79">
        <v>5.8405617513424204</v>
      </c>
      <c r="S20" s="79">
        <v>0.17348203221809169</v>
      </c>
      <c r="T20" s="79">
        <v>1.2391573729863693E-2</v>
      </c>
      <c r="U20" s="79">
        <v>8.2610491532424613E-2</v>
      </c>
      <c r="V20" s="77">
        <v>6.1090458488228006</v>
      </c>
    </row>
    <row r="21" spans="1:22" s="22" customFormat="1" ht="22.4" customHeight="1" x14ac:dyDescent="0.35">
      <c r="A21" s="46" t="s">
        <v>130</v>
      </c>
      <c r="B21" s="57" t="s">
        <v>131</v>
      </c>
      <c r="C21" s="78">
        <v>4.6279761904761907</v>
      </c>
      <c r="D21" s="78">
        <v>0.14136904761904762</v>
      </c>
      <c r="E21" s="78">
        <v>0</v>
      </c>
      <c r="F21" s="78">
        <v>0.36458333333333331</v>
      </c>
      <c r="G21" s="78">
        <v>5.1339285714285712</v>
      </c>
      <c r="H21" s="78">
        <v>4.3526785714285712</v>
      </c>
      <c r="I21" s="78">
        <v>0.13392857142857142</v>
      </c>
      <c r="J21" s="78">
        <v>2.2321428571428572E-2</v>
      </c>
      <c r="K21" s="78">
        <v>0.3125</v>
      </c>
      <c r="L21" s="78">
        <v>4.7991071428571432</v>
      </c>
      <c r="M21" s="78">
        <v>3.3407738095238093</v>
      </c>
      <c r="N21" s="78">
        <v>0.10416666666666667</v>
      </c>
      <c r="O21" s="78">
        <v>0</v>
      </c>
      <c r="P21" s="78">
        <v>0.28273809523809523</v>
      </c>
      <c r="Q21" s="77">
        <v>3.7276785714285716</v>
      </c>
      <c r="R21" s="78">
        <v>3.1919642857142856</v>
      </c>
      <c r="S21" s="78">
        <v>9.6726190476190479E-2</v>
      </c>
      <c r="T21" s="78">
        <v>0</v>
      </c>
      <c r="U21" s="78">
        <v>0.26785714285714285</v>
      </c>
      <c r="V21" s="77">
        <v>3.5565476190476191</v>
      </c>
    </row>
    <row r="23" spans="1:22" x14ac:dyDescent="0.35">
      <c r="G23" s="69"/>
    </row>
    <row r="24" spans="1:22" x14ac:dyDescent="0.35">
      <c r="G24" s="69"/>
    </row>
    <row r="26" spans="1:22" x14ac:dyDescent="0.35">
      <c r="G26" s="69"/>
    </row>
    <row r="27" spans="1:22" x14ac:dyDescent="0.35">
      <c r="G27" s="69"/>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E20"/>
  <sheetViews>
    <sheetView showGridLines="0" zoomScaleNormal="100" workbookViewId="0"/>
  </sheetViews>
  <sheetFormatPr defaultColWidth="9.1796875" defaultRowHeight="15.5" x14ac:dyDescent="0.35"/>
  <cols>
    <col min="1" max="1" width="45.26953125" style="24" customWidth="1"/>
    <col min="2" max="5" width="17.7265625" style="24" customWidth="1"/>
    <col min="6" max="16384" width="9.1796875" style="24"/>
  </cols>
  <sheetData>
    <row r="1" spans="1:5" ht="18" x14ac:dyDescent="0.4">
      <c r="A1" s="32" t="s">
        <v>248</v>
      </c>
    </row>
    <row r="2" spans="1:5" x14ac:dyDescent="0.35">
      <c r="A2" s="11" t="s">
        <v>84</v>
      </c>
    </row>
    <row r="3" spans="1:5" x14ac:dyDescent="0.35">
      <c r="A3" s="11" t="s">
        <v>206</v>
      </c>
    </row>
    <row r="4" spans="1:5" x14ac:dyDescent="0.35">
      <c r="A4" s="11" t="s">
        <v>205</v>
      </c>
    </row>
    <row r="5" spans="1:5" x14ac:dyDescent="0.35">
      <c r="A5" s="11" t="s">
        <v>208</v>
      </c>
    </row>
    <row r="6" spans="1:5" x14ac:dyDescent="0.35">
      <c r="A6" s="11" t="s">
        <v>133</v>
      </c>
    </row>
    <row r="7" spans="1:5" ht="92.5" customHeight="1" x14ac:dyDescent="0.35">
      <c r="A7" s="62" t="s">
        <v>134</v>
      </c>
      <c r="B7" s="41" t="s">
        <v>87</v>
      </c>
      <c r="C7" s="41" t="s">
        <v>88</v>
      </c>
      <c r="D7" s="41" t="s">
        <v>89</v>
      </c>
      <c r="E7" s="41" t="s">
        <v>90</v>
      </c>
    </row>
    <row r="8" spans="1:5" ht="26.5" customHeight="1" x14ac:dyDescent="0.35">
      <c r="A8" s="25" t="s">
        <v>135</v>
      </c>
      <c r="B8" s="26">
        <v>12984.359032422301</v>
      </c>
      <c r="C8" s="58">
        <v>27652.328417266199</v>
      </c>
      <c r="D8" s="26">
        <v>14600</v>
      </c>
      <c r="E8" s="58">
        <v>16397.422179487199</v>
      </c>
    </row>
    <row r="9" spans="1:5" x14ac:dyDescent="0.35">
      <c r="A9" s="25" t="s">
        <v>136</v>
      </c>
      <c r="B9" s="26">
        <v>12923.97</v>
      </c>
      <c r="C9" s="58">
        <v>25145</v>
      </c>
      <c r="D9" s="26">
        <v>15500</v>
      </c>
      <c r="E9" s="58">
        <v>15000</v>
      </c>
    </row>
    <row r="10" spans="1:5" x14ac:dyDescent="0.35">
      <c r="A10" s="25" t="s">
        <v>192</v>
      </c>
      <c r="B10" s="26">
        <v>10800</v>
      </c>
      <c r="C10" s="26">
        <v>18429.14</v>
      </c>
      <c r="D10" s="26" t="s">
        <v>198</v>
      </c>
      <c r="E10" s="26">
        <v>14000</v>
      </c>
    </row>
    <row r="11" spans="1:5" x14ac:dyDescent="0.35">
      <c r="A11" s="25" t="s">
        <v>193</v>
      </c>
      <c r="B11" s="26">
        <v>15112</v>
      </c>
      <c r="C11" s="26">
        <v>38354.730000000003</v>
      </c>
      <c r="D11" s="26" t="s">
        <v>198</v>
      </c>
      <c r="E11" s="26">
        <v>20760</v>
      </c>
    </row>
    <row r="12" spans="1:5" ht="26.5" customHeight="1" x14ac:dyDescent="0.35">
      <c r="A12" s="25" t="s">
        <v>137</v>
      </c>
      <c r="B12" s="44">
        <v>10.564189000000001</v>
      </c>
      <c r="C12" s="44">
        <v>14.34104</v>
      </c>
      <c r="D12" s="44">
        <v>6.3333329999999997</v>
      </c>
      <c r="E12" s="44">
        <v>22.652631</v>
      </c>
    </row>
    <row r="13" spans="1:5" x14ac:dyDescent="0.35">
      <c r="A13" s="25" t="s">
        <v>138</v>
      </c>
      <c r="B13" s="44">
        <v>10</v>
      </c>
      <c r="C13" s="44">
        <v>12</v>
      </c>
      <c r="D13" s="44">
        <v>6</v>
      </c>
      <c r="E13" s="44">
        <v>23</v>
      </c>
    </row>
    <row r="14" spans="1:5" x14ac:dyDescent="0.35">
      <c r="A14" s="25" t="s">
        <v>194</v>
      </c>
      <c r="B14" s="44">
        <v>8</v>
      </c>
      <c r="C14" s="44">
        <v>10</v>
      </c>
      <c r="D14" s="44" t="s">
        <v>201</v>
      </c>
      <c r="E14" s="44">
        <v>18</v>
      </c>
    </row>
    <row r="15" spans="1:5" x14ac:dyDescent="0.35">
      <c r="A15" s="25" t="s">
        <v>195</v>
      </c>
      <c r="B15" s="44">
        <v>12</v>
      </c>
      <c r="C15" s="44">
        <v>16</v>
      </c>
      <c r="D15" s="44" t="s">
        <v>201</v>
      </c>
      <c r="E15" s="44">
        <v>25</v>
      </c>
    </row>
    <row r="19" spans="1:1" x14ac:dyDescent="0.35">
      <c r="A19" s="25"/>
    </row>
    <row r="20" spans="1:1" x14ac:dyDescent="0.35">
      <c r="A20" s="25"/>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6BC22D15AFB8429E2099FFFDB363B6" ma:contentTypeVersion="16" ma:contentTypeDescription="Create a new document." ma:contentTypeScope="" ma:versionID="565e15805f1061ef3181962ace24b65b">
  <xsd:schema xmlns:xsd="http://www.w3.org/2001/XMLSchema" xmlns:xs="http://www.w3.org/2001/XMLSchema" xmlns:p="http://schemas.microsoft.com/office/2006/metadata/properties" xmlns:ns2="5abfac82-da4c-446b-bfc6-04638e107a04" xmlns:ns3="0063f72e-ace3-48fb-9c1f-5b513408b31f" xmlns:ns4="b413c3fd-5a3b-4239-b985-69032e371c04" xmlns:ns5="a8f60570-4bd3-4f2b-950b-a996de8ab151" xmlns:ns6="aaacb922-5235-4a66-b188-303b9b46fbd7" xmlns:ns7="45708e3a-33fb-4cc5-97e3-9ee8c1aa3a4c" targetNamespace="http://schemas.microsoft.com/office/2006/metadata/properties" ma:root="true" ma:fieldsID="cb52c2e3a0424a73984d4e5cb925d13b" ns2:_="" ns3:_="" ns4:_="" ns5:_="" ns6:_="" ns7:_="">
    <xsd:import namespace="5abfac82-da4c-446b-bfc6-04638e107a04"/>
    <xsd:import namespace="0063f72e-ace3-48fb-9c1f-5b513408b31f"/>
    <xsd:import namespace="b413c3fd-5a3b-4239-b985-69032e371c04"/>
    <xsd:import namespace="a8f60570-4bd3-4f2b-950b-a996de8ab151"/>
    <xsd:import namespace="aaacb922-5235-4a66-b188-303b9b46fbd7"/>
    <xsd:import namespace="45708e3a-33fb-4cc5-97e3-9ee8c1aa3a4c"/>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lcf76f155ced4ddcb4097134ff3c332f"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bfac82-da4c-446b-bfc6-04638e107a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Clean Heat|b11e9f6d-0af6-4a0d-ab04-fed74098a23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be0d4869-4f01-4aed-b192-5a575683f23f}" ma:internalName="TaxCatchAll" ma:showField="CatchAllData"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e0d4869-4f01-4aed-b192-5a575683f23f}" ma:internalName="TaxCatchAllLabel" ma:readOnly="true" ma:showField="CatchAllDataLabel" ma:web="5abfac82-da4c-446b-bfc6-04638e107a0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708e3a-33fb-4cc5-97e3-9ee8c1aa3a4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Retention_x0020_Label xmlns="a8f60570-4bd3-4f2b-950b-a996de8ab151" xsi:nil="true"/>
    <Government_x0020_Body xmlns="b413c3fd-5a3b-4239-b985-69032e371c04" xsi:nil="true"/>
    <Date_x0020_Opened xmlns="b413c3fd-5a3b-4239-b985-69032e371c04" xsi:nil="true"/>
    <Descriptor xmlns="0063f72e-ace3-48fb-9c1f-5b513408b31f" xsi:nil="true"/>
    <Security_x0020_Classification xmlns="0063f72e-ace3-48fb-9c1f-5b513408b31f" xsi:nil="true"/>
    <Date_x0020_Closed xmlns="b413c3fd-5a3b-4239-b985-69032e371c04" xsi:nil="true"/>
    <_dlc_DocId xmlns="5abfac82-da4c-446b-bfc6-04638e107a04">2SCHNAZ5JM4Q-495070016-273</_dlc_DocId>
    <TaxCatchAll xmlns="5abfac82-da4c-446b-bfc6-04638e107a04" xsi:nil="true"/>
    <m975189f4ba442ecbf67d4147307b177 xmlns="5abfac82-da4c-446b-bfc6-04638e107a04">
      <Terms xmlns="http://schemas.microsoft.com/office/infopath/2007/PartnerControls"/>
    </m975189f4ba442ecbf67d4147307b177>
    <_dlc_DocIdUrl xmlns="5abfac82-da4c-446b-bfc6-04638e107a04">
      <Url>https://beisgov.sharepoint.com/sites/CleanHeatAnalysis-CleanHeatAnalysis-BUS-RestrictedData2/_layouts/15/DocIdRedir.aspx?ID=2SCHNAZ5JM4Q-495070016-273</Url>
      <Description>2SCHNAZ5JM4Q-495070016-273</Description>
    </_dlc_DocIdUrl>
    <lcf76f155ced4ddcb4097134ff3c332f xmlns="45708e3a-33fb-4cc5-97e3-9ee8c1aa3a4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1EF7C1-764E-4F0F-9835-591A5F624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bfac82-da4c-446b-bfc6-04638e107a04"/>
    <ds:schemaRef ds:uri="0063f72e-ace3-48fb-9c1f-5b513408b31f"/>
    <ds:schemaRef ds:uri="b413c3fd-5a3b-4239-b985-69032e371c04"/>
    <ds:schemaRef ds:uri="a8f60570-4bd3-4f2b-950b-a996de8ab151"/>
    <ds:schemaRef ds:uri="aaacb922-5235-4a66-b188-303b9b46fbd7"/>
    <ds:schemaRef ds:uri="45708e3a-33fb-4cc5-97e3-9ee8c1aa3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A6D24F-A966-41C8-880D-E40FEC5F3054}">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45708e3a-33fb-4cc5-97e3-9ee8c1aa3a4c"/>
    <ds:schemaRef ds:uri="aaacb922-5235-4a66-b188-303b9b46fbd7"/>
    <ds:schemaRef ds:uri="http://purl.org/dc/dcmitype/"/>
    <ds:schemaRef ds:uri="5abfac82-da4c-446b-bfc6-04638e107a04"/>
    <ds:schemaRef ds:uri="http://www.w3.org/XML/1998/namespace"/>
    <ds:schemaRef ds:uri="a8f60570-4bd3-4f2b-950b-a996de8ab151"/>
    <ds:schemaRef ds:uri="b413c3fd-5a3b-4239-b985-69032e371c04"/>
    <ds:schemaRef ds:uri="0063f72e-ace3-48fb-9c1f-5b513408b31f"/>
  </ds:schemaRefs>
</ds:datastoreItem>
</file>

<file path=customXml/itemProps3.xml><?xml version="1.0" encoding="utf-8"?>
<ds:datastoreItem xmlns:ds="http://schemas.openxmlformats.org/officeDocument/2006/customXml" ds:itemID="{1C22612B-9BA6-4AAB-A2D4-53D24F7A7ADD}">
  <ds:schemaRefs>
    <ds:schemaRef ds:uri="http://schemas.microsoft.com/sharepoint/v3/contenttype/forms"/>
  </ds:schemaRefs>
</ds:datastoreItem>
</file>

<file path=customXml/itemProps4.xml><?xml version="1.0" encoding="utf-8"?>
<ds:datastoreItem xmlns:ds="http://schemas.openxmlformats.org/officeDocument/2006/customXml" ds:itemID="{87BFD214-4164-4536-94D3-A8894B41F9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Scheme background</vt:lpstr>
      <vt:lpstr>Glossary</vt:lpstr>
      <vt:lpstr>Commentary</vt:lpstr>
      <vt:lpstr>1.1</vt:lpstr>
      <vt:lpstr>1.2A</vt:lpstr>
      <vt:lpstr>1.2B</vt:lpstr>
      <vt:lpstr>1.3</vt:lpstr>
      <vt:lpstr>1.4</vt:lpstr>
      <vt:lpstr>1.5</vt:lpstr>
      <vt:lpstr>M1.1</vt:lpstr>
      <vt:lpstr>Q1.1</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Boiler Upgrade Scheme (BUS) monthly statistics, January 2023</dc:title>
  <dc:subject/>
  <dc:creator>Ash, Amelia (BEIS)</dc:creator>
  <cp:keywords>Boiler Upgrade Scheme</cp:keywords>
  <dc:description/>
  <cp:lastModifiedBy>Harris, Kevin (Analysis Directorate)</cp:lastModifiedBy>
  <cp:revision/>
  <cp:lastPrinted>2023-02-17T12:20:06Z</cp:lastPrinted>
  <dcterms:created xsi:type="dcterms:W3CDTF">2022-04-22T13:55:01Z</dcterms:created>
  <dcterms:modified xsi:type="dcterms:W3CDTF">2023-02-21T14:08:03Z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2022-04-22T13:55:02Z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43476c74-b100-4bdf-9515-5d9267de0f20</vt:lpwstr>
  </property>
  <property fmtid="{D5CDD505-2E9C-101B-9397-08002B2CF9AE}" pid="8" name="MSIP_Label_ba62f585-b40f-4ab9-bafe-39150f03d124_ContentBits">
    <vt:lpwstr>0</vt:lpwstr>
  </property>
  <property fmtid="{D5CDD505-2E9C-101B-9397-08002B2CF9AE}" pid="9" name="Business Unit">
    <vt:lpwstr/>
  </property>
  <property fmtid="{D5CDD505-2E9C-101B-9397-08002B2CF9AE}" pid="10" name="ContentTypeId">
    <vt:lpwstr>0x010100DD6BC22D15AFB8429E2099FFFDB363B6</vt:lpwstr>
  </property>
  <property fmtid="{D5CDD505-2E9C-101B-9397-08002B2CF9AE}" pid="11" name="_dlc_DocIdItemGuid">
    <vt:lpwstr>09f88dda-5eb2-4570-a17a-3734468b5bbb</vt:lpwstr>
  </property>
  <property fmtid="{D5CDD505-2E9C-101B-9397-08002B2CF9AE}" pid="12" name="MediaServiceImageTags">
    <vt:lpwstr/>
  </property>
</Properties>
</file>