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ACF55425-B1F9-4044-8120-1BBFC10BF9B1}"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About Release" sheetId="3" state="hidden" r:id="rId3"/>
    <sheet name="Glossary" sheetId="5" state="hidden" r:id="rId4"/>
    <sheet name="Notes" sheetId="17" state="hidden" r:id="rId5"/>
    <sheet name="Summary" sheetId="1" r:id="rId6"/>
    <sheet name="Charts" sheetId="6" r:id="rId7"/>
    <sheet name="T1" sheetId="20" r:id="rId8"/>
    <sheet name="T2" sheetId="21" r:id="rId9"/>
    <sheet name="T3" sheetId="45" r:id="rId10"/>
    <sheet name="T3_X" sheetId="22" state="hidden" r:id="rId11"/>
    <sheet name="T4" sheetId="23" r:id="rId12"/>
    <sheet name="T5" sheetId="25" r:id="rId13"/>
    <sheet name="T6" sheetId="26" r:id="rId14"/>
    <sheet name="T7" sheetId="33" r:id="rId15"/>
    <sheet name="SHDF LA List" sheetId="46" r:id="rId16"/>
  </sheets>
  <definedNames>
    <definedName name="_AMO_SingleObject_263644888_ROM_F0.SEC2.Tabulate_1.SEC1.BDY.Cross_tabular_summary_report_Table_1" localSheetId="11" hidden="1">#REF!</definedName>
    <definedName name="_AMO_SingleObject_263644888_ROM_F0.SEC2.Tabulate_1.SEC1.BDY.Cross_tabular_summary_report_Table_1" localSheetId="12" hidden="1">#REF!</definedName>
    <definedName name="_AMO_SingleObject_263644888_ROM_F0.SEC2.Tabulate_1.SEC1.BDY.Cross_tabular_summary_report_Table_1" hidden="1">#REF!</definedName>
    <definedName name="_AMO_SingleObject_263644888_ROM_F0.SEC2.Tabulate_2.SEC1.BDY.Cross_tabular_summary_report_Table_1" localSheetId="11" hidden="1">#REF!</definedName>
    <definedName name="_AMO_SingleObject_263644888_ROM_F0.SEC2.Tabulate_2.SEC1.BDY.Cross_tabular_summary_report_Table_1" localSheetId="12" hidden="1">#REF!</definedName>
    <definedName name="_AMO_SingleObject_263644888_ROM_F0.SEC2.Tabulate_2.SEC1.BDY.Cross_tabular_summary_report_Table_1" hidden="1">#REF!</definedName>
    <definedName name="_AMO_SingleObject_372430344_ROM_F0.SEC2.Tabulate_1.SEC1.BDY.Cross_tabular_summary_report_Table_1" localSheetId="11" hidden="1">#REF!</definedName>
    <definedName name="_AMO_SingleObject_372430344_ROM_F0.SEC2.Tabulate_1.SEC1.BDY.Cross_tabular_summary_report_Table_1" localSheetId="12" hidden="1">#REF!</definedName>
    <definedName name="_AMO_SingleObject_372430344_ROM_F0.SEC2.Tabulate_1.SEC1.BDY.Cross_tabular_summary_report_Table_1" hidden="1">#REF!</definedName>
    <definedName name="_AMO_SingleObject_372430344_ROM_F0.SEC2.Tabulate_1.SEC1.FTR.TXT1" localSheetId="11" hidden="1">#REF!</definedName>
    <definedName name="_AMO_SingleObject_372430344_ROM_F0.SEC2.Tabulate_1.SEC1.FTR.TXT1" localSheetId="12" hidden="1">#REF!</definedName>
    <definedName name="_AMO_SingleObject_372430344_ROM_F0.SEC2.Tabulate_1.SEC1.FTR.TXT1" hidden="1">#REF!</definedName>
    <definedName name="_AMO_SingleObject_372430344_ROM_F0.SEC2.Tabulate_1.SEC1.HDR.TXT1" localSheetId="11" hidden="1">#REF!</definedName>
    <definedName name="_AMO_SingleObject_372430344_ROM_F0.SEC2.Tabulate_1.SEC1.HDR.TXT1" localSheetId="12" hidden="1">#REF!</definedName>
    <definedName name="_AMO_SingleObject_372430344_ROM_F0.SEC2.Tabulate_1.SEC1.HDR.TXT1" hidden="1">#REF!</definedName>
    <definedName name="_AMO_SingleObject_372430344_ROM_F0.SEC2.Tabulate_2.SEC1.BDY.Cross_tabular_summary_report_Table_1" localSheetId="11" hidden="1">#REF!</definedName>
    <definedName name="_AMO_SingleObject_372430344_ROM_F0.SEC2.Tabulate_2.SEC1.BDY.Cross_tabular_summary_report_Table_1" localSheetId="12" hidden="1">#REF!</definedName>
    <definedName name="_AMO_SingleObject_372430344_ROM_F0.SEC2.Tabulate_2.SEC1.BDY.Cross_tabular_summary_report_Table_1" hidden="1">#REF!</definedName>
    <definedName name="_AMO_SingleObject_372430344_ROM_F0.SEC2.Tabulate_2.SEC1.FTR.TXT1" localSheetId="11" hidden="1">#REF!</definedName>
    <definedName name="_AMO_SingleObject_372430344_ROM_F0.SEC2.Tabulate_2.SEC1.FTR.TXT1" localSheetId="12" hidden="1">#REF!</definedName>
    <definedName name="_AMO_SingleObject_372430344_ROM_F0.SEC2.Tabulate_2.SEC1.FTR.TXT1" hidden="1">#REF!</definedName>
    <definedName name="_AMO_SingleObject_372430344_ROM_F0.SEC2.Tabulate_2.SEC1.HDR.TXT1" localSheetId="11" hidden="1">#REF!</definedName>
    <definedName name="_AMO_SingleObject_372430344_ROM_F0.SEC2.Tabulate_2.SEC1.HDR.TXT1" localSheetId="12" hidden="1">#REF!</definedName>
    <definedName name="_AMO_SingleObject_372430344_ROM_F0.SEC2.Tabulate_2.SEC1.HDR.TXT1" hidden="1">#REF!</definedName>
    <definedName name="_xlnm._FilterDatabase" localSheetId="15" hidden="1">'SHDF LA List'!$A$3:$D$69</definedName>
    <definedName name="_xlnm._FilterDatabase" localSheetId="11" hidden="1">'T4'!$B$7:$C$18</definedName>
    <definedName name="_xlnm._FilterDatabase" localSheetId="12" hidden="1">'T5'!$B$7:$C$17</definedName>
    <definedName name="_xlnm._FilterDatabase" localSheetId="14" hidden="1">'T7'!$A$8:$H$40</definedName>
    <definedName name="EV__LASTREFTIME__" hidden="1">42286.397650463</definedName>
    <definedName name="jj" localSheetId="11" hidden="1">#REF!</definedName>
    <definedName name="jj" localSheetId="12" hidden="1">#REF!</definedName>
    <definedName name="jj" hidden="1">#REF!</definedName>
    <definedName name="solver_adj" hidden="1">#N/A</definedName>
    <definedName name="solver_lhs1" localSheetId="11" hidden="1">#REF!</definedName>
    <definedName name="solver_lhs1" localSheetId="12" hidden="1">#REF!</definedName>
    <definedName name="solver_lhs1" hidden="1">#REF!</definedName>
    <definedName name="solver_lhs2" localSheetId="11" hidden="1">#REF!</definedName>
    <definedName name="solver_lhs2" localSheetId="12" hidden="1">#REF!</definedName>
    <definedName name="solver_lhs2" hidden="1">#REF!</definedName>
    <definedName name="solver_lhs3" localSheetId="11" hidden="1">#REF!</definedName>
    <definedName name="solver_lhs3" localSheetId="12" hidden="1">#REF!</definedName>
    <definedName name="solver_lhs3" hidden="1">#REF!</definedName>
    <definedName name="solver_lhs4" localSheetId="11" hidden="1">#REF!</definedName>
    <definedName name="solver_lhs4" localSheetId="12" hidden="1">#REF!</definedName>
    <definedName name="solver_lhs4" hidden="1">#REF!</definedName>
    <definedName name="solver_num" hidden="1">1</definedName>
    <definedName name="solver_opt" localSheetId="11" hidden="1">#REF!</definedName>
    <definedName name="solver_opt" localSheetId="12"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45" l="1"/>
  <c r="B22" i="21"/>
  <c r="B23" i="20"/>
  <c r="D9" i="2"/>
  <c r="D10" i="2"/>
  <c r="D11" i="2"/>
  <c r="D12" i="2"/>
  <c r="D13" i="2"/>
  <c r="D14" i="2"/>
  <c r="D15" i="2"/>
  <c r="C9" i="2"/>
  <c r="C10" i="2"/>
  <c r="C11" i="2"/>
  <c r="C12" i="2"/>
  <c r="C13" i="2"/>
  <c r="C14" i="2"/>
  <c r="C15" i="2"/>
  <c r="B46" i="45"/>
  <c r="B21" i="21"/>
  <c r="C8" i="2"/>
  <c r="B22" i="20" l="1"/>
  <c r="B45" i="33"/>
  <c r="B35" i="26"/>
  <c r="B22" i="25"/>
  <c r="B25" i="23"/>
  <c r="D8" i="2"/>
  <c r="C69" i="46" l="1"/>
  <c r="C68" i="46"/>
  <c r="C67" i="46"/>
  <c r="C66" i="46"/>
  <c r="B44" i="33" l="1"/>
  <c r="B34" i="26"/>
  <c r="B21" i="25"/>
  <c r="B24" i="23"/>
  <c r="B2" i="2" l="1"/>
  <c r="F38" i="22"/>
  <c r="G38" i="22"/>
  <c r="E38" i="22"/>
  <c r="C39" i="22"/>
  <c r="C40" i="22"/>
  <c r="C41" i="22"/>
  <c r="C42" i="22"/>
  <c r="C43" i="22"/>
  <c r="C37" i="22"/>
  <c r="C36" i="22"/>
  <c r="C34" i="22"/>
  <c r="C33" i="22"/>
  <c r="C32" i="22"/>
  <c r="C31" i="22"/>
  <c r="C29" i="22"/>
  <c r="C28" i="22"/>
  <c r="C27" i="22"/>
  <c r="C25" i="22"/>
  <c r="C24" i="22"/>
  <c r="C23" i="22"/>
  <c r="C22" i="22"/>
  <c r="C21" i="22"/>
  <c r="C20" i="22"/>
  <c r="C18" i="22"/>
  <c r="C17" i="22"/>
  <c r="C16" i="22"/>
  <c r="C15" i="22"/>
  <c r="C14" i="22"/>
  <c r="C13" i="22"/>
  <c r="C12" i="22"/>
  <c r="C11" i="22"/>
  <c r="C10" i="22"/>
  <c r="C9" i="22"/>
  <c r="H9" i="22" l="1"/>
  <c r="H38" i="22"/>
  <c r="E43" i="22"/>
  <c r="E41" i="22"/>
  <c r="E39" i="22"/>
  <c r="E37" i="22"/>
  <c r="E35" i="22"/>
  <c r="E33" i="22"/>
  <c r="E31" i="22"/>
  <c r="E29" i="22"/>
  <c r="E27" i="22"/>
  <c r="E25" i="22"/>
  <c r="E23" i="22"/>
  <c r="E21" i="22"/>
  <c r="E19" i="22"/>
  <c r="E17" i="22"/>
  <c r="E15" i="22"/>
  <c r="E13" i="22"/>
  <c r="E11" i="22"/>
  <c r="E9" i="22"/>
  <c r="F44" i="22"/>
  <c r="F42" i="22"/>
  <c r="F40" i="22"/>
  <c r="F36" i="22"/>
  <c r="F34" i="22"/>
  <c r="F32" i="22"/>
  <c r="F30" i="22"/>
  <c r="F28" i="22"/>
  <c r="F26" i="22"/>
  <c r="F24" i="22"/>
  <c r="F22" i="22"/>
  <c r="F20" i="22"/>
  <c r="F18" i="22"/>
  <c r="F16" i="22"/>
  <c r="F14" i="22"/>
  <c r="F12" i="22"/>
  <c r="F10" i="22"/>
  <c r="F8" i="22"/>
  <c r="G43" i="22"/>
  <c r="G41" i="22"/>
  <c r="G39" i="22"/>
  <c r="G37" i="22"/>
  <c r="G35" i="22"/>
  <c r="G33" i="22"/>
  <c r="G31" i="22"/>
  <c r="G29" i="22"/>
  <c r="G27" i="22"/>
  <c r="G25" i="22"/>
  <c r="G23" i="22"/>
  <c r="G21" i="22"/>
  <c r="G19" i="22"/>
  <c r="G17" i="22"/>
  <c r="G15" i="22"/>
  <c r="G13" i="22"/>
  <c r="G11" i="22"/>
  <c r="G9" i="22"/>
  <c r="H44" i="22"/>
  <c r="H42" i="22"/>
  <c r="H40" i="22"/>
  <c r="H36" i="22"/>
  <c r="H34" i="22"/>
  <c r="H32" i="22"/>
  <c r="H30" i="22"/>
  <c r="H28" i="22"/>
  <c r="H26" i="22"/>
  <c r="H24" i="22"/>
  <c r="H22" i="22"/>
  <c r="H20" i="22"/>
  <c r="H18" i="22"/>
  <c r="H16" i="22"/>
  <c r="H14" i="22"/>
  <c r="H12" i="22"/>
  <c r="H10" i="22"/>
  <c r="H8" i="22"/>
  <c r="E44" i="22"/>
  <c r="E42" i="22"/>
  <c r="E40" i="22"/>
  <c r="E36" i="22"/>
  <c r="E34" i="22"/>
  <c r="E32" i="22"/>
  <c r="E30" i="22"/>
  <c r="E28" i="22"/>
  <c r="E26" i="22"/>
  <c r="E24" i="22"/>
  <c r="E22" i="22"/>
  <c r="E20" i="22"/>
  <c r="E18" i="22"/>
  <c r="E16" i="22"/>
  <c r="E14" i="22"/>
  <c r="E12" i="22"/>
  <c r="E10" i="22"/>
  <c r="E8" i="22"/>
  <c r="F43" i="22"/>
  <c r="F41" i="22"/>
  <c r="F39" i="22"/>
  <c r="F37" i="22"/>
  <c r="F35" i="22"/>
  <c r="F33" i="22"/>
  <c r="F31" i="22"/>
  <c r="F29" i="22"/>
  <c r="F27" i="22"/>
  <c r="F25" i="22"/>
  <c r="F23" i="22"/>
  <c r="F21" i="22"/>
  <c r="F19" i="22"/>
  <c r="F17" i="22"/>
  <c r="F15" i="22"/>
  <c r="F13" i="22"/>
  <c r="F11" i="22"/>
  <c r="F9" i="22"/>
  <c r="G44" i="22"/>
  <c r="G42" i="22"/>
  <c r="G40" i="22"/>
  <c r="G36" i="22"/>
  <c r="G34" i="22"/>
  <c r="G32" i="22"/>
  <c r="G30" i="22"/>
  <c r="G28" i="22"/>
  <c r="G26" i="22"/>
  <c r="G24" i="22"/>
  <c r="G22" i="22"/>
  <c r="G20" i="22"/>
  <c r="G18" i="22"/>
  <c r="G16" i="22"/>
  <c r="G14" i="22"/>
  <c r="G12" i="22"/>
  <c r="G10" i="22"/>
  <c r="G8" i="22"/>
  <c r="H43" i="22"/>
  <c r="H41" i="22"/>
  <c r="H39" i="22"/>
  <c r="H37" i="22"/>
  <c r="H35" i="22"/>
  <c r="H33" i="22"/>
  <c r="H31" i="22"/>
  <c r="H29" i="22"/>
  <c r="H27" i="22"/>
  <c r="H25" i="22"/>
  <c r="H23" i="22"/>
  <c r="H21" i="22"/>
  <c r="H19" i="22"/>
  <c r="H17" i="22"/>
  <c r="H15" i="22"/>
  <c r="H13" i="22"/>
  <c r="H11" i="22"/>
  <c r="C38" i="22"/>
  <c r="C8" i="22"/>
  <c r="C19" i="22"/>
  <c r="C26" i="22"/>
  <c r="C30" i="22"/>
  <c r="C35" i="22"/>
  <c r="C44" i="22" l="1"/>
  <c r="D19" i="22" s="1"/>
  <c r="D8" i="22" l="1"/>
  <c r="D35" i="22"/>
  <c r="D44" i="22"/>
  <c r="D10" i="22"/>
  <c r="D14" i="22"/>
  <c r="D18" i="22"/>
  <c r="D23" i="22"/>
  <c r="D28" i="22"/>
  <c r="D33" i="22"/>
  <c r="D43" i="22"/>
  <c r="D39" i="22"/>
  <c r="D11" i="22"/>
  <c r="D15" i="22"/>
  <c r="D20" i="22"/>
  <c r="D24" i="22"/>
  <c r="D29" i="22"/>
  <c r="D34" i="22"/>
  <c r="D42" i="22"/>
  <c r="D12" i="22"/>
  <c r="D16" i="22"/>
  <c r="D21" i="22"/>
  <c r="D25" i="22"/>
  <c r="D31" i="22"/>
  <c r="D36" i="22"/>
  <c r="D41" i="22"/>
  <c r="D9" i="22"/>
  <c r="D13" i="22"/>
  <c r="D17" i="22"/>
  <c r="D22" i="22"/>
  <c r="D27" i="22"/>
  <c r="D32" i="22"/>
  <c r="D37" i="22"/>
  <c r="D40" i="22"/>
  <c r="D26" i="22"/>
  <c r="D38" i="22"/>
  <c r="D30" i="22"/>
</calcChain>
</file>

<file path=xl/sharedStrings.xml><?xml version="1.0" encoding="utf-8"?>
<sst xmlns="http://schemas.openxmlformats.org/spreadsheetml/2006/main" count="794" uniqueCount="412">
  <si>
    <t>Publication dates</t>
  </si>
  <si>
    <t>Data Coverage</t>
  </si>
  <si>
    <t>Methodology</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</si>
  <si>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</si>
  <si>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</si>
  <si>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</si>
  <si>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</si>
  <si>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</si>
  <si>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</si>
  <si>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</si>
  <si>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</si>
  <si>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</si>
  <si>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</si>
  <si>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</si>
  <si>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</si>
  <si>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</si>
  <si>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</si>
  <si>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</si>
  <si>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</si>
  <si>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Further information</t>
  </si>
  <si>
    <t>• BEIS receive a monthly delivery of GHGV data from the scheme delivery partner. This contains three raw data extracts on: applications, vouchers and installers. This monthly update means that each monthly publication are subject to revisions as the scheme progresses.</t>
  </si>
  <si>
    <t>Glossary</t>
  </si>
  <si>
    <t>This sheet provides definitions of key terms used within this publication.</t>
  </si>
  <si>
    <t>Key Term</t>
  </si>
  <si>
    <t>Description</t>
  </si>
  <si>
    <t>Charts visualising key statistics</t>
  </si>
  <si>
    <t>Summary of Key Trends</t>
  </si>
  <si>
    <t xml:space="preserve">This worksheet summarises the key trends presented in the tables within this release. </t>
  </si>
  <si>
    <t>Measure Group</t>
  </si>
  <si>
    <t>Measure Type</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</si>
  <si>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</si>
  <si>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</si>
  <si>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</si>
  <si>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</si>
  <si>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</si>
  <si>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</si>
  <si>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</si>
  <si>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</si>
  <si>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</si>
  <si>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</si>
  <si>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</si>
  <si>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</si>
  <si>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</si>
  <si>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</si>
  <si>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</si>
  <si>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</si>
  <si>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</si>
  <si>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</si>
  <si>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</si>
  <si>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</si>
  <si>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</si>
  <si>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</si>
  <si>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</si>
  <si>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</si>
  <si>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</si>
  <si>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</si>
  <si>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</si>
  <si>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</si>
  <si>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</si>
  <si>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</si>
  <si>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</si>
  <si>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</si>
  <si>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</si>
  <si>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</si>
  <si>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</si>
  <si>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</si>
  <si>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</si>
  <si>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</si>
  <si>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</si>
  <si>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</si>
  <si>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</si>
  <si>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</si>
  <si>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</si>
  <si>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</si>
  <si>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</si>
  <si>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</si>
  <si>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</si>
  <si>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</si>
  <si>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</si>
  <si>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</si>
  <si>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</si>
  <si>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</si>
  <si>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</si>
  <si>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</si>
  <si>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</si>
  <si>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</si>
  <si>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</si>
  <si>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</si>
  <si>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</si>
  <si>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</si>
  <si>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</si>
  <si>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</si>
  <si>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</si>
  <si>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</si>
  <si>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</si>
  <si>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</si>
  <si>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</si>
  <si>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</si>
  <si>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</si>
  <si>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</si>
  <si>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</si>
  <si>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Notes Related to Data in this Spreadsheet</t>
  </si>
  <si>
    <t>Footnote Number</t>
  </si>
  <si>
    <t>Footnote Text</t>
  </si>
  <si>
    <t>[n1]</t>
  </si>
  <si>
    <t>[n2]</t>
  </si>
  <si>
    <t>[n3]</t>
  </si>
  <si>
    <t>[n4]</t>
  </si>
  <si>
    <t>[n5]</t>
  </si>
  <si>
    <t>[n6]</t>
  </si>
  <si>
    <t>[n7]</t>
  </si>
  <si>
    <t>[n8]</t>
  </si>
  <si>
    <t>Total</t>
  </si>
  <si>
    <t>All Measures</t>
  </si>
  <si>
    <t>Unknown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</si>
  <si>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</si>
  <si>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</si>
  <si>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</si>
  <si>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</si>
  <si>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</si>
  <si>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</si>
  <si>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</si>
  <si>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</si>
  <si>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</si>
  <si>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</si>
  <si>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</si>
  <si>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</si>
  <si>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</si>
  <si>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</si>
  <si>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</si>
  <si>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</si>
  <si>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</si>
  <si>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</si>
  <si>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</si>
  <si>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</si>
  <si>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</si>
  <si>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</si>
  <si>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</si>
  <si>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</si>
  <si>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</si>
  <si>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Average (Mean) Government Contribution Value (£) 
</t>
  </si>
  <si>
    <t xml:space="preserve">Average (Mean) Total Measure Cost (£)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</si>
  <si>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</si>
  <si>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</si>
  <si>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</si>
  <si>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</si>
  <si>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</si>
  <si>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</si>
  <si>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</si>
  <si>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</si>
  <si>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</si>
  <si>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</si>
  <si>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</si>
  <si>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</si>
  <si>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</si>
  <si>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</si>
  <si>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</si>
  <si>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</si>
  <si>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</si>
  <si>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</si>
  <si>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</si>
  <si>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</si>
  <si>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</si>
  <si>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</si>
  <si>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</si>
  <si>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</si>
  <si>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</si>
  <si>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</si>
  <si>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</si>
  <si>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</si>
  <si>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</si>
  <si>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</si>
  <si>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</si>
  <si>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</si>
  <si>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</si>
  <si>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</si>
  <si>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</si>
  <si>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</si>
  <si>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</si>
  <si>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</si>
  <si>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</si>
  <si>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</si>
  <si>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</si>
  <si>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</si>
  <si>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</si>
  <si>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Average (Mean) LA Contribution Value (£) 
2</t>
  </si>
  <si>
    <t>Average (Mean) Self funding (£) 
3</t>
  </si>
  <si>
    <t>Other</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</si>
  <si>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</si>
  <si>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</si>
  <si>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</si>
  <si>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</si>
  <si>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</si>
  <si>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</si>
  <si>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</si>
  <si>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</si>
  <si>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 xml:space="preserve">This worksheet contains one table. The table presents the number of households upgraded and measures installed across the whole scheme by signed-up LA. </t>
  </si>
  <si>
    <t>This worksheet contains one table. The table presents the number of measures installed, average government contribution value, average LA contribution value, average self-funding and average total measure cost by measure type.</t>
  </si>
  <si>
    <t>This worksheet contains one table. The table presents the number of households upgraded by first installation month.</t>
  </si>
  <si>
    <t>This worksheet contains one table. The table presents the number of measures installed by installation month.</t>
  </si>
  <si>
    <t>Table  - Measures Installed, Mean Allocated Government Funding, Mean LA Funding, Mean Self Funding and Mean Total Measure Cost by Measure Type</t>
  </si>
  <si>
    <t>Table : Measures Installed, Mean Allocated Government Funding, Mean LA Funding, Mean Self Funding and Mean Total Measure Cost by Measure Type</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</si>
  <si>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</si>
  <si>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</si>
  <si>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</si>
  <si>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</si>
  <si>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</si>
  <si>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</si>
  <si>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</si>
  <si>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</si>
  <si>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</si>
  <si>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</si>
  <si>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</si>
  <si>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</si>
  <si>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</si>
  <si>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</si>
  <si>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</si>
  <si>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</si>
  <si>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</si>
  <si>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</si>
  <si>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</si>
  <si>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</si>
  <si>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</si>
  <si>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Extractor Fan</t>
  </si>
  <si>
    <t>Mechanical Ventilation</t>
  </si>
  <si>
    <t>Roof Replacement</t>
  </si>
  <si>
    <t>Ventilation</t>
  </si>
  <si>
    <t>East of England</t>
  </si>
  <si>
    <t>Bungalow</t>
  </si>
  <si>
    <t>Flat</t>
  </si>
  <si>
    <t>House</t>
  </si>
  <si>
    <t>All Other Measures</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</si>
  <si>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</si>
  <si>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</si>
  <si>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</si>
  <si>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</si>
  <si>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</si>
  <si>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</si>
  <si>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</si>
  <si>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</si>
  <si>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</si>
  <si>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</si>
  <si>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</si>
  <si>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</si>
  <si>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</si>
  <si>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</si>
  <si>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</si>
  <si>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</si>
  <si>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</si>
  <si>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</si>
  <si>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</si>
  <si>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</si>
  <si>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</si>
  <si>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</si>
  <si>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</si>
  <si>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</si>
  <si>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</si>
  <si>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</si>
  <si>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</si>
  <si>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</si>
  <si>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</si>
  <si>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</si>
  <si>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</si>
  <si>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</si>
  <si>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</si>
  <si>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</si>
  <si>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</si>
  <si>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</si>
  <si>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</si>
  <si>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</si>
  <si>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</si>
  <si>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</si>
  <si>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</si>
  <si>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</si>
  <si>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</si>
  <si>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</si>
  <si>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</si>
  <si>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</si>
  <si>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</si>
  <si>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</si>
  <si>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</si>
  <si>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</si>
  <si>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</si>
  <si>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</si>
  <si>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</si>
  <si>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</si>
  <si>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</si>
  <si>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</si>
  <si>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</si>
  <si>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</si>
  <si>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</si>
  <si>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</si>
  <si>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</si>
  <si>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</si>
  <si>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</si>
  <si>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</si>
  <si>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</si>
  <si>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</si>
  <si>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</si>
  <si>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</si>
  <si>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</si>
  <si>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</si>
  <si>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</si>
  <si>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</si>
  <si>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</si>
  <si>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</si>
  <si>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</si>
  <si>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</si>
  <si>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</si>
  <si>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</si>
  <si>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</si>
  <si>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</si>
  <si>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</si>
  <si>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</si>
  <si>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</si>
  <si>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</si>
  <si>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</si>
  <si>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</si>
  <si>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</si>
  <si>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</si>
  <si>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</si>
  <si>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</si>
  <si>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</si>
  <si>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</si>
  <si>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</si>
  <si>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</si>
  <si>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</si>
  <si>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</si>
  <si>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</si>
  <si>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</si>
  <si>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</si>
  <si>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</si>
  <si>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</si>
  <si>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</si>
  <si>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</si>
  <si>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</si>
  <si>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</si>
  <si>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</si>
  <si>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</si>
  <si>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</si>
  <si>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</si>
  <si>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</si>
  <si>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</si>
  <si>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</si>
  <si>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</si>
  <si>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</si>
  <si>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</si>
  <si>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</si>
  <si>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</si>
  <si>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</si>
  <si>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</si>
  <si>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</si>
  <si>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</si>
  <si>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</si>
  <si>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</si>
  <si>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The data tables in this spreadsheet were published at 09:30am Thursday 26th January 2023.</t>
  </si>
  <si>
    <t>1 March 2022 to 30 November 2022</t>
  </si>
  <si>
    <t xml:space="preserve">The data contained in the analysis is based on returns submitted by mid December 2022, covering measure installations to the end of November 2022.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</si>
  <si>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</si>
  <si>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</si>
  <si>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</si>
  <si>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</si>
  <si>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</si>
  <si>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</si>
  <si>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 xml:space="preserve">EnergyEfficiency.Stats@beis.gov.uk </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</si>
  <si>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</si>
  <si>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</si>
  <si>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</si>
  <si>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</si>
  <si>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</si>
  <si>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</si>
  <si>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</si>
  <si>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</si>
  <si>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</si>
  <si>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 xml:space="preserve">Data covered in this release is for Wave 1 delivery to the end of November 2022. </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</si>
  <si>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</si>
  <si>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</si>
  <si>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</si>
  <si>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</si>
  <si>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</si>
  <si>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</si>
  <si>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</si>
  <si>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</si>
  <si>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</si>
  <si>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Region Name [n1]</t>
  </si>
  <si>
    <t xml:space="preserve"> </t>
  </si>
  <si>
    <t>Table 7: Number of Measures Installed by Measure Group and Property Type</t>
  </si>
  <si>
    <t xml:space="preserve">• To the end of November 2022, there were 1,430 measures installed in 920 households, with 774 (54 per cent) measures installed in November 2022. </t>
  </si>
  <si>
    <t>• Of these, the majority were Insulation measures (1,077 measures, 75 per cent), with Electricity Related measures accounting for 24 per cent (341 measures) of measures installed. (Table 3).</t>
  </si>
  <si>
    <t>• The highest average measure cost was for External Solid Wall Insulation at an average of £17,000 per measure, with the lowest average cost being for Energy Efficient Lighting at £300 per measure (Table 3).</t>
  </si>
  <si>
    <t>• To the end of November 2022, 920 households have been upgraded under the scheme, meaning they have had at least one measure installed. Of these, 454 households were upgraded in the North East (49 per cent), 249 in Yorkshire and The Humber (27 per cent), and 117 in North West (13 per cent). (Table 5).</t>
  </si>
  <si>
    <t>• The majority of measures were installed in Houses (989 measures, 69 per cent), followed by Bungalows (381 measures, 27 per cent) (Table 7).</t>
  </si>
  <si>
    <t>The data is based on returns from 66 Local Authorities, with completed installations reported by 11 Local Authorities.</t>
  </si>
  <si>
    <t>• The most common measure installed was Loft Insulation (640 measures, 45 per cent), with 311 Cavity Wall Insulation measures (22 per cent) and 299 Energy Efficient Lighting measures (21 per cent) also installed. (Table 3).</t>
  </si>
  <si>
    <t>• Of the 1,430 measures installed and notified to BEIS, the majority were installed in the North East region (816 measures, 57 per cent), with 265 measures installed in Yorkshire and The Humber (19 per cent) and 184 measures in North West (13 per cent). (Table 5).</t>
  </si>
  <si>
    <t>[n1] There have been no reported completed installations in East Midlands, West Midlands or South West.</t>
  </si>
  <si>
    <t>Measure Type [n1]</t>
  </si>
  <si>
    <t>[n1] 473 ventilation related measures have been installed but are not included in these tables while we consider their treatment in the statistics.</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</si>
  <si>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</si>
  <si>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</si>
  <si>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</si>
  <si>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</si>
  <si>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</si>
  <si>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</si>
  <si>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</si>
  <si>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</si>
  <si>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</si>
  <si>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[n2] 473 ventilation related measures have been installed but are not included in these tables while we consider their treatment in the statistics.</t>
  </si>
  <si>
    <t>• An additional 473 ventilation measures have been installed over the period. These have not been included in the statistical tables while we consider their treatment in the statistics.</t>
  </si>
  <si>
    <t xml:space="preserve">Press Enquiries to the Press Officer: 020 7215 5975; or the news desk: 020 7215 1000 </t>
  </si>
  <si>
    <t>Chart 3: Number of Measures Installed by Measure Type</t>
  </si>
  <si>
    <t>Region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</si>
</sst>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7" x14ac:knownFonts="1">
    <font>
      <sz val="11"/>
      <color theme="1"/>
      <name val="Calibri"/>
      <family val="2"/>
      <scheme val="minor"/>
    </font>
    <font>
      <sz val="11"/>
      <color theme="1"/>
      <name val="Calibri"/>
      <family val="2"/>
      <scheme val="minor"/>
    </font>
    <font>
      <b/>
      <sz val="15"/>
      <color theme="3"/>
      <name val="Calibri"/>
      <family val="2"/>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b/>
      <sz val="22"/>
      <color rgb="FF000000"/>
      <name val="Arial"/>
      <family val="2"/>
    </font>
    <font>
      <sz val="10"/>
      <color theme="1"/>
      <name val="Arial"/>
      <family val="2"/>
    </font>
    <font>
      <b/>
      <sz val="16"/>
      <name val="Arial"/>
      <family val="2"/>
    </font>
    <font>
      <sz val="12"/>
      <color theme="1"/>
      <name val="Calibri"/>
      <family val="2"/>
      <scheme val="minor"/>
    </font>
    <font>
      <b/>
      <sz val="12"/>
      <color rgb="FF000000"/>
      <name val="Arial"/>
      <family val="2"/>
    </font>
    <font>
      <sz val="12"/>
      <color rgb="FF000000"/>
      <name val="Calibri"/>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32">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auto="1"/>
      </left>
      <right style="thin">
        <color indexed="64"/>
      </right>
      <top style="thin">
        <color auto="1"/>
      </top>
      <bottom style="thin">
        <color theme="0" tint="-0.14996795556505021"/>
      </bottom>
      <diagonal/>
    </border>
    <border>
      <left style="thin">
        <color indexed="64"/>
      </left>
      <right style="thin">
        <color auto="1"/>
      </right>
      <top style="thin">
        <color theme="0" tint="-0.14996795556505021"/>
      </top>
      <bottom style="thin">
        <color theme="0" tint="-0.24994659260841701"/>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style="thin">
        <color auto="1"/>
      </left>
      <right/>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s>
  <cellStyleXfs count="11">
    <xf numFmtId="0" fontId="0" fillId="0" borderId="0"/>
    <xf numFmtId="0" fontId="2" fillId="0" borderId="1" applyNumberFormat="0" applyFill="0" applyAlignment="0" applyProtection="0"/>
    <xf numFmtId="164" fontId="3" fillId="0" borderId="0" applyNumberFormat="0" applyFill="0" applyBorder="0" applyAlignment="0" applyProtection="0"/>
    <xf numFmtId="0" fontId="1" fillId="0" borderId="0"/>
    <xf numFmtId="0" fontId="6" fillId="0" borderId="0" applyNumberFormat="0" applyFill="0" applyBorder="0" applyAlignment="0" applyProtection="0"/>
    <xf numFmtId="165" fontId="13" fillId="0" borderId="0"/>
    <xf numFmtId="165" fontId="13" fillId="0" borderId="0"/>
    <xf numFmtId="9" fontId="13" fillId="0" borderId="0" applyFont="0" applyFill="0" applyBorder="0" applyAlignment="0" applyProtection="0"/>
    <xf numFmtId="0" fontId="18" fillId="0" borderId="1" applyNumberFormat="0" applyFill="0" applyAlignment="0" applyProtection="0"/>
    <xf numFmtId="164" fontId="21" fillId="0" borderId="0" applyNumberFormat="0" applyFill="0" applyBorder="0" applyProtection="0">
      <alignment vertical="top"/>
    </xf>
    <xf numFmtId="0" fontId="24" fillId="0" borderId="31" applyNumberFormat="0" applyFill="0" applyAlignment="0" applyProtection="0"/>
  </cellStyleXfs>
  <cellXfs count="241">
    <xf numFmtId="0" fontId="0" fillId="0" borderId="0" xfId="0"/>
    <xf numFmtId="165" fontId="4" fillId="2" borderId="0" xfId="2" applyNumberFormat="1" applyFont="1" applyFill="1"/>
    <xf numFmtId="0" fontId="5" fillId="2" borderId="0" xfId="3" applyFont="1" applyFill="1"/>
    <xf numFmtId="0" fontId="8" fillId="2" borderId="0" xfId="3" applyFont="1" applyFill="1"/>
    <xf numFmtId="0" fontId="8" fillId="2" borderId="0" xfId="0" applyFont="1" applyFill="1"/>
    <xf numFmtId="0" fontId="10" fillId="2" borderId="2" xfId="0" applyFont="1" applyFill="1" applyBorder="1"/>
    <xf numFmtId="165" fontId="4" fillId="2" borderId="0" xfId="2" applyNumberFormat="1" applyFont="1" applyFill="1" applyAlignment="1">
      <alignment horizontal="left"/>
    </xf>
    <xf numFmtId="0" fontId="5" fillId="2" borderId="0" xfId="3" applyFont="1" applyFill="1" applyAlignment="1">
      <alignment horizontal="left"/>
    </xf>
    <xf numFmtId="0" fontId="11" fillId="2" borderId="0" xfId="0" applyFont="1" applyFill="1" applyAlignment="1">
      <alignment horizontal="left" wrapText="1"/>
    </xf>
    <xf numFmtId="0" fontId="12" fillId="2" borderId="0" xfId="0" applyFont="1" applyFill="1" applyAlignment="1">
      <alignment horizontal="justify" vertical="center"/>
    </xf>
    <xf numFmtId="0" fontId="11" fillId="2" borderId="0" xfId="0" applyFont="1" applyFill="1" applyAlignment="1">
      <alignment horizontal="left"/>
    </xf>
    <xf numFmtId="0" fontId="9" fillId="2" borderId="4" xfId="0" applyFont="1" applyFill="1" applyBorder="1" applyAlignment="1">
      <alignment wrapText="1"/>
    </xf>
    <xf numFmtId="0" fontId="9" fillId="2" borderId="5" xfId="0" applyFont="1" applyFill="1" applyBorder="1" applyAlignment="1">
      <alignment wrapText="1"/>
    </xf>
    <xf numFmtId="0" fontId="9" fillId="2" borderId="6" xfId="0" applyFont="1" applyFill="1" applyBorder="1" applyAlignment="1">
      <alignment wrapText="1"/>
    </xf>
    <xf numFmtId="0" fontId="14" fillId="0" borderId="0" xfId="1" applyFont="1" applyFill="1" applyBorder="1"/>
    <xf numFmtId="0" fontId="10" fillId="0" borderId="0" xfId="0" applyFont="1"/>
    <xf numFmtId="167" fontId="0" fillId="0" borderId="0" xfId="0" applyNumberFormat="1"/>
    <xf numFmtId="166" fontId="15" fillId="0" borderId="0" xfId="0" applyNumberFormat="1" applyFont="1"/>
    <xf numFmtId="0" fontId="15" fillId="4" borderId="0" xfId="0" applyFont="1" applyFill="1"/>
    <xf numFmtId="168" fontId="10" fillId="3" borderId="16" xfId="0" applyNumberFormat="1" applyFont="1" applyFill="1" applyBorder="1" applyAlignment="1">
      <alignment wrapText="1"/>
    </xf>
    <xf numFmtId="0" fontId="0" fillId="0" borderId="0" xfId="0" applyAlignment="1">
      <alignment vertical="top"/>
    </xf>
    <xf numFmtId="0" fontId="14" fillId="0" borderId="0" xfId="8" applyFont="1" applyFill="1" applyBorder="1" applyAlignment="1">
      <alignment vertical="top"/>
    </xf>
    <xf numFmtId="3" fontId="10" fillId="3" borderId="20" xfId="0" applyNumberFormat="1" applyFont="1" applyFill="1" applyBorder="1"/>
    <xf numFmtId="17" fontId="16" fillId="3" borderId="20" xfId="0" applyNumberFormat="1" applyFont="1" applyFill="1" applyBorder="1"/>
    <xf numFmtId="169" fontId="0" fillId="0" borderId="0" xfId="0" applyNumberFormat="1"/>
    <xf numFmtId="3" fontId="0" fillId="0" borderId="0" xfId="0" applyNumberFormat="1"/>
    <xf numFmtId="9" fontId="10" fillId="3" borderId="22" xfId="0" applyNumberFormat="1" applyFont="1" applyFill="1" applyBorder="1" applyAlignment="1">
      <alignment wrapText="1"/>
    </xf>
    <xf numFmtId="3" fontId="16" fillId="3" borderId="23" xfId="0" applyNumberFormat="1" applyFont="1" applyFill="1" applyBorder="1" applyAlignment="1">
      <alignment wrapText="1"/>
    </xf>
    <xf numFmtId="0" fontId="10" fillId="3" borderId="2" xfId="0" applyFont="1" applyFill="1" applyBorder="1" applyAlignment="1">
      <alignment wrapText="1"/>
    </xf>
    <xf numFmtId="0" fontId="10" fillId="3" borderId="13" xfId="0" applyFont="1" applyFill="1" applyBorder="1" applyAlignment="1">
      <alignment wrapText="1"/>
    </xf>
    <xf numFmtId="0" fontId="19" fillId="0" borderId="0" xfId="0" applyFont="1"/>
    <xf numFmtId="3" fontId="16" fillId="3" borderId="24" xfId="0" applyNumberFormat="1" applyFont="1" applyFill="1" applyBorder="1" applyAlignment="1">
      <alignment wrapText="1"/>
    </xf>
    <xf numFmtId="0" fontId="10" fillId="3" borderId="3" xfId="0" applyFont="1" applyFill="1" applyBorder="1" applyAlignment="1">
      <alignment wrapText="1"/>
    </xf>
    <xf numFmtId="14" fontId="10" fillId="3" borderId="8" xfId="0" applyNumberFormat="1" applyFont="1" applyFill="1" applyBorder="1" applyAlignment="1">
      <alignment wrapText="1"/>
    </xf>
    <xf numFmtId="9" fontId="15" fillId="0" borderId="17" xfId="0" applyNumberFormat="1" applyFont="1" applyBorder="1" applyAlignment="1">
      <alignment wrapText="1"/>
    </xf>
    <xf numFmtId="3" fontId="17" fillId="0" borderId="25" xfId="0" applyNumberFormat="1" applyFont="1" applyBorder="1" applyAlignment="1">
      <alignment wrapText="1"/>
    </xf>
    <xf numFmtId="0" fontId="15" fillId="0" borderId="3" xfId="0" applyFont="1" applyBorder="1" applyAlignment="1">
      <alignment wrapText="1"/>
    </xf>
    <xf numFmtId="0" fontId="15" fillId="0" borderId="8" xfId="0" applyFont="1" applyBorder="1" applyAlignment="1">
      <alignment wrapText="1"/>
    </xf>
    <xf numFmtId="9" fontId="10" fillId="3" borderId="17" xfId="0" applyNumberFormat="1" applyFont="1" applyFill="1" applyBorder="1" applyAlignment="1">
      <alignment wrapText="1"/>
    </xf>
    <xf numFmtId="3" fontId="16" fillId="3" borderId="25" xfId="0" applyNumberFormat="1" applyFont="1" applyFill="1" applyBorder="1" applyAlignment="1">
      <alignment wrapText="1"/>
    </xf>
    <xf numFmtId="3" fontId="17" fillId="0" borderId="7" xfId="0" applyNumberFormat="1" applyFont="1" applyBorder="1" applyAlignment="1">
      <alignment horizontal="right" wrapText="1"/>
    </xf>
    <xf numFmtId="3" fontId="17" fillId="0" borderId="3" xfId="0" applyNumberFormat="1" applyFont="1" applyBorder="1" applyAlignment="1">
      <alignment horizontal="right" wrapText="1"/>
    </xf>
    <xf numFmtId="49" fontId="15" fillId="0" borderId="3" xfId="0" quotePrefix="1" applyNumberFormat="1" applyFont="1" applyBorder="1" applyAlignment="1">
      <alignment wrapText="1"/>
    </xf>
    <xf numFmtId="49" fontId="15" fillId="0" borderId="8" xfId="0" quotePrefix="1" applyNumberFormat="1" applyFont="1" applyBorder="1" applyAlignment="1">
      <alignment wrapText="1"/>
    </xf>
    <xf numFmtId="14" fontId="10" fillId="3" borderId="3" xfId="0" applyNumberFormat="1" applyFont="1" applyFill="1" applyBorder="1" applyAlignment="1">
      <alignment wrapText="1"/>
    </xf>
    <xf numFmtId="3" fontId="16" fillId="3" borderId="27" xfId="0" applyNumberFormat="1" applyFont="1" applyFill="1" applyBorder="1" applyAlignment="1">
      <alignment wrapText="1"/>
    </xf>
    <xf numFmtId="14" fontId="10" fillId="3" borderId="4" xfId="0" applyNumberFormat="1" applyFont="1" applyFill="1" applyBorder="1" applyAlignment="1">
      <alignment wrapText="1"/>
    </xf>
    <xf numFmtId="14" fontId="10" fillId="3" borderId="12" xfId="0" applyNumberFormat="1" applyFont="1" applyFill="1" applyBorder="1" applyAlignment="1">
      <alignment wrapText="1"/>
    </xf>
    <xf numFmtId="0" fontId="17" fillId="0" borderId="19"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21" xfId="0" applyFont="1" applyBorder="1" applyAlignment="1">
      <alignment horizontal="right" vertical="center" wrapText="1"/>
    </xf>
    <xf numFmtId="169" fontId="17" fillId="0" borderId="28" xfId="0" applyNumberFormat="1" applyFont="1" applyBorder="1" applyAlignment="1">
      <alignment horizontal="right" vertical="center" wrapText="1"/>
    </xf>
    <xf numFmtId="0" fontId="17" fillId="0" borderId="28" xfId="0" applyFont="1" applyBorder="1" applyAlignment="1">
      <alignment vertical="center" wrapText="1"/>
    </xf>
    <xf numFmtId="0" fontId="17" fillId="0" borderId="11" xfId="0" applyFont="1" applyBorder="1" applyAlignment="1">
      <alignment vertical="center" wrapText="1"/>
    </xf>
    <xf numFmtId="169" fontId="0" fillId="0" borderId="0" xfId="0" applyNumberFormat="1" applyAlignment="1">
      <alignment vertical="top"/>
    </xf>
    <xf numFmtId="165" fontId="13" fillId="2" borderId="0" xfId="6" applyFill="1"/>
    <xf numFmtId="165" fontId="13" fillId="2" borderId="0" xfId="5" applyFill="1"/>
    <xf numFmtId="165" fontId="22" fillId="2" borderId="0" xfId="9" applyNumberFormat="1" applyFont="1" applyFill="1" applyBorder="1" applyAlignment="1">
      <alignment horizontal="left"/>
    </xf>
    <xf numFmtId="165" fontId="13" fillId="2" borderId="0" xfId="5" applyFill="1" applyAlignment="1">
      <alignment horizontal="right"/>
    </xf>
    <xf numFmtId="165" fontId="9" fillId="2" borderId="0" xfId="5" applyFont="1" applyFill="1" applyAlignment="1">
      <alignment horizontal="left"/>
    </xf>
    <xf numFmtId="167" fontId="10" fillId="2" borderId="2" xfId="6" applyNumberFormat="1" applyFont="1" applyFill="1" applyBorder="1" applyAlignment="1">
      <alignment horizontal="right" wrapText="1"/>
    </xf>
    <xf numFmtId="0" fontId="10" fillId="2" borderId="9" xfId="5" quotePrefix="1" applyNumberFormat="1" applyFont="1" applyFill="1" applyBorder="1" applyAlignment="1">
      <alignment horizontal="right" wrapText="1"/>
    </xf>
    <xf numFmtId="165" fontId="10" fillId="2" borderId="30" xfId="6" applyFont="1" applyFill="1" applyBorder="1" applyAlignment="1">
      <alignment horizontal="left" vertical="center"/>
    </xf>
    <xf numFmtId="167" fontId="10" fillId="2" borderId="9" xfId="6" applyNumberFormat="1" applyFont="1" applyFill="1" applyBorder="1" applyAlignment="1">
      <alignment horizontal="right" wrapText="1"/>
    </xf>
    <xf numFmtId="0" fontId="10" fillId="2" borderId="0" xfId="5" quotePrefix="1" applyNumberFormat="1" applyFont="1" applyFill="1" applyAlignment="1">
      <alignment horizontal="right" wrapText="1"/>
    </xf>
    <xf numFmtId="0" fontId="10" fillId="2" borderId="30" xfId="5" quotePrefix="1" applyNumberFormat="1" applyFont="1" applyFill="1" applyBorder="1" applyAlignment="1">
      <alignment horizontal="right" wrapText="1"/>
    </xf>
    <xf numFmtId="165" fontId="20" fillId="2" borderId="0" xfId="6" applyFont="1" applyFill="1"/>
    <xf numFmtId="0" fontId="10" fillId="2" borderId="13" xfId="0" applyFont="1" applyFill="1" applyBorder="1" applyAlignment="1">
      <alignment horizontal="right" vertical="center" wrapText="1"/>
    </xf>
    <xf numFmtId="0" fontId="15" fillId="2" borderId="3" xfId="0" applyFont="1" applyFill="1" applyBorder="1" applyAlignment="1">
      <alignment wrapText="1"/>
    </xf>
    <xf numFmtId="0" fontId="15" fillId="2" borderId="4" xfId="0" applyFont="1" applyFill="1" applyBorder="1" applyAlignment="1">
      <alignment wrapText="1"/>
    </xf>
    <xf numFmtId="0" fontId="15" fillId="2" borderId="28" xfId="0" applyFont="1" applyFill="1" applyBorder="1" applyAlignment="1">
      <alignment wrapText="1"/>
    </xf>
    <xf numFmtId="3" fontId="17" fillId="2" borderId="4" xfId="0" applyNumberFormat="1" applyFont="1" applyFill="1" applyBorder="1" applyAlignment="1">
      <alignment wrapText="1"/>
    </xf>
    <xf numFmtId="3" fontId="17" fillId="2" borderId="28" xfId="0" applyNumberFormat="1" applyFont="1" applyFill="1" applyBorder="1" applyAlignment="1">
      <alignment wrapText="1"/>
    </xf>
    <xf numFmtId="9" fontId="10" fillId="2" borderId="4" xfId="0" applyNumberFormat="1" applyFont="1" applyFill="1" applyBorder="1" applyAlignment="1">
      <alignment wrapText="1"/>
    </xf>
    <xf numFmtId="9" fontId="10" fillId="2" borderId="28" xfId="0" applyNumberFormat="1" applyFont="1" applyFill="1" applyBorder="1" applyAlignment="1">
      <alignment wrapText="1"/>
    </xf>
    <xf numFmtId="3" fontId="16" fillId="3" borderId="4" xfId="0" applyNumberFormat="1" applyFont="1" applyFill="1" applyBorder="1" applyAlignment="1">
      <alignment horizontal="right" wrapText="1"/>
    </xf>
    <xf numFmtId="3" fontId="16" fillId="3" borderId="26" xfId="0" applyNumberFormat="1" applyFont="1" applyFill="1" applyBorder="1" applyAlignment="1">
      <alignment horizontal="right" wrapText="1"/>
    </xf>
    <xf numFmtId="3" fontId="17" fillId="0" borderId="25" xfId="0" applyNumberFormat="1" applyFont="1" applyBorder="1" applyAlignment="1">
      <alignment horizontal="right" wrapText="1"/>
    </xf>
    <xf numFmtId="3" fontId="16" fillId="3" borderId="3" xfId="0" applyNumberFormat="1" applyFont="1" applyFill="1" applyBorder="1" applyAlignment="1">
      <alignment horizontal="right" wrapText="1"/>
    </xf>
    <xf numFmtId="3" fontId="16" fillId="3" borderId="7" xfId="0" applyNumberFormat="1" applyFont="1" applyFill="1" applyBorder="1" applyAlignment="1">
      <alignment horizontal="right" wrapText="1"/>
    </xf>
    <xf numFmtId="3" fontId="16" fillId="2" borderId="4" xfId="0" applyNumberFormat="1" applyFont="1" applyFill="1" applyBorder="1" applyAlignment="1">
      <alignment horizontal="right" wrapText="1"/>
    </xf>
    <xf numFmtId="3" fontId="16" fillId="2" borderId="28" xfId="0" applyNumberFormat="1" applyFont="1" applyFill="1" applyBorder="1" applyAlignment="1">
      <alignment horizontal="right" wrapText="1"/>
    </xf>
    <xf numFmtId="3" fontId="16" fillId="3" borderId="21" xfId="0" applyNumberFormat="1" applyFont="1" applyFill="1" applyBorder="1" applyAlignment="1">
      <alignment horizontal="right" wrapText="1"/>
    </xf>
    <xf numFmtId="3" fontId="16" fillId="3" borderId="15" xfId="0" applyNumberFormat="1" applyFont="1" applyFill="1" applyBorder="1" applyAlignment="1">
      <alignment horizontal="right" wrapText="1"/>
    </xf>
    <xf numFmtId="3" fontId="16" fillId="2" borderId="12" xfId="0" applyNumberFormat="1" applyFont="1" applyFill="1" applyBorder="1" applyAlignment="1">
      <alignment horizontal="right" wrapText="1"/>
    </xf>
    <xf numFmtId="3" fontId="16" fillId="2" borderId="11" xfId="0" applyNumberFormat="1" applyFont="1" applyFill="1" applyBorder="1" applyAlignment="1">
      <alignment horizontal="right" wrapText="1"/>
    </xf>
    <xf numFmtId="9" fontId="9" fillId="2" borderId="3" xfId="6" applyNumberFormat="1" applyFont="1" applyFill="1" applyBorder="1"/>
    <xf numFmtId="9" fontId="10" fillId="3" borderId="4" xfId="7" applyFont="1" applyFill="1" applyBorder="1" applyAlignment="1">
      <alignment horizontal="right"/>
    </xf>
    <xf numFmtId="9" fontId="9" fillId="2" borderId="3" xfId="7" applyFont="1" applyFill="1" applyBorder="1" applyAlignment="1">
      <alignment horizontal="right"/>
    </xf>
    <xf numFmtId="9" fontId="10" fillId="3" borderId="3" xfId="7" applyFont="1" applyFill="1" applyBorder="1" applyAlignment="1">
      <alignment horizontal="right"/>
    </xf>
    <xf numFmtId="9" fontId="10" fillId="3" borderId="2" xfId="7" applyFont="1" applyFill="1" applyBorder="1" applyAlignment="1">
      <alignment horizontal="right"/>
    </xf>
    <xf numFmtId="0" fontId="15" fillId="5" borderId="3" xfId="0" applyFont="1" applyFill="1" applyBorder="1" applyAlignment="1">
      <alignment wrapText="1"/>
    </xf>
    <xf numFmtId="3" fontId="17" fillId="5" borderId="3" xfId="0" applyNumberFormat="1" applyFont="1" applyFill="1" applyBorder="1" applyAlignment="1">
      <alignment wrapText="1"/>
    </xf>
    <xf numFmtId="9" fontId="10" fillId="5" borderId="3" xfId="0" applyNumberFormat="1" applyFont="1" applyFill="1" applyBorder="1" applyAlignment="1">
      <alignment wrapText="1"/>
    </xf>
    <xf numFmtId="3" fontId="16" fillId="5" borderId="3" xfId="0" applyNumberFormat="1" applyFont="1" applyFill="1" applyBorder="1" applyAlignment="1">
      <alignment horizontal="right" wrapText="1"/>
    </xf>
    <xf numFmtId="3" fontId="16" fillId="5" borderId="8" xfId="0" applyNumberFormat="1" applyFont="1" applyFill="1" applyBorder="1" applyAlignment="1">
      <alignment horizontal="right" wrapText="1"/>
    </xf>
    <xf numFmtId="3" fontId="16" fillId="3" borderId="25" xfId="0" applyNumberFormat="1" applyFont="1" applyFill="1" applyBorder="1" applyAlignment="1">
      <alignment horizontal="right" wrapText="1"/>
    </xf>
    <xf numFmtId="0" fontId="9" fillId="2" borderId="0" xfId="3" applyFont="1" applyFill="1" applyAlignment="1">
      <alignment horizontal="left" wrapText="1"/>
    </xf>
    <xf numFmtId="14" fontId="10" fillId="2" borderId="10" xfId="0" applyNumberFormat="1" applyFont="1" applyFill="1" applyBorder="1" applyAlignment="1">
      <alignment vertical="center" wrapText="1"/>
    </xf>
    <xf numFmtId="0" fontId="13" fillId="4" borderId="0" xfId="0" applyFont="1" applyFill="1"/>
    <xf numFmtId="3" fontId="16" fillId="3" borderId="2" xfId="0" applyNumberFormat="1" applyFont="1" applyFill="1" applyBorder="1" applyAlignment="1">
      <alignment horizontal="right" wrapText="1"/>
    </xf>
    <xf numFmtId="9" fontId="10" fillId="2" borderId="0" xfId="7" applyFont="1" applyFill="1" applyBorder="1" applyAlignment="1">
      <alignment horizontal="right"/>
    </xf>
    <xf numFmtId="49" fontId="9" fillId="2" borderId="8" xfId="0" quotePrefix="1" applyNumberFormat="1" applyFont="1" applyFill="1" applyBorder="1" applyAlignment="1">
      <alignment wrapText="1"/>
    </xf>
    <xf numFmtId="49" fontId="9" fillId="2" borderId="3" xfId="0" quotePrefix="1" applyNumberFormat="1" applyFont="1" applyFill="1" applyBorder="1" applyAlignment="1">
      <alignment wrapText="1"/>
    </xf>
    <xf numFmtId="3" fontId="11" fillId="2" borderId="25" xfId="0" applyNumberFormat="1" applyFont="1" applyFill="1" applyBorder="1" applyAlignment="1">
      <alignment wrapText="1"/>
    </xf>
    <xf numFmtId="9" fontId="9" fillId="2" borderId="17" xfId="0" applyNumberFormat="1" applyFont="1" applyFill="1" applyBorder="1" applyAlignment="1">
      <alignment wrapText="1"/>
    </xf>
    <xf numFmtId="3" fontId="11" fillId="2" borderId="25" xfId="0" applyNumberFormat="1" applyFont="1" applyFill="1" applyBorder="1" applyAlignment="1">
      <alignment horizontal="right" wrapText="1"/>
    </xf>
    <xf numFmtId="14" fontId="9" fillId="2" borderId="8" xfId="0" applyNumberFormat="1" applyFont="1" applyFill="1" applyBorder="1" applyAlignment="1">
      <alignment wrapText="1"/>
    </xf>
    <xf numFmtId="14" fontId="9" fillId="2" borderId="3" xfId="0" applyNumberFormat="1" applyFont="1" applyFill="1" applyBorder="1" applyAlignment="1">
      <alignment wrapText="1"/>
    </xf>
    <xf numFmtId="49" fontId="10" fillId="3" borderId="8" xfId="0" quotePrefix="1" applyNumberFormat="1" applyFont="1" applyFill="1" applyBorder="1" applyAlignment="1">
      <alignment wrapText="1"/>
    </xf>
    <xf numFmtId="49" fontId="10" fillId="3" borderId="3" xfId="0" quotePrefix="1" applyNumberFormat="1" applyFont="1" applyFill="1" applyBorder="1" applyAlignment="1">
      <alignment wrapText="1"/>
    </xf>
    <xf numFmtId="3" fontId="16" fillId="3" borderId="2" xfId="0" applyNumberFormat="1" applyFont="1" applyFill="1" applyBorder="1" applyAlignment="1">
      <alignment wrapText="1"/>
    </xf>
    <xf numFmtId="9" fontId="10" fillId="3" borderId="2" xfId="0" applyNumberFormat="1" applyFont="1" applyFill="1" applyBorder="1" applyAlignment="1">
      <alignment wrapText="1"/>
    </xf>
    <xf numFmtId="3" fontId="16" fillId="3" borderId="27" xfId="0" applyNumberFormat="1" applyFont="1" applyFill="1" applyBorder="1" applyAlignment="1">
      <alignment horizontal="right" wrapText="1"/>
    </xf>
    <xf numFmtId="14" fontId="10" fillId="2" borderId="26" xfId="5" applyNumberFormat="1" applyFont="1" applyFill="1" applyBorder="1" applyAlignment="1">
      <alignment vertical="center"/>
    </xf>
    <xf numFmtId="14" fontId="10" fillId="2" borderId="12" xfId="5" applyNumberFormat="1" applyFont="1" applyFill="1" applyBorder="1" applyAlignment="1">
      <alignment vertical="center"/>
    </xf>
    <xf numFmtId="165" fontId="10" fillId="2" borderId="9" xfId="6" applyFont="1" applyFill="1" applyBorder="1" applyAlignment="1">
      <alignment horizontal="left"/>
    </xf>
    <xf numFmtId="165" fontId="10" fillId="2" borderId="13" xfId="6" applyFont="1" applyFill="1" applyBorder="1" applyAlignment="1">
      <alignment horizontal="left"/>
    </xf>
    <xf numFmtId="14" fontId="10" fillId="2" borderId="19" xfId="5" applyNumberFormat="1" applyFont="1" applyFill="1" applyBorder="1" applyAlignment="1">
      <alignment horizontal="left"/>
    </xf>
    <xf numFmtId="14" fontId="10" fillId="2" borderId="11" xfId="5" applyNumberFormat="1" applyFont="1" applyFill="1" applyBorder="1" applyAlignment="1">
      <alignment horizontal="left"/>
    </xf>
    <xf numFmtId="14" fontId="10" fillId="3" borderId="3" xfId="0" applyNumberFormat="1" applyFont="1" applyFill="1" applyBorder="1"/>
    <xf numFmtId="49" fontId="9" fillId="2" borderId="3" xfId="0" quotePrefix="1" applyNumberFormat="1" applyFont="1" applyFill="1" applyBorder="1"/>
    <xf numFmtId="0" fontId="9" fillId="2" borderId="3" xfId="0" applyFont="1" applyFill="1" applyBorder="1"/>
    <xf numFmtId="0" fontId="10" fillId="3" borderId="2" xfId="0" applyFont="1" applyFill="1" applyBorder="1"/>
    <xf numFmtId="0" fontId="9" fillId="2" borderId="0" xfId="0" applyFont="1" applyFill="1" applyAlignment="1">
      <alignment wrapText="1"/>
    </xf>
    <xf numFmtId="0" fontId="9" fillId="2" borderId="7" xfId="0" applyFont="1" applyFill="1" applyBorder="1" applyAlignment="1">
      <alignment wrapText="1"/>
    </xf>
    <xf numFmtId="0" fontId="9" fillId="2" borderId="19" xfId="0" applyFont="1" applyFill="1" applyBorder="1" applyAlignment="1">
      <alignment wrapText="1"/>
    </xf>
    <xf numFmtId="49" fontId="9" fillId="2" borderId="11" xfId="0" quotePrefix="1" applyNumberFormat="1" applyFont="1" applyFill="1" applyBorder="1" applyAlignment="1">
      <alignment wrapText="1"/>
    </xf>
    <xf numFmtId="0" fontId="10" fillId="2" borderId="0" xfId="0" applyFont="1" applyFill="1"/>
    <xf numFmtId="0" fontId="9" fillId="2" borderId="0" xfId="0" applyFont="1" applyFill="1"/>
    <xf numFmtId="3" fontId="10" fillId="3" borderId="26" xfId="5" applyNumberFormat="1" applyFont="1" applyFill="1" applyBorder="1" applyAlignment="1">
      <alignment horizontal="right" wrapText="1"/>
    </xf>
    <xf numFmtId="3" fontId="10" fillId="3" borderId="29" xfId="5" applyNumberFormat="1" applyFont="1" applyFill="1" applyBorder="1" applyAlignment="1">
      <alignment horizontal="right" wrapText="1"/>
    </xf>
    <xf numFmtId="3" fontId="10" fillId="3" borderId="29" xfId="6" applyNumberFormat="1" applyFont="1" applyFill="1" applyBorder="1" applyAlignment="1">
      <alignment horizontal="right"/>
    </xf>
    <xf numFmtId="3" fontId="9" fillId="2" borderId="7" xfId="5" applyNumberFormat="1" applyFont="1" applyFill="1" applyBorder="1" applyAlignment="1">
      <alignment horizontal="right" wrapText="1"/>
    </xf>
    <xf numFmtId="3" fontId="9" fillId="2" borderId="0" xfId="5" applyNumberFormat="1" applyFont="1" applyFill="1" applyAlignment="1">
      <alignment horizontal="right" wrapText="1"/>
    </xf>
    <xf numFmtId="3" fontId="9" fillId="2" borderId="0" xfId="6" applyNumberFormat="1" applyFont="1" applyFill="1" applyAlignment="1">
      <alignment horizontal="right"/>
    </xf>
    <xf numFmtId="3" fontId="10" fillId="3" borderId="0" xfId="5" applyNumberFormat="1" applyFont="1" applyFill="1" applyAlignment="1">
      <alignment horizontal="right" wrapText="1"/>
    </xf>
    <xf numFmtId="3" fontId="10" fillId="3" borderId="8" xfId="6" applyNumberFormat="1" applyFont="1" applyFill="1" applyBorder="1" applyAlignment="1">
      <alignment horizontal="right"/>
    </xf>
    <xf numFmtId="3" fontId="9" fillId="2" borderId="0" xfId="6" applyNumberFormat="1" applyFont="1" applyFill="1"/>
    <xf numFmtId="3" fontId="10" fillId="3" borderId="30" xfId="6" applyNumberFormat="1" applyFont="1" applyFill="1" applyBorder="1"/>
    <xf numFmtId="3" fontId="10" fillId="3" borderId="9" xfId="6" applyNumberFormat="1" applyFont="1" applyFill="1" applyBorder="1" applyAlignment="1">
      <alignment horizontal="right"/>
    </xf>
    <xf numFmtId="3" fontId="10" fillId="3" borderId="14" xfId="0" applyNumberFormat="1" applyFont="1" applyFill="1" applyBorder="1" applyAlignment="1">
      <alignment horizontal="right" wrapText="1"/>
    </xf>
    <xf numFmtId="168" fontId="10" fillId="3" borderId="19" xfId="0" applyNumberFormat="1" applyFont="1" applyFill="1" applyBorder="1"/>
    <xf numFmtId="168" fontId="10" fillId="3" borderId="11" xfId="0" applyNumberFormat="1" applyFont="1" applyFill="1" applyBorder="1"/>
    <xf numFmtId="49" fontId="9" fillId="2" borderId="8" xfId="0" applyNumberFormat="1" applyFont="1" applyFill="1" applyBorder="1" applyAlignment="1">
      <alignment wrapText="1"/>
    </xf>
    <xf numFmtId="49" fontId="9" fillId="2" borderId="0" xfId="0" applyNumberFormat="1" applyFont="1" applyFill="1" applyAlignment="1">
      <alignment wrapText="1"/>
    </xf>
    <xf numFmtId="3" fontId="10" fillId="3" borderId="8" xfId="0" applyNumberFormat="1" applyFont="1" applyFill="1" applyBorder="1" applyAlignment="1">
      <alignment horizontal="right" wrapText="1"/>
    </xf>
    <xf numFmtId="9" fontId="10" fillId="3" borderId="3" xfId="0" applyNumberFormat="1" applyFont="1" applyFill="1" applyBorder="1" applyAlignment="1">
      <alignment horizontal="right" wrapText="1"/>
    </xf>
    <xf numFmtId="3" fontId="10" fillId="3" borderId="3" xfId="0" applyNumberFormat="1" applyFont="1" applyFill="1" applyBorder="1" applyAlignment="1">
      <alignment horizontal="right" wrapText="1"/>
    </xf>
    <xf numFmtId="9" fontId="10" fillId="2" borderId="0" xfId="6" applyNumberFormat="1" applyFont="1" applyFill="1"/>
    <xf numFmtId="0" fontId="8" fillId="2" borderId="0" xfId="0" applyFont="1" applyFill="1" applyAlignment="1">
      <alignment horizontal="left"/>
    </xf>
    <xf numFmtId="166" fontId="8" fillId="2" borderId="0" xfId="0" quotePrefix="1" applyNumberFormat="1" applyFont="1" applyFill="1" applyAlignment="1">
      <alignment horizontal="left"/>
    </xf>
    <xf numFmtId="0" fontId="22" fillId="2" borderId="0" xfId="0" applyFont="1" applyFill="1"/>
    <xf numFmtId="0" fontId="23" fillId="2" borderId="2" xfId="0" applyFont="1" applyFill="1" applyBorder="1"/>
    <xf numFmtId="0" fontId="23" fillId="2" borderId="2" xfId="0" quotePrefix="1" applyFont="1" applyFill="1" applyBorder="1"/>
    <xf numFmtId="0" fontId="23" fillId="2" borderId="2" xfId="0" applyFont="1" applyFill="1" applyBorder="1" applyAlignment="1">
      <alignment horizontal="right" wrapText="1"/>
    </xf>
    <xf numFmtId="0" fontId="25" fillId="2" borderId="3" xfId="4" applyFont="1" applyFill="1" applyBorder="1" applyAlignment="1" applyProtection="1"/>
    <xf numFmtId="0" fontId="8" fillId="2" borderId="3" xfId="0" quotePrefix="1" applyFont="1" applyFill="1" applyBorder="1"/>
    <xf numFmtId="0" fontId="25" fillId="2" borderId="28" xfId="4" applyFont="1" applyFill="1" applyBorder="1" applyAlignment="1" applyProtection="1"/>
    <xf numFmtId="0" fontId="8" fillId="2" borderId="28" xfId="0" quotePrefix="1" applyFont="1" applyFill="1" applyBorder="1"/>
    <xf numFmtId="0" fontId="9" fillId="2" borderId="0" xfId="3" applyFont="1" applyFill="1" applyAlignment="1">
      <alignment vertical="center"/>
    </xf>
    <xf numFmtId="0" fontId="7" fillId="2" borderId="0" xfId="4" applyNumberFormat="1" applyFont="1" applyFill="1" applyAlignment="1" applyProtection="1">
      <alignment vertical="center"/>
    </xf>
    <xf numFmtId="0" fontId="26" fillId="2" borderId="0" xfId="0" quotePrefix="1" applyFont="1" applyFill="1"/>
    <xf numFmtId="0" fontId="19" fillId="2" borderId="0" xfId="0" applyFont="1" applyFill="1"/>
    <xf numFmtId="0" fontId="9" fillId="2" borderId="2" xfId="0" applyFont="1" applyFill="1" applyBorder="1"/>
    <xf numFmtId="0" fontId="9" fillId="2" borderId="13" xfId="0" applyFont="1" applyFill="1" applyBorder="1"/>
    <xf numFmtId="0" fontId="9" fillId="2" borderId="8" xfId="0" applyFont="1" applyFill="1" applyBorder="1"/>
    <xf numFmtId="0" fontId="9" fillId="2" borderId="28" xfId="0" applyFont="1" applyFill="1" applyBorder="1"/>
    <xf numFmtId="0" fontId="9" fillId="2" borderId="11" xfId="0" applyFont="1" applyFill="1" applyBorder="1"/>
    <xf numFmtId="0" fontId="4" fillId="2" borderId="0" xfId="0" applyFont="1" applyFill="1"/>
    <xf numFmtId="0" fontId="13" fillId="2" borderId="0" xfId="0" applyFont="1" applyFill="1"/>
    <xf numFmtId="0" fontId="8" fillId="2" borderId="0" xfId="0" applyFont="1" applyFill="1" applyAlignment="1">
      <alignment horizontal="justify" vertical="top" wrapText="1"/>
    </xf>
    <xf numFmtId="3" fontId="9" fillId="2" borderId="0" xfId="0" applyNumberFormat="1" applyFont="1" applyFill="1" applyAlignment="1">
      <alignment wrapText="1"/>
    </xf>
    <xf numFmtId="0" fontId="0" fillId="2" borderId="0" xfId="0" applyFill="1"/>
    <xf numFmtId="15" fontId="9" fillId="2" borderId="0" xfId="0" applyNumberFormat="1" applyFont="1" applyFill="1"/>
    <xf numFmtId="0" fontId="9" fillId="2" borderId="0" xfId="3" applyFont="1" applyFill="1" applyAlignment="1">
      <alignment vertical="top"/>
    </xf>
    <xf numFmtId="0" fontId="26" fillId="2" borderId="0" xfId="0" applyFont="1" applyFill="1"/>
    <xf numFmtId="0" fontId="22" fillId="2" borderId="0" xfId="10" applyFont="1" applyFill="1" applyBorder="1" applyAlignment="1">
      <alignment horizontal="justify" vertical="center" wrapText="1"/>
    </xf>
    <xf numFmtId="0" fontId="7" fillId="2" borderId="0" xfId="4" applyFont="1" applyFill="1" applyAlignment="1" applyProtection="1">
      <alignment horizontal="justify" vertical="top" wrapText="1"/>
    </xf>
    <xf numFmtId="0" fontId="23" fillId="2" borderId="0" xfId="10" applyFont="1" applyFill="1" applyBorder="1" applyAlignment="1">
      <alignment horizontal="justify" wrapText="1"/>
    </xf>
    <xf numFmtId="0" fontId="8" fillId="2" borderId="0" xfId="0" applyFont="1" applyFill="1" applyAlignment="1">
      <alignment horizontal="left" vertical="top" wrapText="1"/>
    </xf>
    <xf numFmtId="0" fontId="4" fillId="2" borderId="0" xfId="8" applyFont="1" applyFill="1" applyBorder="1" applyAlignment="1">
      <alignment vertical="top"/>
    </xf>
    <xf numFmtId="0" fontId="19" fillId="2" borderId="0" xfId="0" applyFont="1" applyFill="1" applyAlignment="1">
      <alignment vertical="top"/>
    </xf>
    <xf numFmtId="0" fontId="10" fillId="2" borderId="19" xfId="0" applyFont="1" applyFill="1" applyBorder="1" applyAlignment="1">
      <alignment horizontal="right" vertical="center" wrapText="1"/>
    </xf>
    <xf numFmtId="49" fontId="9" fillId="2" borderId="17" xfId="0" quotePrefix="1" applyNumberFormat="1" applyFont="1" applyFill="1" applyBorder="1" applyAlignment="1">
      <alignment wrapText="1"/>
    </xf>
    <xf numFmtId="3" fontId="11" fillId="2" borderId="0" xfId="0" applyNumberFormat="1" applyFont="1" applyFill="1" applyAlignment="1">
      <alignment horizontal="right" wrapText="1"/>
    </xf>
    <xf numFmtId="4" fontId="19" fillId="2" borderId="0" xfId="0" applyNumberFormat="1" applyFont="1" applyFill="1"/>
    <xf numFmtId="167" fontId="19" fillId="2" borderId="0" xfId="0" applyNumberFormat="1" applyFont="1" applyFill="1"/>
    <xf numFmtId="0" fontId="10" fillId="2" borderId="13" xfId="0" applyFont="1" applyFill="1" applyBorder="1" applyAlignment="1">
      <alignment vertical="center" wrapText="1"/>
    </xf>
    <xf numFmtId="170" fontId="9" fillId="2" borderId="0" xfId="0" applyNumberFormat="1" applyFont="1" applyFill="1" applyAlignment="1">
      <alignment horizontal="left"/>
    </xf>
    <xf numFmtId="3" fontId="9" fillId="2" borderId="3" xfId="0" applyNumberFormat="1" applyFont="1" applyFill="1" applyBorder="1"/>
    <xf numFmtId="17" fontId="11" fillId="2" borderId="0" xfId="0" applyNumberFormat="1" applyFont="1" applyFill="1"/>
    <xf numFmtId="169" fontId="19" fillId="2" borderId="0" xfId="0" applyNumberFormat="1" applyFont="1" applyFill="1" applyAlignment="1">
      <alignment vertical="top"/>
    </xf>
    <xf numFmtId="0" fontId="16" fillId="2" borderId="11" xfId="0" applyFont="1" applyFill="1" applyBorder="1" applyAlignment="1">
      <alignment vertical="center" wrapText="1"/>
    </xf>
    <xf numFmtId="0" fontId="16" fillId="2" borderId="28" xfId="0" applyFont="1" applyFill="1" applyBorder="1" applyAlignment="1">
      <alignment vertical="center" wrapText="1"/>
    </xf>
    <xf numFmtId="169" fontId="16" fillId="2" borderId="28" xfId="0" applyNumberFormat="1" applyFont="1" applyFill="1" applyBorder="1" applyAlignment="1">
      <alignment horizontal="right" vertical="center" wrapText="1"/>
    </xf>
    <xf numFmtId="0" fontId="16" fillId="2" borderId="21" xfId="0" applyFont="1" applyFill="1" applyBorder="1" applyAlignment="1">
      <alignment horizontal="right" vertical="center" wrapText="1"/>
    </xf>
    <xf numFmtId="0" fontId="9" fillId="2" borderId="8" xfId="0" applyFont="1" applyFill="1" applyBorder="1" applyAlignment="1">
      <alignment wrapText="1"/>
    </xf>
    <xf numFmtId="0" fontId="9" fillId="2" borderId="3" xfId="0" applyFont="1" applyFill="1" applyBorder="1" applyAlignment="1">
      <alignment wrapText="1"/>
    </xf>
    <xf numFmtId="171" fontId="9" fillId="2" borderId="0" xfId="0" applyNumberFormat="1" applyFont="1" applyFill="1" applyAlignment="1">
      <alignment horizontal="left" wrapText="1"/>
    </xf>
    <xf numFmtId="3" fontId="19" fillId="2" borderId="0" xfId="0" applyNumberFormat="1" applyFont="1" applyFill="1"/>
    <xf numFmtId="169" fontId="19" fillId="2" borderId="0" xfId="0" applyNumberFormat="1" applyFont="1" applyFill="1"/>
    <xf numFmtId="14" fontId="10" fillId="2" borderId="30" xfId="0" applyNumberFormat="1" applyFont="1" applyFill="1" applyBorder="1" applyAlignment="1">
      <alignment horizontal="left" vertical="center" wrapText="1"/>
    </xf>
    <xf numFmtId="14" fontId="10" fillId="2" borderId="13" xfId="0" applyNumberFormat="1" applyFont="1" applyFill="1" applyBorder="1" applyAlignment="1">
      <alignment horizontal="left" vertical="center" wrapText="1"/>
    </xf>
    <xf numFmtId="0" fontId="10" fillId="2" borderId="18" xfId="0" applyFont="1" applyFill="1" applyBorder="1" applyAlignment="1">
      <alignment horizontal="right" vertical="center" wrapText="1"/>
    </xf>
    <xf numFmtId="0" fontId="10" fillId="2" borderId="0" xfId="0" applyFont="1" applyFill="1" applyAlignment="1">
      <alignment horizontal="right" vertical="center" wrapText="1"/>
    </xf>
    <xf numFmtId="3" fontId="9" fillId="2" borderId="4" xfId="0" applyNumberFormat="1" applyFont="1" applyFill="1" applyBorder="1" applyAlignment="1">
      <alignment horizontal="right" wrapText="1"/>
    </xf>
    <xf numFmtId="3" fontId="9" fillId="2" borderId="0" xfId="0" applyNumberFormat="1" applyFont="1" applyFill="1" applyAlignment="1">
      <alignment horizontal="right" wrapText="1"/>
    </xf>
    <xf numFmtId="3" fontId="11" fillId="2" borderId="17" xfId="0" applyNumberFormat="1" applyFont="1" applyFill="1" applyBorder="1" applyAlignment="1">
      <alignment horizontal="right" wrapText="1"/>
    </xf>
    <xf numFmtId="3" fontId="9" fillId="2" borderId="3" xfId="0" applyNumberFormat="1" applyFont="1" applyFill="1" applyBorder="1" applyAlignment="1">
      <alignment horizontal="right" wrapText="1"/>
    </xf>
    <xf numFmtId="3" fontId="9" fillId="2" borderId="8" xfId="0" applyNumberFormat="1" applyFont="1" applyFill="1" applyBorder="1" applyAlignment="1">
      <alignment horizontal="right" wrapText="1"/>
    </xf>
    <xf numFmtId="3" fontId="9" fillId="2" borderId="8" xfId="0" quotePrefix="1" applyNumberFormat="1" applyFont="1" applyFill="1" applyBorder="1" applyAlignment="1">
      <alignment horizontal="right" wrapText="1"/>
    </xf>
    <xf numFmtId="3" fontId="9" fillId="2" borderId="0" xfId="0" quotePrefix="1" applyNumberFormat="1" applyFont="1" applyFill="1" applyAlignment="1">
      <alignment horizontal="right" wrapText="1"/>
    </xf>
    <xf numFmtId="3" fontId="9" fillId="2" borderId="7" xfId="0" applyNumberFormat="1" applyFont="1" applyFill="1" applyBorder="1" applyAlignment="1">
      <alignment horizontal="right" wrapText="1"/>
    </xf>
    <xf numFmtId="3" fontId="9" fillId="2" borderId="11" xfId="0" quotePrefix="1" applyNumberFormat="1" applyFont="1" applyFill="1" applyBorder="1" applyAlignment="1">
      <alignment horizontal="right" wrapText="1"/>
    </xf>
    <xf numFmtId="3" fontId="9" fillId="2" borderId="28" xfId="0" applyNumberFormat="1" applyFont="1" applyFill="1" applyBorder="1" applyAlignment="1">
      <alignment horizontal="right" wrapText="1"/>
    </xf>
    <xf numFmtId="1" fontId="19" fillId="2" borderId="0" xfId="0" applyNumberFormat="1" applyFont="1" applyFill="1"/>
    <xf numFmtId="14" fontId="10" fillId="2" borderId="13" xfId="0" applyNumberFormat="1" applyFont="1" applyFill="1" applyBorder="1" applyAlignment="1">
      <alignment horizontal="left" vertical="center"/>
    </xf>
    <xf numFmtId="0" fontId="10" fillId="2" borderId="10" xfId="0" applyFont="1" applyFill="1" applyBorder="1" applyAlignment="1">
      <alignment horizontal="right" vertical="center" wrapText="1"/>
    </xf>
    <xf numFmtId="0" fontId="10" fillId="2" borderId="2" xfId="0" applyFont="1" applyFill="1" applyBorder="1" applyAlignment="1">
      <alignment horizontal="right" vertical="center" wrapText="1"/>
    </xf>
    <xf numFmtId="49" fontId="9" fillId="2" borderId="7" xfId="0" quotePrefix="1" applyNumberFormat="1" applyFont="1" applyFill="1" applyBorder="1"/>
    <xf numFmtId="49" fontId="9" fillId="2" borderId="8" xfId="0" quotePrefix="1" applyNumberFormat="1" applyFont="1" applyFill="1" applyBorder="1"/>
    <xf numFmtId="3" fontId="9" fillId="2" borderId="12" xfId="0" applyNumberFormat="1" applyFont="1" applyFill="1" applyBorder="1" applyAlignment="1">
      <alignment horizontal="right" wrapText="1"/>
    </xf>
    <xf numFmtId="9" fontId="9" fillId="2" borderId="4" xfId="0" applyNumberFormat="1" applyFont="1" applyFill="1" applyBorder="1" applyAlignment="1">
      <alignment horizontal="right" wrapText="1"/>
    </xf>
    <xf numFmtId="9" fontId="9" fillId="2" borderId="3" xfId="0" applyNumberFormat="1" applyFont="1" applyFill="1" applyBorder="1" applyAlignment="1">
      <alignment horizontal="right" wrapText="1"/>
    </xf>
    <xf numFmtId="0" fontId="19" fillId="2" borderId="0" xfId="0" applyFont="1" applyFill="1" applyAlignment="1">
      <alignment horizontal="right"/>
    </xf>
    <xf numFmtId="0" fontId="10" fillId="2" borderId="9" xfId="0" applyFont="1" applyFill="1" applyBorder="1" applyAlignment="1">
      <alignment horizontal="left" vertical="center"/>
    </xf>
    <xf numFmtId="0" fontId="10" fillId="2" borderId="13" xfId="0" applyFont="1" applyFill="1" applyBorder="1" applyAlignment="1">
      <alignment horizontal="left" vertical="center" wrapText="1"/>
    </xf>
    <xf numFmtId="3" fontId="9" fillId="2" borderId="3" xfId="0" applyNumberFormat="1" applyFont="1" applyFill="1" applyBorder="1" applyAlignment="1">
      <alignment horizontal="right"/>
    </xf>
    <xf numFmtId="3" fontId="9" fillId="2" borderId="8" xfId="0" applyNumberFormat="1" applyFont="1" applyFill="1" applyBorder="1" applyAlignment="1">
      <alignment horizontal="right"/>
    </xf>
    <xf numFmtId="0" fontId="9" fillId="2" borderId="10" xfId="0" applyFont="1" applyFill="1" applyBorder="1"/>
    <xf numFmtId="3" fontId="9" fillId="2" borderId="28" xfId="0" applyNumberFormat="1" applyFont="1" applyFill="1" applyBorder="1" applyAlignment="1">
      <alignment horizontal="right"/>
    </xf>
    <xf numFmtId="3" fontId="9" fillId="2" borderId="11" xfId="0" applyNumberFormat="1" applyFont="1" applyFill="1" applyBorder="1" applyAlignment="1">
      <alignment horizontal="right"/>
    </xf>
    <xf numFmtId="0" fontId="9" fillId="2" borderId="29" xfId="0" applyFont="1" applyFill="1" applyBorder="1"/>
    <xf numFmtId="3" fontId="9" fillId="2" borderId="29" xfId="0" applyNumberFormat="1" applyFont="1" applyFill="1" applyBorder="1" applyAlignment="1">
      <alignment horizontal="right"/>
    </xf>
    <xf numFmtId="0" fontId="19" fillId="2" borderId="29" xfId="0" applyFont="1" applyFill="1" applyBorder="1" applyAlignment="1">
      <alignment horizontal="right"/>
    </xf>
    <xf numFmtId="3" fontId="9" fillId="2" borderId="0" xfId="0" applyNumberFormat="1" applyFont="1" applyFill="1" applyAlignment="1">
      <alignment horizontal="right"/>
    </xf>
    <xf numFmtId="171" fontId="9" fillId="2" borderId="0" xfId="3" applyNumberFormat="1" applyFont="1" applyFill="1" applyAlignment="1">
      <alignment horizontal="left" indent="1"/>
    </xf>
    <xf numFmtId="171" fontId="8" fillId="2" borderId="3" xfId="0" quotePrefix="1" applyNumberFormat="1" applyFont="1" applyFill="1" applyBorder="1" applyAlignment="1">
      <alignment horizontal="right"/>
    </xf>
    <xf numFmtId="171" fontId="8" fillId="2" borderId="28" xfId="0" quotePrefix="1" applyNumberFormat="1" applyFont="1" applyFill="1" applyBorder="1" applyAlignment="1">
      <alignment horizontal="right"/>
    </xf>
    <xf numFmtId="171" fontId="13" fillId="2" borderId="0" xfId="0" applyNumberFormat="1" applyFont="1" applyFill="1" applyAlignment="1">
      <alignment horizontal="left"/>
    </xf>
  </cellXfs>
  <cellStyles count="11">
    <cellStyle name="_Heading_01 New Luminus Model" xfId="2" xr:uid="{6D571135-E7DC-488C-A0E4-F798554C6E1C}"/>
    <cellStyle name="_SubHeading" xfId="9" xr:uid="{48B29085-77B2-43EF-A2DD-72E1E3EDEAF0}"/>
    <cellStyle name="Heading 1" xfId="1" builtinId="16"/>
    <cellStyle name="Heading 1 2" xfId="8" xr:uid="{AA5044A9-AE95-4232-AF21-F2E325A96F22}"/>
    <cellStyle name="Heading 2" xfId="10" builtinId="17"/>
    <cellStyle name="Hyperlink" xfId="4" builtinId="8"/>
    <cellStyle name="Normal" xfId="0" builtinId="0"/>
    <cellStyle name="Normal 22" xfId="6" xr:uid="{BCCA9472-A7FF-403A-83F7-12952AA4C39A}"/>
    <cellStyle name="Normal 3" xfId="5" xr:uid="{96289A94-DF5B-41D3-9CAD-01B4795B7151}"/>
    <cellStyle name="Normal 60 2" xfId="3" xr:uid="{8B07B7A8-9DDC-46CB-85D7-3831E58B5F12}"/>
    <cellStyle name="Percent 2" xfId="7" xr:uid="{0894A174-3E37-4354-9E2D-A1206B93D37D}"/>
  </cellStyles>
  <dxfs count="75">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horizontal="right" vertical="bottom" textRotation="0" wrapText="1" indent="0" justifyLastLine="0" shrinkToFit="0" readingOrder="0"/>
      <border diagonalUp="0" diagonalDown="0" outline="0">
        <left style="thin">
          <color auto="1"/>
        </left>
        <right/>
        <top/>
        <bottom style="thin">
          <color rgb="FF000000"/>
        </bottom>
      </border>
    </dxf>
    <dxf>
      <font>
        <b/>
        <i val="0"/>
        <strike val="0"/>
        <condense val="0"/>
        <extend val="0"/>
        <outline val="0"/>
        <shadow val="0"/>
        <u val="none"/>
        <vertAlign val="baseline"/>
        <sz val="12"/>
        <color rgb="FF000000"/>
        <name val="Arial"/>
        <family val="2"/>
        <scheme val="none"/>
      </font>
      <numFmt numFmtId="3" formatCode="#,##0"/>
      <fill>
        <patternFill patternType="solid">
          <fgColor indexed="64"/>
          <bgColor theme="0" tint="-0.14999847407452621"/>
        </patternFill>
      </fill>
      <alignment horizontal="right" vertical="bottom" textRotation="0" wrapText="1" indent="0" justifyLastLine="0" shrinkToFit="0" readingOrder="0"/>
      <border diagonalUp="0" diagonalDown="0" outline="0">
        <left style="thin">
          <color auto="1"/>
        </left>
        <right/>
        <top/>
        <bottom style="thin">
          <color rgb="FF000000"/>
        </bottom>
      </border>
    </dxf>
    <dxf>
      <font>
        <b/>
        <i val="0"/>
        <strike val="0"/>
        <condense val="0"/>
        <extend val="0"/>
        <outline val="0"/>
        <shadow val="0"/>
        <u val="none"/>
        <vertAlign val="baseline"/>
        <sz val="12"/>
        <color rgb="FF000000"/>
        <name val="Arial"/>
        <family val="2"/>
        <scheme val="none"/>
      </font>
      <numFmt numFmtId="3" formatCode="#,##0"/>
      <fill>
        <patternFill patternType="solid">
          <fgColor indexed="64"/>
          <bgColor theme="0" tint="-0.14999847407452621"/>
        </patternFill>
      </fill>
      <alignment horizontal="right" vertical="bottom" textRotation="0" wrapText="1" indent="0" justifyLastLine="0" shrinkToFit="0" readingOrder="0"/>
      <border diagonalUp="0" diagonalDown="0" outline="0">
        <left style="thin">
          <color auto="1"/>
        </left>
        <right style="thin">
          <color indexed="64"/>
        </right>
        <top/>
        <bottom style="thin">
          <color rgb="FF000000"/>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horizontal="right" vertical="bottom" textRotation="0" wrapText="1" indent="0" justifyLastLine="0" shrinkToFit="0" readingOrder="0"/>
      <border diagonalUp="0" diagonalDown="0" outline="0">
        <left style="thin">
          <color auto="1"/>
        </left>
        <right style="thin">
          <color indexed="64"/>
        </right>
        <top/>
        <bottom style="thin">
          <color rgb="FF000000"/>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wrapText="1"/>
      <border diagonalUp="0" diagonalDown="0" outline="0">
        <left/>
        <right style="thin">
          <color indexed="64"/>
        </right>
        <top/>
        <bottom style="thin">
          <color rgb="FF000000"/>
        </bottom>
      </border>
    </dxf>
    <dxf>
      <font>
        <i val="0"/>
        <sz val="12"/>
      </font>
      <numFmt numFmtId="3" formatCode="#,##0"/>
      <fill>
        <patternFill patternType="none">
          <bgColor auto="1"/>
        </patternFill>
      </fill>
      <alignment wrapText="1"/>
    </dxf>
    <dxf>
      <font>
        <sz val="12"/>
      </font>
      <fill>
        <patternFill patternType="none">
          <bgColor auto="1"/>
        </patternFill>
      </fill>
      <alignment wrapText="1"/>
    </dxf>
    <dxf>
      <font>
        <i val="0"/>
        <sz val="12"/>
      </font>
      <fill>
        <patternFill patternType="none">
          <bgColor auto="1"/>
        </patternFill>
      </fill>
      <alignment wrapText="1"/>
    </dxf>
    <dxf>
      <border outline="0">
        <left style="thin">
          <color auto="1"/>
        </left>
        <right style="thin">
          <color auto="1"/>
        </right>
        <top style="thin">
          <color auto="1"/>
        </top>
      </border>
    </dxf>
    <dxf>
      <font>
        <sz val="12"/>
      </font>
      <fill>
        <patternFill patternType="none">
          <bgColor auto="1"/>
        </patternFill>
      </fill>
      <alignment wrapText="1"/>
    </dxf>
    <dxf>
      <font>
        <sz val="12"/>
        <color rgb="FF000000"/>
        <name val="Calibri"/>
      </font>
      <fill>
        <patternFill patternType="none">
          <fgColor indexed="64"/>
          <bgColor auto="1"/>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74"/>
      <tableStyleElement type="headerRow" dxfId="73"/>
      <tableStyleElement type="totalRow" dxfId="72"/>
      <tableStyleElement type="firstColumn" dxfId="71"/>
      <tableStyleElement type="lastColumn" dxfId="70"/>
      <tableStyleElement type="firstRowStripe" dxfId="69"/>
      <tableStyleElement type="firstColumnStripe" dxfId="68"/>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104775</xdr:rowOff>
    </xdr:from>
    <xdr:to>
      <xdr:col>6</xdr:col>
      <xdr:colOff>121179</xdr:colOff>
      <xdr:row>6</xdr:row>
      <xdr:rowOff>19685</xdr:rowOff>
    </xdr:to>
    <xdr:pic>
      <xdr:nvPicPr>
        <xdr:cNvPr id="2" name="Picture 1" descr="This is the logo for the Department for Business Energy and Industrial Strategy.&#10;">
          <a:extLst>
            <a:ext uri="{FF2B5EF4-FFF2-40B4-BE49-F238E27FC236}">
              <a16:creationId xmlns:a16="http://schemas.microsoft.com/office/drawing/2014/main" id="{BB07A8A9-232D-43DC-8F89-BC035FE84C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43850" y="104775"/>
          <a:ext cx="2540529" cy="1295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0</xdr:row>
      <xdr:rowOff>57150</xdr:rowOff>
    </xdr:from>
    <xdr:to>
      <xdr:col>12</xdr:col>
      <xdr:colOff>216820</xdr:colOff>
      <xdr:row>1</xdr:row>
      <xdr:rowOff>18400</xdr:rowOff>
    </xdr:to>
    <xdr:pic>
      <xdr:nvPicPr>
        <xdr:cNvPr id="2" name="Picture 1" descr="This is the logo for the Department for Business, Energy and Industrial Strategy.">
          <a:extLst>
            <a:ext uri="{FF2B5EF4-FFF2-40B4-BE49-F238E27FC236}">
              <a16:creationId xmlns:a16="http://schemas.microsoft.com/office/drawing/2014/main" id="{613D424C-CB62-40DC-B3D6-B23AEA0649F3}"/>
            </a:ext>
          </a:extLst>
        </xdr:cNvPr>
        <xdr:cNvPicPr>
          <a:picLocks noChangeAspect="1"/>
        </xdr:cNvPicPr>
      </xdr:nvPicPr>
      <xdr:blipFill>
        <a:blip xmlns:r="http://schemas.openxmlformats.org/officeDocument/2006/relationships" r:embed="rId1"/>
        <a:stretch>
          <a:fillRect/>
        </a:stretch>
      </xdr:blipFill>
      <xdr:spPr>
        <a:xfrm>
          <a:off x="11420475" y="57150"/>
          <a:ext cx="5071395" cy="313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30057</xdr:colOff>
      <xdr:row>4</xdr:row>
      <xdr:rowOff>60114</xdr:rowOff>
    </xdr:from>
    <xdr:to>
      <xdr:col>0</xdr:col>
      <xdr:colOff>7086600</xdr:colOff>
      <xdr:row>22</xdr:row>
      <xdr:rowOff>8469</xdr:rowOff>
    </xdr:to>
    <xdr:pic>
      <xdr:nvPicPr>
        <xdr:cNvPr id="3" name="Picture 2" descr="A bar chart showing the number of measures installed by installation month. &#10;The chart shows a trend of increasing measures installed each month, with a significant increase in November 2022. &#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0057" y="1220047"/>
          <a:ext cx="7056543" cy="3148755"/>
        </a:xfrm>
        <a:prstGeom prst="rect">
          <a:avLst/>
        </a:prstGeom>
      </xdr:spPr>
    </xdr:pic>
    <xdr:clientData/>
  </xdr:twoCellAnchor>
  <xdr:twoCellAnchor editAs="oneCell">
    <xdr:from>
      <xdr:col>1</xdr:col>
      <xdr:colOff>6536</xdr:colOff>
      <xdr:row>4</xdr:row>
      <xdr:rowOff>52493</xdr:rowOff>
    </xdr:from>
    <xdr:to>
      <xdr:col>1</xdr:col>
      <xdr:colOff>6934200</xdr:colOff>
      <xdr:row>21</xdr:row>
      <xdr:rowOff>165704</xdr:rowOff>
    </xdr:to>
    <xdr:pic>
      <xdr:nvPicPr>
        <xdr:cNvPr id="4" name="Picture 3" descr="A bar chart showing the number of households upgraded by first installation month. &#10;Households upgraded reached an initial peak in May 2022, subsequently declining in June 2022 and August 2022, before an increase in September and October. There was a marked increase in November 2022.&#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35003" y="1212426"/>
          <a:ext cx="6927664" cy="3135811"/>
        </a:xfrm>
        <a:prstGeom prst="rect">
          <a:avLst/>
        </a:prstGeom>
      </xdr:spPr>
    </xdr:pic>
    <xdr:clientData/>
  </xdr:twoCellAnchor>
  <xdr:twoCellAnchor editAs="oneCell">
    <xdr:from>
      <xdr:col>1</xdr:col>
      <xdr:colOff>25400</xdr:colOff>
      <xdr:row>23</xdr:row>
      <xdr:rowOff>30480</xdr:rowOff>
    </xdr:from>
    <xdr:to>
      <xdr:col>1</xdr:col>
      <xdr:colOff>6934200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57 per cent), followed by Yorkshire and the Humber and North West. No measures have been installed in East Midlands, West Midlands or South West.&#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53867" y="4670213"/>
          <a:ext cx="6908800" cy="3293110"/>
        </a:xfrm>
        <a:prstGeom prst="rect">
          <a:avLst/>
        </a:prstGeom>
      </xdr:spPr>
    </xdr:pic>
    <xdr:clientData/>
  </xdr:twoCellAnchor>
  <xdr:twoCellAnchor editAs="oneCell">
    <xdr:from>
      <xdr:col>1</xdr:col>
      <xdr:colOff>50800</xdr:colOff>
      <xdr:row>43</xdr:row>
      <xdr:rowOff>40276</xdr:rowOff>
    </xdr:from>
    <xdr:to>
      <xdr:col>1</xdr:col>
      <xdr:colOff>6942666</xdr:colOff>
      <xdr:row>63</xdr:row>
      <xdr:rowOff>2536</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79267" y="8346076"/>
          <a:ext cx="6891866" cy="3518260"/>
        </a:xfrm>
        <a:prstGeom prst="rect">
          <a:avLst/>
        </a:prstGeom>
      </xdr:spPr>
    </xdr:pic>
    <xdr:clientData/>
  </xdr:twoCellAnchor>
  <xdr:twoCellAnchor editAs="oneCell">
    <xdr:from>
      <xdr:col>0</xdr:col>
      <xdr:colOff>32861</xdr:colOff>
      <xdr:row>43</xdr:row>
      <xdr:rowOff>32657</xdr:rowOff>
    </xdr:from>
    <xdr:to>
      <xdr:col>0</xdr:col>
      <xdr:colOff>7086600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49 per cent), followed by Yorkshire and the Humber and North West. No households have been upgraded in East Midlands, West Midlands or South West.&#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32861" y="8338457"/>
          <a:ext cx="7053739" cy="3508829"/>
        </a:xfrm>
        <a:prstGeom prst="rect">
          <a:avLst/>
        </a:prstGeom>
      </xdr:spPr>
    </xdr:pic>
    <xdr:clientData/>
  </xdr:twoCellAnchor>
  <xdr:twoCellAnchor editAs="oneCell">
    <xdr:from>
      <xdr:col>0</xdr:col>
      <xdr:colOff>39159</xdr:colOff>
      <xdr:row>23</xdr:row>
      <xdr:rowOff>35984</xdr:rowOff>
    </xdr:from>
    <xdr:to>
      <xdr:col>0</xdr:col>
      <xdr:colOff>7112001</xdr:colOff>
      <xdr:row>41</xdr:row>
      <xdr:rowOff>134369</xdr:rowOff>
    </xdr:to>
    <xdr:pic>
      <xdr:nvPicPr>
        <xdr:cNvPr id="2" name="Picture 1" descr="A bar chart showing the number of measures installed by measure type. &#10;The highest number of measures installed were Loft Insulation measures, followed by Cavity Wall Insulation and Energy Efficient Lighting.&#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stretch>
          <a:fillRect/>
        </a:stretch>
      </xdr:blipFill>
      <xdr:spPr>
        <a:xfrm>
          <a:off x="39159" y="4713817"/>
          <a:ext cx="7072842" cy="333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17" totalsRowShown="0" headerRowDxfId="67" dataDxfId="66" tableBorderDxfId="65">
  <autoFilter ref="A7:B17" xr:uid="{905E4C94-80AD-4ED9-8B10-6F571257F719}">
    <filterColumn colId="0" hiddenButton="1"/>
    <filterColumn colId="1" hiddenButton="1"/>
  </autoFilter>
  <tableColumns count="2">
    <tableColumn id="1" xr3:uid="{A21C6179-B541-4780-8F4F-DD1B59CA8D39}" name="Installation Month _x000a_" dataDxfId="64"/>
    <tableColumn id="4" xr3:uid="{CC7DA624-A45F-49B1-B3F2-2D93E8E32A23}" name="Number of Measures Installed [n1] [n2] " dataDxfId="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2" totalsRowShown="0" headerRowDxfId="62" dataDxfId="60" headerRowBorderDxfId="61">
  <autoFilter ref="A7:B22" xr:uid="{01008182-01B8-4541-A482-9D91CB7DC245}">
    <filterColumn colId="0" hiddenButton="1"/>
    <filterColumn colId="1" hiddenButton="1"/>
  </autoFilter>
  <tableColumns count="2">
    <tableColumn id="1" xr3:uid="{025F9FAD-8F03-4AA6-B27A-E12E06509CD4}" name="First Installation Month _x000a_" dataDxfId="59"/>
    <tableColumn id="3" xr3:uid="{164FCB0F-0BAA-4962-AB1B-E5E2484527E6}" name="Number of Households Upgraded [n1]" dataDxfId="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0" totalsRowShown="0" headerRowDxfId="57" dataDxfId="56" tableBorderDxfId="55">
  <tableColumns count="5">
    <tableColumn id="1" xr3:uid="{8985F60F-7C13-4663-9B0D-5C60E0FF1F36}" name="Measure Group" dataDxfId="54" totalsRowDxfId="53"/>
    <tableColumn id="2" xr3:uid="{D151E3D2-0425-4FB2-8DC3-12B619896E97}" name="Measure Type [n1]" dataDxfId="52" totalsRowDxfId="51"/>
    <tableColumn id="3" xr3:uid="{3B7D4E3C-657A-453B-9A84-30EFCC1DFADF}" name="Number of Measures Installed _x000a_" dataDxfId="50" totalsRowDxfId="49"/>
    <tableColumn id="4" xr3:uid="{84653BA5-EF5D-4B73-B612-CB80CDB8153A}" name="Percentage of Total Measures Installed" dataDxfId="48" totalsRowDxfId="47"/>
    <tableColumn id="5" xr3:uid="{10AB9948-E45D-49B4-90F3-D9ECCCC54F35}" name="Average (Mean) Measure Cost (£) [n2][n3]" dataDxfId="46" totalsRowDxfId="4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2757967-63DA-47F9-A5A6-6C4DE7FB32B3}" name="Table1installedmeasuresbyttype" displayName="Table1installedmeasuresbyttype" ref="A7:H44" totalsRowShown="0" headerRowDxfId="44" dataDxfId="43" tableBorderDxfId="42">
  <autoFilter ref="A7:H44" xr:uid="{02757967-63DA-47F9-A5A6-6C4DE7FB32B3}">
    <filterColumn colId="7">
      <filters>
        <filter val="11,216"/>
        <filter val="11,950"/>
        <filter val="13,110"/>
        <filter val="18,563"/>
        <filter val="19,177"/>
        <filter val="23,495"/>
        <filter val="25,507"/>
        <filter val="31,229"/>
        <filter val="33,632"/>
        <filter val="5,170"/>
        <filter val="5,789"/>
        <filter val="8,744"/>
        <filter val="888"/>
        <filter val="900"/>
      </filters>
    </filterColumn>
  </autoFilter>
  <tableColumns count="8">
    <tableColumn id="1" xr3:uid="{F457709C-59AA-40C5-B90E-C04BA6FA539A}" name="Measure Group" dataDxfId="41"/>
    <tableColumn id="2" xr3:uid="{9E450A8F-E25B-4AD8-A965-A4840B93ACD6}" name="Measure Type" dataDxfId="40"/>
    <tableColumn id="3" xr3:uid="{590CA068-2388-4B8E-B37C-8C82C3BFF5B6}" name="Number of Measures Installed _x000a_" dataDxfId="39">
      <calculatedColumnFormula>VLOOKUP(Table1installedmeasuresbyttype[[#This Row],[Measure Type]],#REF!,2,FALSE)</calculatedColumnFormula>
    </tableColumn>
    <tableColumn id="4" xr3:uid="{B0C9CB34-A7C8-4F3B-BF41-0D6A318937C3}" name="Percentage of Total Measures Installed" dataDxfId="38">
      <calculatedColumnFormula>Table1installedmeasuresbyttype[[#This Row],[Number of Measures Installed 
]]/$C$44</calculatedColumnFormula>
    </tableColumn>
    <tableColumn id="5" xr3:uid="{387A0453-2A8F-4DC8-B28F-1FB6A86A1E43}" name="Average (Mean) Government Contribution Value (£) _x000a_" dataDxfId="37">
      <calculatedColumnFormula>IF(IFERROR(VLOOKUP(Table1installedmeasuresbyttype[[#This Row],[Measure Type]],#REF!,11,FALSE),"N/A")="null","N/A",IFERROR(VLOOKUP(Table1installedmeasuresbyttype[[#This Row],[Measure Type]],#REF!,11,FALSE),"N/A"))</calculatedColumnFormula>
    </tableColumn>
    <tableColumn id="8" xr3:uid="{CBD9CEFD-4B6F-429D-B0F9-048E93E4B928}" name="Average (Mean) LA Contribution Value (£) _x000a_2" dataDxfId="36">
      <calculatedColumnFormula>IF(IFERROR(VLOOKUP(Table1installedmeasuresbyttype[[#This Row],[Measure Type]],#REF!,12,FALSE),"N/A")="null","N/A",IFERROR(VLOOKUP(Table1installedmeasuresbyttype[[#This Row],[Measure Type]],#REF!,12,FALSE),"N/A"))</calculatedColumnFormula>
    </tableColumn>
    <tableColumn id="7" xr3:uid="{0DA53387-92FD-48B7-BA71-57E81E28EC2C}" name="Average (Mean) Self funding (£) _x000a_3" dataDxfId="35">
      <calculatedColumnFormula>IF(IFERROR(VLOOKUP(Table1installedmeasuresbyttype[[#This Row],[Measure Type]],#REF!,13,FALSE),"N/A")="null","N/A",IFERROR(VLOOKUP(Table1installedmeasuresbyttype[[#This Row],[Measure Type]],#REF!,13,FALSE),"N/A"))</calculatedColumnFormula>
    </tableColumn>
    <tableColumn id="6" xr3:uid="{6659535B-B109-42A3-B635-5E998B67DAE9}" name="Average (Mean) Total Measure Cost (£) _x000a_" dataDxfId="34">
      <calculatedColumnFormula>IF(IFERROR(VLOOKUP(Table1installedmeasuresbyttype[[#This Row],[Measure Type]],#REF!,14,FALSE),"N/A")="null","N/A",IFERROR(VLOOKUP(Table1installedmeasuresbyttype[[#This Row],[Measure Type]],#REF!,14,FALSE),"N/A"))</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7:D18" totalsRowShown="0" headerRowDxfId="33" dataDxfId="31" headerRowBorderDxfId="32" tableBorderDxfId="30">
  <tableColumns count="4">
    <tableColumn id="1" xr3:uid="{7B32F6AF-F033-4CC9-8A0B-7BA6D5E26DC2}" name="Area Code" dataDxfId="29" totalsRowDxfId="28"/>
    <tableColumn id="2" xr3:uid="{69E652D7-899D-4AE2-ACD1-B131C1E4F1C4}" name=" LA [n1]" dataDxfId="27"/>
    <tableColumn id="4" xr3:uid="{3B9679F0-C346-423C-9A33-C76488F6A2BE}" name="Number of Measures Installed [n2][n3]" dataDxfId="26" totalsRowDxfId="25"/>
    <tableColumn id="5" xr3:uid="{E5EE64A8-F1F9-424F-8279-A217C6399CD4}" name="Number of Households Upgraded [n2][n3]" dataDxfId="24" totalsRowDxfId="2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22" dataDxfId="20" headerRowBorderDxfId="21" tableBorderDxfId="19">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8" totalsRowDxfId="17"/>
    <tableColumn id="2" xr3:uid="{8584864F-A4FB-4C5B-9066-91E38AAC278B}" name="Region Name [n1]" dataDxfId="16" totalsRowDxfId="15"/>
    <tableColumn id="4" xr3:uid="{9A72679B-3AD9-4C97-94E9-47641C603E15}" name="Number of Measures Installed " dataDxfId="14" totalsRowDxfId="13"/>
    <tableColumn id="6" xr3:uid="{F170EC0B-601B-497D-B86B-A2EAD4451A46}" name="Percentage of Total Measures Installed" dataDxfId="12" totalsRowDxfId="11"/>
    <tableColumn id="5" xr3:uid="{545B5512-62CE-4B39-99FE-5A222A0B72FB}" name="Number of Households Upgraded" dataDxfId="10" totalsRowDxfId="9"/>
    <tableColumn id="3" xr3:uid="{3B054071-BC50-4222-9E5A-472F366F29F9}" name="Percentage of Total Households Upgraded" dataDxfId="8" totalsRowDxfId="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28" totalsRowShown="0" headerRowDxfId="6" dataDxfId="4" headerRowBorderDxfId="5">
  <tableColumns count="4">
    <tableColumn id="1" xr3:uid="{5F598E39-5DD5-4E04-A207-A5645DC683C8}" name="Area Code" dataDxfId="3"/>
    <tableColumn id="2" xr3:uid="{F6FC5E44-462F-49AE-95DF-5DB40762531D}" name="Parliamentary Constituency Name [n1]" dataDxfId="2"/>
    <tableColumn id="4" xr3:uid="{9626A243-9AD9-496A-BB28-C2AB246865C8}" name="Number of Measures Installed [n2][n3]" dataDxfId="1"/>
    <tableColumn id="5" xr3:uid="{A1D78A84-DA75-4C09-AF40-753D77E64495}" name="Number of Households Upgraded [n2][n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social-housing-decarbonisation-fund"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RowHeight="14.5" x14ac:dyDescent="0.35"/>
  <cols>
    <col min="1" max="1" width="119.36328125" style="173" customWidth="1"/>
    <col min="2" max="2" width="20.453125" style="173" bestFit="1" customWidth="1"/>
    <col min="3" max="16384" width="8.7265625" style="173"/>
  </cols>
  <sheetData>
    <row r="1" spans="1:1" ht="28" x14ac:dyDescent="0.6">
      <c r="A1" s="1" t="s">
        <v>363</v>
      </c>
    </row>
    <row r="3" spans="1:1" ht="15.5" x14ac:dyDescent="0.35">
      <c r="A3" s="97" t="s">
        <v>354</v>
      </c>
    </row>
    <row r="4" spans="1:1" ht="31" x14ac:dyDescent="0.35">
      <c r="A4" s="97" t="s">
        <v>379</v>
      </c>
    </row>
    <row r="6" spans="1:1" ht="18" x14ac:dyDescent="0.4">
      <c r="A6" s="2" t="s">
        <v>0</v>
      </c>
    </row>
    <row r="7" spans="1:1" ht="15.5" x14ac:dyDescent="0.35">
      <c r="A7" s="174" t="s">
        <v>355</v>
      </c>
    </row>
    <row r="9" spans="1:1" ht="18" x14ac:dyDescent="0.4">
      <c r="A9" s="2" t="s">
        <v>1</v>
      </c>
    </row>
    <row r="10" spans="1:1" ht="15.5" x14ac:dyDescent="0.35">
      <c r="A10" s="3" t="s">
        <v>374</v>
      </c>
    </row>
    <row r="11" spans="1:1" ht="15.5" x14ac:dyDescent="0.35">
      <c r="A11" s="3" t="s">
        <v>338</v>
      </c>
    </row>
    <row r="13" spans="1:1" ht="18" x14ac:dyDescent="0.4">
      <c r="A13" s="2" t="s">
        <v>3</v>
      </c>
    </row>
    <row r="14" spans="1:1" ht="124" x14ac:dyDescent="0.35">
      <c r="A14" s="124" t="s">
        <v>353</v>
      </c>
    </row>
    <row r="16" spans="1:1" ht="18" x14ac:dyDescent="0.4">
      <c r="A16" s="2" t="s">
        <v>4</v>
      </c>
    </row>
    <row r="17" spans="1:2" ht="15.5" x14ac:dyDescent="0.35">
      <c r="A17" s="175" t="s">
        <v>409</v>
      </c>
    </row>
    <row r="18" spans="1:2" ht="15.5" x14ac:dyDescent="0.35">
      <c r="A18" s="160" t="s">
        <v>366</v>
      </c>
    </row>
    <row r="19" spans="1:2" ht="15.5" x14ac:dyDescent="0.35">
      <c r="A19" s="161" t="s">
        <v>364</v>
      </c>
    </row>
    <row r="20" spans="1:2" ht="15.5" x14ac:dyDescent="0.35">
      <c r="A20" s="160" t="s">
        <v>365</v>
      </c>
    </row>
    <row r="23" spans="1:2" ht="15.5" x14ac:dyDescent="0.35">
      <c r="A23" s="3" t="s">
        <v>5</v>
      </c>
      <c r="B23" s="237">
        <v>44952</v>
      </c>
    </row>
    <row r="24" spans="1:2" ht="15.5" x14ac:dyDescent="0.35">
      <c r="A24" s="3" t="s">
        <v>6</v>
      </c>
      <c r="B24" s="237">
        <v>44980</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0"/>
  <sheetViews>
    <sheetView showGridLines="0" zoomScaleNormal="100" workbookViewId="0">
      <pane ySplit="8" topLeftCell="A9" activePane="bottomLeft" state="frozen"/>
      <selection activeCell="B8" sqref="B8"/>
      <selection pane="bottomLeft"/>
    </sheetView>
  </sheetViews>
  <sheetFormatPr defaultColWidth="9" defaultRowHeight="14" x14ac:dyDescent="0.3"/>
  <cols>
    <col min="1" max="1" width="23.453125" style="163" customWidth="1"/>
    <col min="2" max="2" width="47.453125" style="163" customWidth="1"/>
    <col min="3" max="3" width="21.453125" style="201" customWidth="1"/>
    <col min="4" max="4" width="18.6328125" style="163" customWidth="1"/>
    <col min="5" max="5" width="21.453125" style="163" customWidth="1"/>
    <col min="6" max="16384" width="9" style="163"/>
  </cols>
  <sheetData>
    <row r="1" spans="1:5" s="182" customFormat="1" ht="28" x14ac:dyDescent="0.35">
      <c r="A1" s="181" t="s">
        <v>375</v>
      </c>
      <c r="C1" s="192"/>
    </row>
    <row r="2" spans="1:5" s="55" customFormat="1" ht="15.5" x14ac:dyDescent="0.35">
      <c r="A2" s="59" t="s">
        <v>324</v>
      </c>
      <c r="B2" s="66"/>
      <c r="C2" s="66"/>
      <c r="D2" s="66"/>
    </row>
    <row r="3" spans="1:5" s="55" customFormat="1" ht="15.5" x14ac:dyDescent="0.35">
      <c r="A3" s="59" t="s">
        <v>189</v>
      </c>
      <c r="B3" s="56"/>
      <c r="C3" s="58"/>
      <c r="D3" s="58"/>
    </row>
    <row r="4" spans="1:5" s="55" customFormat="1" ht="15.5" x14ac:dyDescent="0.35">
      <c r="A4" s="59" t="s">
        <v>188</v>
      </c>
      <c r="B4" s="56"/>
      <c r="C4" s="58"/>
      <c r="D4" s="58"/>
    </row>
    <row r="5" spans="1:5" s="55" customFormat="1" ht="15.5" x14ac:dyDescent="0.35">
      <c r="A5" s="59" t="s">
        <v>191</v>
      </c>
      <c r="B5" s="56"/>
      <c r="C5" s="58"/>
      <c r="D5" s="58"/>
    </row>
    <row r="6" spans="1:5" s="55" customFormat="1" ht="18" x14ac:dyDescent="0.4">
      <c r="A6" s="57"/>
      <c r="B6" s="56"/>
      <c r="C6" s="56"/>
      <c r="D6" s="56"/>
    </row>
    <row r="7" spans="1:5" s="55" customFormat="1" ht="18" x14ac:dyDescent="0.4">
      <c r="A7" s="57"/>
      <c r="B7" s="56"/>
      <c r="C7" s="56"/>
      <c r="D7" s="56"/>
      <c r="E7" s="56"/>
    </row>
    <row r="8" spans="1:5" ht="66" customHeight="1" x14ac:dyDescent="0.3">
      <c r="A8" s="193" t="s">
        <v>28</v>
      </c>
      <c r="B8" s="194" t="s">
        <v>396</v>
      </c>
      <c r="C8" s="195" t="s">
        <v>139</v>
      </c>
      <c r="D8" s="196" t="s">
        <v>138</v>
      </c>
      <c r="E8" s="196" t="s">
        <v>398</v>
      </c>
    </row>
    <row r="9" spans="1:5" ht="19.5" customHeight="1" x14ac:dyDescent="0.35">
      <c r="A9" s="47" t="s">
        <v>31</v>
      </c>
      <c r="B9" s="46" t="s">
        <v>137</v>
      </c>
      <c r="C9" s="45">
        <v>1077</v>
      </c>
      <c r="D9" s="38">
        <v>0.75309999999999999</v>
      </c>
      <c r="E9" s="113">
        <v>4200</v>
      </c>
    </row>
    <row r="10" spans="1:5" ht="15.5" x14ac:dyDescent="0.35">
      <c r="A10" s="102" t="s">
        <v>31</v>
      </c>
      <c r="B10" s="103" t="s">
        <v>32</v>
      </c>
      <c r="C10" s="104">
        <v>311</v>
      </c>
      <c r="D10" s="105">
        <v>0.2175</v>
      </c>
      <c r="E10" s="106">
        <v>1700</v>
      </c>
    </row>
    <row r="11" spans="1:5" ht="15.5" x14ac:dyDescent="0.35">
      <c r="A11" s="102" t="s">
        <v>31</v>
      </c>
      <c r="B11" s="103" t="s">
        <v>33</v>
      </c>
      <c r="C11" s="104">
        <v>117</v>
      </c>
      <c r="D11" s="105">
        <v>8.1799999999999998E-2</v>
      </c>
      <c r="E11" s="106">
        <v>17000</v>
      </c>
    </row>
    <row r="12" spans="1:5" ht="15.5" x14ac:dyDescent="0.35">
      <c r="A12" s="102" t="s">
        <v>31</v>
      </c>
      <c r="B12" s="103" t="s">
        <v>136</v>
      </c>
      <c r="C12" s="104">
        <v>7</v>
      </c>
      <c r="D12" s="105">
        <v>4.8999999999999998E-3</v>
      </c>
      <c r="E12" s="106">
        <v>5200</v>
      </c>
    </row>
    <row r="13" spans="1:5" ht="15.5" x14ac:dyDescent="0.35">
      <c r="A13" s="102" t="s">
        <v>31</v>
      </c>
      <c r="B13" s="103" t="s">
        <v>135</v>
      </c>
      <c r="C13" s="104">
        <v>640</v>
      </c>
      <c r="D13" s="105">
        <v>0.4476</v>
      </c>
      <c r="E13" s="106">
        <v>600</v>
      </c>
    </row>
    <row r="14" spans="1:5" ht="15.5" x14ac:dyDescent="0.35">
      <c r="A14" s="102" t="s">
        <v>31</v>
      </c>
      <c r="B14" s="103" t="s">
        <v>134</v>
      </c>
      <c r="C14" s="104">
        <v>0</v>
      </c>
      <c r="D14" s="105">
        <v>0</v>
      </c>
      <c r="E14" s="106">
        <v>0</v>
      </c>
    </row>
    <row r="15" spans="1:5" ht="15.5" x14ac:dyDescent="0.35">
      <c r="A15" s="102" t="s">
        <v>31</v>
      </c>
      <c r="B15" s="103" t="s">
        <v>133</v>
      </c>
      <c r="C15" s="104">
        <v>1</v>
      </c>
      <c r="D15" s="105">
        <v>6.9999999999999999E-4</v>
      </c>
      <c r="E15" s="106" t="s">
        <v>349</v>
      </c>
    </row>
    <row r="16" spans="1:5" ht="15.5" x14ac:dyDescent="0.35">
      <c r="A16" s="102" t="s">
        <v>31</v>
      </c>
      <c r="B16" s="103" t="s">
        <v>350</v>
      </c>
      <c r="C16" s="104">
        <v>1</v>
      </c>
      <c r="D16" s="105">
        <v>6.9999999999999999E-4</v>
      </c>
      <c r="E16" s="106" t="s">
        <v>349</v>
      </c>
    </row>
    <row r="17" spans="1:5" ht="15.75" customHeight="1" x14ac:dyDescent="0.35">
      <c r="A17" s="102" t="s">
        <v>31</v>
      </c>
      <c r="B17" s="103" t="s">
        <v>132</v>
      </c>
      <c r="C17" s="104">
        <v>0</v>
      </c>
      <c r="D17" s="105">
        <v>0</v>
      </c>
      <c r="E17" s="106">
        <v>0</v>
      </c>
    </row>
    <row r="18" spans="1:5" ht="15.5" x14ac:dyDescent="0.35">
      <c r="A18" s="102" t="s">
        <v>31</v>
      </c>
      <c r="B18" s="103" t="s">
        <v>131</v>
      </c>
      <c r="C18" s="104">
        <v>0</v>
      </c>
      <c r="D18" s="105">
        <v>0</v>
      </c>
      <c r="E18" s="106">
        <v>0</v>
      </c>
    </row>
    <row r="19" spans="1:5" ht="19.5" customHeight="1" x14ac:dyDescent="0.35">
      <c r="A19" s="107" t="s">
        <v>31</v>
      </c>
      <c r="B19" s="108" t="s">
        <v>130</v>
      </c>
      <c r="C19" s="104">
        <v>0</v>
      </c>
      <c r="D19" s="105">
        <v>0</v>
      </c>
      <c r="E19" s="106">
        <v>0</v>
      </c>
    </row>
    <row r="20" spans="1:5" ht="15.5" x14ac:dyDescent="0.35">
      <c r="A20" s="102" t="s">
        <v>31</v>
      </c>
      <c r="B20" s="103" t="s">
        <v>129</v>
      </c>
      <c r="C20" s="104">
        <v>0</v>
      </c>
      <c r="D20" s="105">
        <v>0</v>
      </c>
      <c r="E20" s="106">
        <v>0</v>
      </c>
    </row>
    <row r="21" spans="1:5" ht="16.5" customHeight="1" x14ac:dyDescent="0.35">
      <c r="A21" s="109" t="s">
        <v>34</v>
      </c>
      <c r="B21" s="110" t="s">
        <v>128</v>
      </c>
      <c r="C21" s="39">
        <v>0</v>
      </c>
      <c r="D21" s="38">
        <v>0</v>
      </c>
      <c r="E21" s="96">
        <v>0</v>
      </c>
    </row>
    <row r="22" spans="1:5" ht="15.5" x14ac:dyDescent="0.35">
      <c r="A22" s="102" t="s">
        <v>34</v>
      </c>
      <c r="B22" s="103" t="s">
        <v>35</v>
      </c>
      <c r="C22" s="104">
        <v>0</v>
      </c>
      <c r="D22" s="105">
        <v>0</v>
      </c>
      <c r="E22" s="106">
        <v>0</v>
      </c>
    </row>
    <row r="23" spans="1:5" ht="15.5" x14ac:dyDescent="0.35">
      <c r="A23" s="102" t="s">
        <v>34</v>
      </c>
      <c r="B23" s="103" t="s">
        <v>36</v>
      </c>
      <c r="C23" s="104">
        <v>0</v>
      </c>
      <c r="D23" s="105">
        <v>0</v>
      </c>
      <c r="E23" s="106">
        <v>0</v>
      </c>
    </row>
    <row r="24" spans="1:5" ht="15.5" x14ac:dyDescent="0.35">
      <c r="A24" s="102" t="s">
        <v>34</v>
      </c>
      <c r="B24" s="103" t="s">
        <v>37</v>
      </c>
      <c r="C24" s="104">
        <v>0</v>
      </c>
      <c r="D24" s="105">
        <v>0</v>
      </c>
      <c r="E24" s="106">
        <v>0</v>
      </c>
    </row>
    <row r="25" spans="1:5" ht="15.5" x14ac:dyDescent="0.35">
      <c r="A25" s="102" t="s">
        <v>34</v>
      </c>
      <c r="B25" s="103" t="s">
        <v>38</v>
      </c>
      <c r="C25" s="104">
        <v>0</v>
      </c>
      <c r="D25" s="105">
        <v>0</v>
      </c>
      <c r="E25" s="106">
        <v>0</v>
      </c>
    </row>
    <row r="26" spans="1:5" ht="19.5" customHeight="1" x14ac:dyDescent="0.35">
      <c r="A26" s="102" t="s">
        <v>34</v>
      </c>
      <c r="B26" s="103" t="s">
        <v>40</v>
      </c>
      <c r="C26" s="104">
        <v>0</v>
      </c>
      <c r="D26" s="105">
        <v>0</v>
      </c>
      <c r="E26" s="106">
        <v>0</v>
      </c>
    </row>
    <row r="27" spans="1:5" ht="15.5" x14ac:dyDescent="0.35">
      <c r="A27" s="102" t="s">
        <v>34</v>
      </c>
      <c r="B27" s="103" t="s">
        <v>127</v>
      </c>
      <c r="C27" s="104">
        <v>0</v>
      </c>
      <c r="D27" s="105">
        <v>0</v>
      </c>
      <c r="E27" s="106">
        <v>0</v>
      </c>
    </row>
    <row r="28" spans="1:5" ht="15.5" x14ac:dyDescent="0.35">
      <c r="A28" s="33" t="s">
        <v>124</v>
      </c>
      <c r="B28" s="44" t="s">
        <v>126</v>
      </c>
      <c r="C28" s="39">
        <v>3</v>
      </c>
      <c r="D28" s="38">
        <v>2.0999999999999999E-3</v>
      </c>
      <c r="E28" s="96">
        <v>0</v>
      </c>
    </row>
    <row r="29" spans="1:5" ht="15.5" x14ac:dyDescent="0.35">
      <c r="A29" s="102" t="s">
        <v>124</v>
      </c>
      <c r="B29" s="103" t="s">
        <v>124</v>
      </c>
      <c r="C29" s="104">
        <v>3</v>
      </c>
      <c r="D29" s="105">
        <v>2.0999999999999999E-3</v>
      </c>
      <c r="E29" s="106" t="s">
        <v>385</v>
      </c>
    </row>
    <row r="30" spans="1:5" ht="19.5" customHeight="1" x14ac:dyDescent="0.35">
      <c r="A30" s="102" t="s">
        <v>124</v>
      </c>
      <c r="B30" s="103" t="s">
        <v>125</v>
      </c>
      <c r="C30" s="104">
        <v>0</v>
      </c>
      <c r="D30" s="105">
        <v>0</v>
      </c>
      <c r="E30" s="106">
        <v>0</v>
      </c>
    </row>
    <row r="31" spans="1:5" ht="15.5" x14ac:dyDescent="0.35">
      <c r="A31" s="102" t="s">
        <v>124</v>
      </c>
      <c r="B31" s="103" t="s">
        <v>123</v>
      </c>
      <c r="C31" s="104">
        <v>0</v>
      </c>
      <c r="D31" s="105">
        <v>0</v>
      </c>
      <c r="E31" s="106">
        <v>0</v>
      </c>
    </row>
    <row r="32" spans="1:5" ht="15.5" x14ac:dyDescent="0.35">
      <c r="A32" s="33" t="s">
        <v>41</v>
      </c>
      <c r="B32" s="44" t="s">
        <v>122</v>
      </c>
      <c r="C32" s="39">
        <v>9</v>
      </c>
      <c r="D32" s="38">
        <v>6.3E-3</v>
      </c>
      <c r="E32" s="96">
        <v>11700</v>
      </c>
    </row>
    <row r="33" spans="1:6" ht="15.75" customHeight="1" x14ac:dyDescent="0.35">
      <c r="A33" s="102" t="s">
        <v>41</v>
      </c>
      <c r="B33" s="103" t="s">
        <v>42</v>
      </c>
      <c r="C33" s="104">
        <v>9</v>
      </c>
      <c r="D33" s="105">
        <v>6.3E-3</v>
      </c>
      <c r="E33" s="106">
        <v>11700</v>
      </c>
    </row>
    <row r="34" spans="1:6" ht="18.75" customHeight="1" x14ac:dyDescent="0.35">
      <c r="A34" s="102" t="s">
        <v>41</v>
      </c>
      <c r="B34" s="103" t="s">
        <v>121</v>
      </c>
      <c r="C34" s="104">
        <v>0</v>
      </c>
      <c r="D34" s="105">
        <v>0</v>
      </c>
      <c r="E34" s="106">
        <v>0</v>
      </c>
    </row>
    <row r="35" spans="1:6" ht="19.5" customHeight="1" x14ac:dyDescent="0.35">
      <c r="A35" s="197" t="s">
        <v>41</v>
      </c>
      <c r="B35" s="198" t="s">
        <v>120</v>
      </c>
      <c r="C35" s="104">
        <v>0</v>
      </c>
      <c r="D35" s="105">
        <v>0</v>
      </c>
      <c r="E35" s="106">
        <v>0</v>
      </c>
    </row>
    <row r="36" spans="1:6" ht="15.5" x14ac:dyDescent="0.35">
      <c r="A36" s="197" t="s">
        <v>41</v>
      </c>
      <c r="B36" s="198" t="s">
        <v>119</v>
      </c>
      <c r="C36" s="104">
        <v>0</v>
      </c>
      <c r="D36" s="105">
        <v>0</v>
      </c>
      <c r="E36" s="106">
        <v>0</v>
      </c>
    </row>
    <row r="37" spans="1:6" ht="15.5" x14ac:dyDescent="0.35">
      <c r="A37" s="33" t="s">
        <v>117</v>
      </c>
      <c r="B37" s="32" t="s">
        <v>118</v>
      </c>
      <c r="C37" s="39">
        <v>341</v>
      </c>
      <c r="D37" s="38">
        <v>0.23849999999999999</v>
      </c>
      <c r="E37" s="96">
        <v>1700</v>
      </c>
    </row>
    <row r="38" spans="1:6" ht="19.5" customHeight="1" x14ac:dyDescent="0.35">
      <c r="A38" s="102" t="s">
        <v>117</v>
      </c>
      <c r="B38" s="103" t="s">
        <v>39</v>
      </c>
      <c r="C38" s="104">
        <v>42</v>
      </c>
      <c r="D38" s="105">
        <v>2.9399999999999999E-2</v>
      </c>
      <c r="E38" s="106">
        <v>5300</v>
      </c>
    </row>
    <row r="39" spans="1:6" ht="15.5" x14ac:dyDescent="0.35">
      <c r="A39" s="102" t="s">
        <v>117</v>
      </c>
      <c r="B39" s="103" t="s">
        <v>116</v>
      </c>
      <c r="C39" s="104">
        <v>299</v>
      </c>
      <c r="D39" s="105">
        <v>0.20910000000000001</v>
      </c>
      <c r="E39" s="106">
        <v>300</v>
      </c>
    </row>
    <row r="40" spans="1:6" ht="23.25" customHeight="1" x14ac:dyDescent="0.35">
      <c r="A40" s="28" t="s">
        <v>112</v>
      </c>
      <c r="B40" s="28" t="s">
        <v>113</v>
      </c>
      <c r="C40" s="111">
        <v>1430</v>
      </c>
      <c r="D40" s="112">
        <v>1</v>
      </c>
      <c r="E40" s="100">
        <v>3600</v>
      </c>
    </row>
    <row r="41" spans="1:6" ht="17.399999999999999" customHeight="1" x14ac:dyDescent="0.35">
      <c r="A41" s="129"/>
      <c r="B41" s="129"/>
      <c r="C41" s="129"/>
      <c r="D41" s="129"/>
      <c r="E41" s="129"/>
    </row>
    <row r="42" spans="1:6" ht="17.399999999999999" customHeight="1" x14ac:dyDescent="0.35">
      <c r="A42" s="170" t="s">
        <v>397</v>
      </c>
      <c r="B42" s="129"/>
      <c r="C42" s="129"/>
      <c r="D42" s="129"/>
      <c r="E42" s="129"/>
    </row>
    <row r="43" spans="1:6" ht="15.5" x14ac:dyDescent="0.35">
      <c r="A43" s="170" t="s">
        <v>405</v>
      </c>
      <c r="B43" s="144"/>
      <c r="C43" s="163"/>
      <c r="E43" s="172"/>
      <c r="F43" s="172"/>
    </row>
    <row r="44" spans="1:6" ht="15.5" x14ac:dyDescent="0.35">
      <c r="A44" s="170" t="s">
        <v>399</v>
      </c>
      <c r="B44" s="144"/>
      <c r="C44" s="163"/>
      <c r="E44" s="172"/>
      <c r="F44" s="172"/>
    </row>
    <row r="45" spans="1:6" ht="12.75" customHeight="1" x14ac:dyDescent="0.35">
      <c r="A45" s="129"/>
      <c r="B45" s="199"/>
      <c r="C45" s="172"/>
      <c r="D45" s="200"/>
    </row>
    <row r="46" spans="1:6" x14ac:dyDescent="0.3">
      <c r="A46" s="99" t="s">
        <v>43</v>
      </c>
      <c r="B46" s="240">
        <f>Cover_sheet!B23</f>
        <v>44952</v>
      </c>
      <c r="D46" s="200"/>
    </row>
    <row r="47" spans="1:6" x14ac:dyDescent="0.3">
      <c r="A47" s="99" t="s">
        <v>44</v>
      </c>
      <c r="B47" s="240">
        <f>Cover_sheet!B24</f>
        <v>44980</v>
      </c>
    </row>
    <row r="50" spans="4:4" x14ac:dyDescent="0.3">
      <c r="D50" s="187"/>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70434-B65B-4AAA-AFCA-3C229F36571E}">
  <sheetPr>
    <tabColor theme="1"/>
    <pageSetUpPr fitToPage="1"/>
  </sheetPr>
  <dimension ref="A1:H50"/>
  <sheetViews>
    <sheetView showGridLines="0" zoomScale="70" zoomScaleNormal="70" workbookViewId="0">
      <pane xSplit="3" ySplit="7" topLeftCell="D8" activePane="bottomRight" state="frozen"/>
      <selection activeCell="E24" sqref="E24"/>
      <selection pane="topRight" activeCell="E24" sqref="E24"/>
      <selection pane="bottomLeft" activeCell="E24" sqref="E24"/>
      <selection pane="bottomRight" activeCell="E24" sqref="E24"/>
    </sheetView>
  </sheetViews>
  <sheetFormatPr defaultColWidth="9" defaultRowHeight="14.5" x14ac:dyDescent="0.35"/>
  <cols>
    <col min="1" max="1" width="23.453125" customWidth="1"/>
    <col min="2" max="2" width="36.36328125" bestFit="1" customWidth="1"/>
    <col min="3" max="3" width="21.453125" style="24" customWidth="1"/>
    <col min="4" max="4" width="18.6328125" customWidth="1"/>
    <col min="5" max="5" width="30.36328125" customWidth="1"/>
    <col min="6" max="6" width="25.54296875" customWidth="1"/>
    <col min="7" max="7" width="21.54296875" customWidth="1"/>
    <col min="8" max="8" width="29.36328125" customWidth="1"/>
  </cols>
  <sheetData>
    <row r="1" spans="1:8" s="20" customFormat="1" ht="20" x14ac:dyDescent="0.35">
      <c r="A1" s="21" t="s">
        <v>200</v>
      </c>
      <c r="C1" s="54"/>
    </row>
    <row r="2" spans="1:8" s="55" customFormat="1" ht="15.5" x14ac:dyDescent="0.35">
      <c r="A2" s="59" t="s">
        <v>197</v>
      </c>
      <c r="B2" s="66"/>
      <c r="C2" s="66"/>
      <c r="D2" s="66"/>
      <c r="E2" s="66"/>
      <c r="F2" s="66"/>
    </row>
    <row r="3" spans="1:8" s="55" customFormat="1" ht="15.5" x14ac:dyDescent="0.35">
      <c r="A3" s="59" t="s">
        <v>189</v>
      </c>
      <c r="B3" s="56"/>
      <c r="C3" s="58"/>
      <c r="D3" s="58"/>
      <c r="E3" s="58"/>
      <c r="F3" s="58"/>
    </row>
    <row r="4" spans="1:8" s="55" customFormat="1" ht="15.5" x14ac:dyDescent="0.35">
      <c r="A4" s="59" t="s">
        <v>188</v>
      </c>
      <c r="B4" s="56"/>
      <c r="C4" s="58"/>
      <c r="D4" s="58"/>
      <c r="E4" s="58"/>
      <c r="F4" s="58"/>
    </row>
    <row r="5" spans="1:8" s="55" customFormat="1" ht="15.5" x14ac:dyDescent="0.35">
      <c r="A5" s="59" t="s">
        <v>191</v>
      </c>
      <c r="B5" s="56"/>
      <c r="C5" s="58"/>
      <c r="D5" s="58"/>
      <c r="E5" s="58"/>
      <c r="F5" s="58"/>
    </row>
    <row r="6" spans="1:8" s="55" customFormat="1" ht="18" x14ac:dyDescent="0.4">
      <c r="A6" s="57" t="s">
        <v>201</v>
      </c>
      <c r="B6" s="56"/>
      <c r="C6" s="56"/>
      <c r="D6" s="56"/>
      <c r="E6" s="56"/>
      <c r="F6" s="56"/>
      <c r="G6" s="56"/>
    </row>
    <row r="7" spans="1:8" ht="66" customHeight="1" x14ac:dyDescent="0.35">
      <c r="A7" s="53" t="s">
        <v>28</v>
      </c>
      <c r="B7" s="52" t="s">
        <v>29</v>
      </c>
      <c r="C7" s="51" t="s">
        <v>139</v>
      </c>
      <c r="D7" s="50" t="s">
        <v>138</v>
      </c>
      <c r="E7" s="49" t="s">
        <v>140</v>
      </c>
      <c r="F7" s="49" t="s">
        <v>185</v>
      </c>
      <c r="G7" s="49" t="s">
        <v>186</v>
      </c>
      <c r="H7" s="48" t="s">
        <v>141</v>
      </c>
    </row>
    <row r="8" spans="1:8" ht="19.5" customHeight="1" x14ac:dyDescent="0.35">
      <c r="A8" s="47" t="s">
        <v>31</v>
      </c>
      <c r="B8" s="46" t="s">
        <v>137</v>
      </c>
      <c r="C8" s="45">
        <f>SUM(C9:C18)</f>
        <v>0</v>
      </c>
      <c r="D8" s="38" t="e">
        <f>Table1installedmeasuresbyttype[[#This Row],[Number of Measures Installed 
]]/$C$44</f>
        <v>#REF!</v>
      </c>
      <c r="E8" s="75" t="str">
        <f>IF(IFERROR(VLOOKUP(Table1installedmeasuresbyttype[[#This Row],[Measure Type]],#REF!,11,FALSE),"N/A")="null","N/A",IFERROR(VLOOKUP(Table1installedmeasuresbyttype[[#This Row],[Measure Type]],#REF!,11,FALSE),"N/A"))</f>
        <v>N/A</v>
      </c>
      <c r="F8" s="76" t="str">
        <f>IF(IFERROR(VLOOKUP(Table1installedmeasuresbyttype[[#This Row],[Measure Type]],#REF!,12,FALSE),"N/A")="null","N/A",IFERROR(VLOOKUP(Table1installedmeasuresbyttype[[#This Row],[Measure Type]],#REF!,12,FALSE),"N/A"))</f>
        <v>N/A</v>
      </c>
      <c r="G8" s="76" t="str">
        <f>IF(IFERROR(VLOOKUP(Table1installedmeasuresbyttype[[#This Row],[Measure Type]],#REF!,13,FALSE),"N/A")="null","N/A",IFERROR(VLOOKUP(Table1installedmeasuresbyttype[[#This Row],[Measure Type]],#REF!,13,FALSE),"N/A"))</f>
        <v>N/A</v>
      </c>
      <c r="H8" s="76" t="str">
        <f>IF(IFERROR(VLOOKUP(Table1installedmeasuresbyttype[[#This Row],[Measure Type]],#REF!,14,FALSE),"N/A")="null","N/A",IFERROR(VLOOKUP(Table1installedmeasuresbyttype[[#This Row],[Measure Type]],#REF!,14,FALSE),"N/A"))</f>
        <v>N/A</v>
      </c>
    </row>
    <row r="9" spans="1:8" ht="15.5" x14ac:dyDescent="0.35">
      <c r="A9" s="43" t="s">
        <v>31</v>
      </c>
      <c r="B9" s="42" t="s">
        <v>32</v>
      </c>
      <c r="C9" s="35">
        <f>IFERROR(VLOOKUP(Table1installedmeasuresbyttype[[#This Row],[Measure Type]],#REF!,2,FALSE),0)</f>
        <v>0</v>
      </c>
      <c r="D9" s="34" t="e">
        <f>Table1installedmeasuresbyttype[[#This Row],[Number of Measures Installed 
]]/$C$44</f>
        <v>#REF!</v>
      </c>
      <c r="E9" s="77" t="str">
        <f>IF(IFERROR(VLOOKUP(Table1installedmeasuresbyttype[[#This Row],[Measure Type]],#REF!,11,FALSE),"N/A")="null","N/A",IFERROR(VLOOKUP(Table1installedmeasuresbyttype[[#This Row],[Measure Type]],#REF!,11,FALSE),"N/A"))</f>
        <v>N/A</v>
      </c>
      <c r="F9" s="40" t="str">
        <f>IF(IFERROR(VLOOKUP(Table1installedmeasuresbyttype[[#This Row],[Measure Type]],#REF!,12,FALSE),"N/A")="null","N/A",IFERROR(VLOOKUP(Table1installedmeasuresbyttype[[#This Row],[Measure Type]],#REF!,12,FALSE),"N/A"))</f>
        <v>N/A</v>
      </c>
      <c r="G9" s="40" t="str">
        <f>IF(IFERROR(VLOOKUP(Table1installedmeasuresbyttype[[#This Row],[Measure Type]],#REF!,13,FALSE),"N/A")="null","N/A",IFERROR(VLOOKUP(Table1installedmeasuresbyttype[[#This Row],[Measure Type]],#REF!,13,FALSE),"N/A"))</f>
        <v>N/A</v>
      </c>
      <c r="H9" s="40" t="str">
        <f>IF(IFERROR(VLOOKUP(Table1installedmeasuresbyttype[[#This Row],[Measure Type]],#REF!,14,FALSE),"N/A")="null","N/A",IFERROR(VLOOKUP(Table1installedmeasuresbyttype[[#This Row],[Measure Type]],#REF!,14,FALSE),"N/A"))</f>
        <v>N/A</v>
      </c>
    </row>
    <row r="10" spans="1:8" ht="15.5" x14ac:dyDescent="0.35">
      <c r="A10" s="43" t="s">
        <v>31</v>
      </c>
      <c r="B10" s="42" t="s">
        <v>33</v>
      </c>
      <c r="C10" s="35">
        <f>IFERROR(VLOOKUP(Table1installedmeasuresbyttype[[#This Row],[Measure Type]],#REF!,2,FALSE),0)</f>
        <v>0</v>
      </c>
      <c r="D10" s="34" t="e">
        <f>Table1installedmeasuresbyttype[[#This Row],[Number of Measures Installed 
]]/$C$44</f>
        <v>#REF!</v>
      </c>
      <c r="E10" s="41" t="str">
        <f>IF(IFERROR(VLOOKUP(Table1installedmeasuresbyttype[[#This Row],[Measure Type]],#REF!,11,FALSE),"N/A")="null","N/A",IFERROR(VLOOKUP(Table1installedmeasuresbyttype[[#This Row],[Measure Type]],#REF!,11,FALSE),"N/A"))</f>
        <v>N/A</v>
      </c>
      <c r="F10" s="40" t="str">
        <f>IF(IFERROR(VLOOKUP(Table1installedmeasuresbyttype[[#This Row],[Measure Type]],#REF!,12,FALSE),"N/A")="null","N/A",IFERROR(VLOOKUP(Table1installedmeasuresbyttype[[#This Row],[Measure Type]],#REF!,12,FALSE),"N/A"))</f>
        <v>N/A</v>
      </c>
      <c r="G10" s="40" t="str">
        <f>IF(IFERROR(VLOOKUP(Table1installedmeasuresbyttype[[#This Row],[Measure Type]],#REF!,13,FALSE),"N/A")="null","N/A",IFERROR(VLOOKUP(Table1installedmeasuresbyttype[[#This Row],[Measure Type]],#REF!,13,FALSE),"N/A"))</f>
        <v>N/A</v>
      </c>
      <c r="H10" s="40" t="str">
        <f>IF(IFERROR(VLOOKUP(Table1installedmeasuresbyttype[[#This Row],[Measure Type]],#REF!,14,FALSE),"N/A")="null","N/A",IFERROR(VLOOKUP(Table1installedmeasuresbyttype[[#This Row],[Measure Type]],#REF!,14,FALSE),"N/A"))</f>
        <v>N/A</v>
      </c>
    </row>
    <row r="11" spans="1:8" ht="15.5" x14ac:dyDescent="0.35">
      <c r="A11" s="43" t="s">
        <v>31</v>
      </c>
      <c r="B11" s="42" t="s">
        <v>136</v>
      </c>
      <c r="C11" s="35">
        <f>IFERROR(VLOOKUP(Table1installedmeasuresbyttype[[#This Row],[Measure Type]],#REF!,2,FALSE),0)</f>
        <v>0</v>
      </c>
      <c r="D11" s="34" t="e">
        <f>Table1installedmeasuresbyttype[[#This Row],[Number of Measures Installed 
]]/$C$44</f>
        <v>#REF!</v>
      </c>
      <c r="E11" s="41" t="str">
        <f>IF(IFERROR(VLOOKUP(Table1installedmeasuresbyttype[[#This Row],[Measure Type]],#REF!,11,FALSE),"N/A")="null","N/A",IFERROR(VLOOKUP(Table1installedmeasuresbyttype[[#This Row],[Measure Type]],#REF!,11,FALSE),"N/A"))</f>
        <v>N/A</v>
      </c>
      <c r="F11" s="40" t="str">
        <f>IF(IFERROR(VLOOKUP(Table1installedmeasuresbyttype[[#This Row],[Measure Type]],#REF!,12,FALSE),"N/A")="null","N/A",IFERROR(VLOOKUP(Table1installedmeasuresbyttype[[#This Row],[Measure Type]],#REF!,12,FALSE),"N/A"))</f>
        <v>N/A</v>
      </c>
      <c r="G11" s="40" t="str">
        <f>IF(IFERROR(VLOOKUP(Table1installedmeasuresbyttype[[#This Row],[Measure Type]],#REF!,13,FALSE),"N/A")="null","N/A",IFERROR(VLOOKUP(Table1installedmeasuresbyttype[[#This Row],[Measure Type]],#REF!,13,FALSE),"N/A"))</f>
        <v>N/A</v>
      </c>
      <c r="H11" s="40" t="str">
        <f>IF(IFERROR(VLOOKUP(Table1installedmeasuresbyttype[[#This Row],[Measure Type]],#REF!,14,FALSE),"N/A")="null","N/A",IFERROR(VLOOKUP(Table1installedmeasuresbyttype[[#This Row],[Measure Type]],#REF!,14,FALSE),"N/A"))</f>
        <v>N/A</v>
      </c>
    </row>
    <row r="12" spans="1:8" ht="15.5" x14ac:dyDescent="0.35">
      <c r="A12" s="43" t="s">
        <v>31</v>
      </c>
      <c r="B12" s="42" t="s">
        <v>135</v>
      </c>
      <c r="C12" s="35">
        <f>IFERROR(VLOOKUP(Table1installedmeasuresbyttype[[#This Row],[Measure Type]],#REF!,2,FALSE),0)</f>
        <v>0</v>
      </c>
      <c r="D12" s="34" t="e">
        <f>Table1installedmeasuresbyttype[[#This Row],[Number of Measures Installed 
]]/$C$44</f>
        <v>#REF!</v>
      </c>
      <c r="E12" s="41" t="str">
        <f>IF(IFERROR(VLOOKUP(Table1installedmeasuresbyttype[[#This Row],[Measure Type]],#REF!,11,FALSE),"N/A")="null","N/A",IFERROR(VLOOKUP(Table1installedmeasuresbyttype[[#This Row],[Measure Type]],#REF!,11,FALSE),"N/A"))</f>
        <v>N/A</v>
      </c>
      <c r="F12" s="40" t="str">
        <f>IF(IFERROR(VLOOKUP(Table1installedmeasuresbyttype[[#This Row],[Measure Type]],#REF!,12,FALSE),"N/A")="null","N/A",IFERROR(VLOOKUP(Table1installedmeasuresbyttype[[#This Row],[Measure Type]],#REF!,12,FALSE),"N/A"))</f>
        <v>N/A</v>
      </c>
      <c r="G12" s="40" t="str">
        <f>IF(IFERROR(VLOOKUP(Table1installedmeasuresbyttype[[#This Row],[Measure Type]],#REF!,13,FALSE),"N/A")="null","N/A",IFERROR(VLOOKUP(Table1installedmeasuresbyttype[[#This Row],[Measure Type]],#REF!,13,FALSE),"N/A"))</f>
        <v>N/A</v>
      </c>
      <c r="H12" s="40" t="str">
        <f>IF(IFERROR(VLOOKUP(Table1installedmeasuresbyttype[[#This Row],[Measure Type]],#REF!,14,FALSE),"N/A")="null","N/A",IFERROR(VLOOKUP(Table1installedmeasuresbyttype[[#This Row],[Measure Type]],#REF!,14,FALSE),"N/A"))</f>
        <v>N/A</v>
      </c>
    </row>
    <row r="13" spans="1:8" ht="15.5" hidden="1" x14ac:dyDescent="0.35">
      <c r="A13" s="43" t="s">
        <v>31</v>
      </c>
      <c r="B13" s="42" t="s">
        <v>134</v>
      </c>
      <c r="C13" s="35">
        <f>IFERROR(VLOOKUP(Table1installedmeasuresbyttype[[#This Row],[Measure Type]],#REF!,2,FALSE),0)</f>
        <v>0</v>
      </c>
      <c r="D13" s="34" t="e">
        <f>Table1installedmeasuresbyttype[[#This Row],[Number of Measures Installed 
]]/$C$44</f>
        <v>#REF!</v>
      </c>
      <c r="E13" s="41" t="str">
        <f>IF(IFERROR(VLOOKUP(Table1installedmeasuresbyttype[[#This Row],[Measure Type]],#REF!,11,FALSE),"N/A")="null","N/A",IFERROR(VLOOKUP(Table1installedmeasuresbyttype[[#This Row],[Measure Type]],#REF!,11,FALSE),"N/A"))</f>
        <v>N/A</v>
      </c>
      <c r="F13" s="40" t="str">
        <f>IF(IFERROR(VLOOKUP(Table1installedmeasuresbyttype[[#This Row],[Measure Type]],#REF!,12,FALSE),"N/A")="null","N/A",IFERROR(VLOOKUP(Table1installedmeasuresbyttype[[#This Row],[Measure Type]],#REF!,12,FALSE),"N/A"))</f>
        <v>N/A</v>
      </c>
      <c r="G13" s="40" t="str">
        <f>IF(IFERROR(VLOOKUP(Table1installedmeasuresbyttype[[#This Row],[Measure Type]],#REF!,13,FALSE),"N/A")="null","N/A",IFERROR(VLOOKUP(Table1installedmeasuresbyttype[[#This Row],[Measure Type]],#REF!,13,FALSE),"N/A"))</f>
        <v>N/A</v>
      </c>
      <c r="H13" s="40" t="str">
        <f>IF(IFERROR(VLOOKUP(Table1installedmeasuresbyttype[[#This Row],[Measure Type]],#REF!,14,FALSE),"N/A")="null","N/A",IFERROR(VLOOKUP(Table1installedmeasuresbyttype[[#This Row],[Measure Type]],#REF!,14,FALSE),"N/A"))</f>
        <v>N/A</v>
      </c>
    </row>
    <row r="14" spans="1:8" ht="15.5" hidden="1" x14ac:dyDescent="0.35">
      <c r="A14" s="43" t="s">
        <v>31</v>
      </c>
      <c r="B14" s="42" t="s">
        <v>133</v>
      </c>
      <c r="C14" s="35">
        <f>IFERROR(VLOOKUP(Table1installedmeasuresbyttype[[#This Row],[Measure Type]],#REF!,2,FALSE),0)</f>
        <v>0</v>
      </c>
      <c r="D14" s="34" t="e">
        <f>Table1installedmeasuresbyttype[[#This Row],[Number of Measures Installed 
]]/$C$44</f>
        <v>#REF!</v>
      </c>
      <c r="E14" s="41" t="str">
        <f>IF(IFERROR(VLOOKUP(Table1installedmeasuresbyttype[[#This Row],[Measure Type]],#REF!,11,FALSE),"N/A")="null","N/A",IFERROR(VLOOKUP(Table1installedmeasuresbyttype[[#This Row],[Measure Type]],#REF!,11,FALSE),"N/A"))</f>
        <v>N/A</v>
      </c>
      <c r="F14" s="40" t="str">
        <f>IF(IFERROR(VLOOKUP(Table1installedmeasuresbyttype[[#This Row],[Measure Type]],#REF!,12,FALSE),"N/A")="null","N/A",IFERROR(VLOOKUP(Table1installedmeasuresbyttype[[#This Row],[Measure Type]],#REF!,12,FALSE),"N/A"))</f>
        <v>N/A</v>
      </c>
      <c r="G14" s="40" t="str">
        <f>IF(IFERROR(VLOOKUP(Table1installedmeasuresbyttype[[#This Row],[Measure Type]],#REF!,13,FALSE),"N/A")="null","N/A",IFERROR(VLOOKUP(Table1installedmeasuresbyttype[[#This Row],[Measure Type]],#REF!,13,FALSE),"N/A"))</f>
        <v>N/A</v>
      </c>
      <c r="H14" s="40" t="str">
        <f>IF(IFERROR(VLOOKUP(Table1installedmeasuresbyttype[[#This Row],[Measure Type]],#REF!,14,FALSE),"N/A")="null","N/A",IFERROR(VLOOKUP(Table1installedmeasuresbyttype[[#This Row],[Measure Type]],#REF!,14,FALSE),"N/A"))</f>
        <v>N/A</v>
      </c>
    </row>
    <row r="15" spans="1:8" ht="15.5" hidden="1" x14ac:dyDescent="0.35">
      <c r="A15" s="43" t="s">
        <v>31</v>
      </c>
      <c r="B15" s="42" t="s">
        <v>132</v>
      </c>
      <c r="C15" s="35">
        <f>IFERROR(VLOOKUP(Table1installedmeasuresbyttype[[#This Row],[Measure Type]],#REF!,2,FALSE),0)</f>
        <v>0</v>
      </c>
      <c r="D15" s="34" t="e">
        <f>Table1installedmeasuresbyttype[[#This Row],[Number of Measures Installed 
]]/$C$44</f>
        <v>#REF!</v>
      </c>
      <c r="E15" s="41" t="str">
        <f>IF(IFERROR(VLOOKUP(Table1installedmeasuresbyttype[[#This Row],[Measure Type]],#REF!,11,FALSE),"N/A")="null","N/A",IFERROR(VLOOKUP(Table1installedmeasuresbyttype[[#This Row],[Measure Type]],#REF!,11,FALSE),"N/A"))</f>
        <v>N/A</v>
      </c>
      <c r="F15" s="40" t="str">
        <f>IF(IFERROR(VLOOKUP(Table1installedmeasuresbyttype[[#This Row],[Measure Type]],#REF!,12,FALSE),"N/A")="null","N/A",IFERROR(VLOOKUP(Table1installedmeasuresbyttype[[#This Row],[Measure Type]],#REF!,12,FALSE),"N/A"))</f>
        <v>N/A</v>
      </c>
      <c r="G15" s="40" t="str">
        <f>IF(IFERROR(VLOOKUP(Table1installedmeasuresbyttype[[#This Row],[Measure Type]],#REF!,13,FALSE),"N/A")="null","N/A",IFERROR(VLOOKUP(Table1installedmeasuresbyttype[[#This Row],[Measure Type]],#REF!,13,FALSE),"N/A"))</f>
        <v>N/A</v>
      </c>
      <c r="H15" s="40" t="str">
        <f>IF(IFERROR(VLOOKUP(Table1installedmeasuresbyttype[[#This Row],[Measure Type]],#REF!,14,FALSE),"N/A")="null","N/A",IFERROR(VLOOKUP(Table1installedmeasuresbyttype[[#This Row],[Measure Type]],#REF!,14,FALSE),"N/A"))</f>
        <v>N/A</v>
      </c>
    </row>
    <row r="16" spans="1:8" ht="15.75" hidden="1" customHeight="1" x14ac:dyDescent="0.35">
      <c r="A16" s="43" t="s">
        <v>31</v>
      </c>
      <c r="B16" s="42" t="s">
        <v>131</v>
      </c>
      <c r="C16" s="35">
        <f>IFERROR(VLOOKUP(Table1installedmeasuresbyttype[[#This Row],[Measure Type]],#REF!,2,FALSE),0)</f>
        <v>0</v>
      </c>
      <c r="D16" s="34" t="e">
        <f>Table1installedmeasuresbyttype[[#This Row],[Number of Measures Installed 
]]/$C$44</f>
        <v>#REF!</v>
      </c>
      <c r="E16" s="41" t="str">
        <f>IF(IFERROR(VLOOKUP(Table1installedmeasuresbyttype[[#This Row],[Measure Type]],#REF!,11,FALSE),"N/A")="null","N/A",IFERROR(VLOOKUP(Table1installedmeasuresbyttype[[#This Row],[Measure Type]],#REF!,11,FALSE),"N/A"))</f>
        <v>N/A</v>
      </c>
      <c r="F16" s="40" t="str">
        <f>IF(IFERROR(VLOOKUP(Table1installedmeasuresbyttype[[#This Row],[Measure Type]],#REF!,12,FALSE),"N/A")="null","N/A",IFERROR(VLOOKUP(Table1installedmeasuresbyttype[[#This Row],[Measure Type]],#REF!,12,FALSE),"N/A"))</f>
        <v>N/A</v>
      </c>
      <c r="G16" s="40" t="str">
        <f>IF(IFERROR(VLOOKUP(Table1installedmeasuresbyttype[[#This Row],[Measure Type]],#REF!,13,FALSE),"N/A")="null","N/A",IFERROR(VLOOKUP(Table1installedmeasuresbyttype[[#This Row],[Measure Type]],#REF!,13,FALSE),"N/A"))</f>
        <v>N/A</v>
      </c>
      <c r="H16" s="40" t="str">
        <f>IF(IFERROR(VLOOKUP(Table1installedmeasuresbyttype[[#This Row],[Measure Type]],#REF!,14,FALSE),"N/A")="null","N/A",IFERROR(VLOOKUP(Table1installedmeasuresbyttype[[#This Row],[Measure Type]],#REF!,14,FALSE),"N/A"))</f>
        <v>N/A</v>
      </c>
    </row>
    <row r="17" spans="1:8" ht="15.5" hidden="1" x14ac:dyDescent="0.35">
      <c r="A17" s="43" t="s">
        <v>31</v>
      </c>
      <c r="B17" s="42" t="s">
        <v>130</v>
      </c>
      <c r="C17" s="35">
        <f>IFERROR(VLOOKUP(Table1installedmeasuresbyttype[[#This Row],[Measure Type]],#REF!,2,FALSE),0)</f>
        <v>0</v>
      </c>
      <c r="D17" s="34" t="e">
        <f>Table1installedmeasuresbyttype[[#This Row],[Number of Measures Installed 
]]/$C$44</f>
        <v>#REF!</v>
      </c>
      <c r="E17" s="41" t="str">
        <f>IF(IFERROR(VLOOKUP(Table1installedmeasuresbyttype[[#This Row],[Measure Type]],#REF!,11,FALSE),"N/A")="null","N/A",IFERROR(VLOOKUP(Table1installedmeasuresbyttype[[#This Row],[Measure Type]],#REF!,11,FALSE),"N/A"))</f>
        <v>N/A</v>
      </c>
      <c r="F17" s="40" t="str">
        <f>IF(IFERROR(VLOOKUP(Table1installedmeasuresbyttype[[#This Row],[Measure Type]],#REF!,12,FALSE),"N/A")="null","N/A",IFERROR(VLOOKUP(Table1installedmeasuresbyttype[[#This Row],[Measure Type]],#REF!,12,FALSE),"N/A"))</f>
        <v>N/A</v>
      </c>
      <c r="G17" s="40" t="str">
        <f>IF(IFERROR(VLOOKUP(Table1installedmeasuresbyttype[[#This Row],[Measure Type]],#REF!,13,FALSE),"N/A")="null","N/A",IFERROR(VLOOKUP(Table1installedmeasuresbyttype[[#This Row],[Measure Type]],#REF!,13,FALSE),"N/A"))</f>
        <v>N/A</v>
      </c>
      <c r="H17" s="40" t="str">
        <f>IF(IFERROR(VLOOKUP(Table1installedmeasuresbyttype[[#This Row],[Measure Type]],#REF!,14,FALSE),"N/A")="null","N/A",IFERROR(VLOOKUP(Table1installedmeasuresbyttype[[#This Row],[Measure Type]],#REF!,14,FALSE),"N/A"))</f>
        <v>N/A</v>
      </c>
    </row>
    <row r="18" spans="1:8" ht="15.5" hidden="1" x14ac:dyDescent="0.35">
      <c r="A18" s="43" t="s">
        <v>31</v>
      </c>
      <c r="B18" s="42" t="s">
        <v>129</v>
      </c>
      <c r="C18" s="35">
        <f>IFERROR(VLOOKUP(Table1installedmeasuresbyttype[[#This Row],[Measure Type]],#REF!,2,FALSE),0)</f>
        <v>0</v>
      </c>
      <c r="D18" s="34" t="e">
        <f>Table1installedmeasuresbyttype[[#This Row],[Number of Measures Installed 
]]/$C$44</f>
        <v>#REF!</v>
      </c>
      <c r="E18" s="41" t="str">
        <f>IF(IFERROR(VLOOKUP(Table1installedmeasuresbyttype[[#This Row],[Measure Type]],#REF!,11,FALSE),"N/A")="null","N/A",IFERROR(VLOOKUP(Table1installedmeasuresbyttype[[#This Row],[Measure Type]],#REF!,11,FALSE),"N/A"))</f>
        <v>N/A</v>
      </c>
      <c r="F18" s="40" t="str">
        <f>IF(IFERROR(VLOOKUP(Table1installedmeasuresbyttype[[#This Row],[Measure Type]],#REF!,12,FALSE),"N/A")="null","N/A",IFERROR(VLOOKUP(Table1installedmeasuresbyttype[[#This Row],[Measure Type]],#REF!,12,FALSE),"N/A"))</f>
        <v>N/A</v>
      </c>
      <c r="G18" s="40" t="str">
        <f>IF(IFERROR(VLOOKUP(Table1installedmeasuresbyttype[[#This Row],[Measure Type]],#REF!,13,FALSE),"N/A")="null","N/A",IFERROR(VLOOKUP(Table1installedmeasuresbyttype[[#This Row],[Measure Type]],#REF!,13,FALSE),"N/A"))</f>
        <v>N/A</v>
      </c>
      <c r="H18" s="40" t="str">
        <f>IF(IFERROR(VLOOKUP(Table1installedmeasuresbyttype[[#This Row],[Measure Type]],#REF!,14,FALSE),"N/A")="null","N/A",IFERROR(VLOOKUP(Table1installedmeasuresbyttype[[#This Row],[Measure Type]],#REF!,14,FALSE),"N/A"))</f>
        <v>N/A</v>
      </c>
    </row>
    <row r="19" spans="1:8" ht="19.5" hidden="1" customHeight="1" x14ac:dyDescent="0.35">
      <c r="A19" s="33" t="s">
        <v>34</v>
      </c>
      <c r="B19" s="44" t="s">
        <v>128</v>
      </c>
      <c r="C19" s="39">
        <f>SUM(C20:C25)</f>
        <v>0</v>
      </c>
      <c r="D19" s="38" t="e">
        <f>Table1installedmeasuresbyttype[[#This Row],[Number of Measures Installed 
]]/$C$44</f>
        <v>#REF!</v>
      </c>
      <c r="E19" s="78" t="str">
        <f>IF(IFERROR(VLOOKUP(Table1installedmeasuresbyttype[[#This Row],[Measure Type]],#REF!,11,FALSE),"N/A")="null","N/A",IFERROR(VLOOKUP(Table1installedmeasuresbyttype[[#This Row],[Measure Type]],#REF!,11,FALSE),"N/A"))</f>
        <v>N/A</v>
      </c>
      <c r="F19" s="79" t="str">
        <f>IF(IFERROR(VLOOKUP(Table1installedmeasuresbyttype[[#This Row],[Measure Type]],#REF!,12,FALSE),"N/A")="null","N/A",IFERROR(VLOOKUP(Table1installedmeasuresbyttype[[#This Row],[Measure Type]],#REF!,12,FALSE),"N/A"))</f>
        <v>N/A</v>
      </c>
      <c r="G19" s="79" t="str">
        <f>IF(IFERROR(VLOOKUP(Table1installedmeasuresbyttype[[#This Row],[Measure Type]],#REF!,13,FALSE),"N/A")="null","N/A",IFERROR(VLOOKUP(Table1installedmeasuresbyttype[[#This Row],[Measure Type]],#REF!,13,FALSE),"N/A"))</f>
        <v>N/A</v>
      </c>
      <c r="H19" s="79" t="str">
        <f>IF(IFERROR(VLOOKUP(Table1installedmeasuresbyttype[[#This Row],[Measure Type]],#REF!,14,FALSE),"N/A")="null","N/A",IFERROR(VLOOKUP(Table1installedmeasuresbyttype[[#This Row],[Measure Type]],#REF!,14,FALSE),"N/A"))</f>
        <v>N/A</v>
      </c>
    </row>
    <row r="20" spans="1:8" ht="15.5" hidden="1" x14ac:dyDescent="0.35">
      <c r="A20" s="43" t="s">
        <v>34</v>
      </c>
      <c r="B20" s="42" t="s">
        <v>35</v>
      </c>
      <c r="C20" s="35">
        <f>IFERROR(VLOOKUP(Table1installedmeasuresbyttype[[#This Row],[Measure Type]],#REF!,2,FALSE),0)</f>
        <v>0</v>
      </c>
      <c r="D20" s="34" t="e">
        <f>Table1installedmeasuresbyttype[[#This Row],[Number of Measures Installed 
]]/$C$44</f>
        <v>#REF!</v>
      </c>
      <c r="E20" s="41" t="str">
        <f>IF(IFERROR(VLOOKUP(Table1installedmeasuresbyttype[[#This Row],[Measure Type]],#REF!,11,FALSE),"N/A")="null","N/A",IFERROR(VLOOKUP(Table1installedmeasuresbyttype[[#This Row],[Measure Type]],#REF!,11,FALSE),"N/A"))</f>
        <v>N/A</v>
      </c>
      <c r="F20" s="40" t="str">
        <f>IF(IFERROR(VLOOKUP(Table1installedmeasuresbyttype[[#This Row],[Measure Type]],#REF!,12,FALSE),"N/A")="null","N/A",IFERROR(VLOOKUP(Table1installedmeasuresbyttype[[#This Row],[Measure Type]],#REF!,12,FALSE),"N/A"))</f>
        <v>N/A</v>
      </c>
      <c r="G20" s="40" t="str">
        <f>IF(IFERROR(VLOOKUP(Table1installedmeasuresbyttype[[#This Row],[Measure Type]],#REF!,13,FALSE),"N/A")="null","N/A",IFERROR(VLOOKUP(Table1installedmeasuresbyttype[[#This Row],[Measure Type]],#REF!,13,FALSE),"N/A"))</f>
        <v>N/A</v>
      </c>
      <c r="H20" s="40" t="str">
        <f>IF(IFERROR(VLOOKUP(Table1installedmeasuresbyttype[[#This Row],[Measure Type]],#REF!,14,FALSE),"N/A")="null","N/A",IFERROR(VLOOKUP(Table1installedmeasuresbyttype[[#This Row],[Measure Type]],#REF!,14,FALSE),"N/A"))</f>
        <v>N/A</v>
      </c>
    </row>
    <row r="21" spans="1:8" ht="16.5" hidden="1" customHeight="1" x14ac:dyDescent="0.35">
      <c r="A21" s="43" t="s">
        <v>34</v>
      </c>
      <c r="B21" s="42" t="s">
        <v>36</v>
      </c>
      <c r="C21" s="35">
        <f>IFERROR(VLOOKUP(Table1installedmeasuresbyttype[[#This Row],[Measure Type]],#REF!,2,FALSE),0)</f>
        <v>0</v>
      </c>
      <c r="D21" s="34" t="e">
        <f>Table1installedmeasuresbyttype[[#This Row],[Number of Measures Installed 
]]/$C$44</f>
        <v>#REF!</v>
      </c>
      <c r="E21" s="41" t="str">
        <f>IF(IFERROR(VLOOKUP(Table1installedmeasuresbyttype[[#This Row],[Measure Type]],#REF!,11,FALSE),"N/A")="null","N/A",IFERROR(VLOOKUP(Table1installedmeasuresbyttype[[#This Row],[Measure Type]],#REF!,11,FALSE),"N/A"))</f>
        <v>N/A</v>
      </c>
      <c r="F21" s="40" t="str">
        <f>IF(IFERROR(VLOOKUP(Table1installedmeasuresbyttype[[#This Row],[Measure Type]],#REF!,12,FALSE),"N/A")="null","N/A",IFERROR(VLOOKUP(Table1installedmeasuresbyttype[[#This Row],[Measure Type]],#REF!,12,FALSE),"N/A"))</f>
        <v>N/A</v>
      </c>
      <c r="G21" s="40" t="str">
        <f>IF(IFERROR(VLOOKUP(Table1installedmeasuresbyttype[[#This Row],[Measure Type]],#REF!,13,FALSE),"N/A")="null","N/A",IFERROR(VLOOKUP(Table1installedmeasuresbyttype[[#This Row],[Measure Type]],#REF!,13,FALSE),"N/A"))</f>
        <v>N/A</v>
      </c>
      <c r="H21" s="40" t="str">
        <f>IF(IFERROR(VLOOKUP(Table1installedmeasuresbyttype[[#This Row],[Measure Type]],#REF!,14,FALSE),"N/A")="null","N/A",IFERROR(VLOOKUP(Table1installedmeasuresbyttype[[#This Row],[Measure Type]],#REF!,14,FALSE),"N/A"))</f>
        <v>N/A</v>
      </c>
    </row>
    <row r="22" spans="1:8" ht="15.5" hidden="1" x14ac:dyDescent="0.35">
      <c r="A22" s="43" t="s">
        <v>34</v>
      </c>
      <c r="B22" s="42" t="s">
        <v>37</v>
      </c>
      <c r="C22" s="35">
        <f>IFERROR(VLOOKUP(Table1installedmeasuresbyttype[[#This Row],[Measure Type]],#REF!,2,FALSE),0)</f>
        <v>0</v>
      </c>
      <c r="D22" s="34" t="e">
        <f>Table1installedmeasuresbyttype[[#This Row],[Number of Measures Installed 
]]/$C$44</f>
        <v>#REF!</v>
      </c>
      <c r="E22" s="41" t="str">
        <f>IF(IFERROR(VLOOKUP(Table1installedmeasuresbyttype[[#This Row],[Measure Type]],#REF!,11,FALSE),"N/A")="null","N/A",IFERROR(VLOOKUP(Table1installedmeasuresbyttype[[#This Row],[Measure Type]],#REF!,11,FALSE),"N/A"))</f>
        <v>N/A</v>
      </c>
      <c r="F22" s="40" t="str">
        <f>IF(IFERROR(VLOOKUP(Table1installedmeasuresbyttype[[#This Row],[Measure Type]],#REF!,12,FALSE),"N/A")="null","N/A",IFERROR(VLOOKUP(Table1installedmeasuresbyttype[[#This Row],[Measure Type]],#REF!,12,FALSE),"N/A"))</f>
        <v>N/A</v>
      </c>
      <c r="G22" s="40" t="str">
        <f>IF(IFERROR(VLOOKUP(Table1installedmeasuresbyttype[[#This Row],[Measure Type]],#REF!,13,FALSE),"N/A")="null","N/A",IFERROR(VLOOKUP(Table1installedmeasuresbyttype[[#This Row],[Measure Type]],#REF!,13,FALSE),"N/A"))</f>
        <v>N/A</v>
      </c>
      <c r="H22" s="40" t="str">
        <f>IF(IFERROR(VLOOKUP(Table1installedmeasuresbyttype[[#This Row],[Measure Type]],#REF!,14,FALSE),"N/A")="null","N/A",IFERROR(VLOOKUP(Table1installedmeasuresbyttype[[#This Row],[Measure Type]],#REF!,14,FALSE),"N/A"))</f>
        <v>N/A</v>
      </c>
    </row>
    <row r="23" spans="1:8" ht="15.5" hidden="1" x14ac:dyDescent="0.35">
      <c r="A23" s="43" t="s">
        <v>34</v>
      </c>
      <c r="B23" s="42" t="s">
        <v>38</v>
      </c>
      <c r="C23" s="35">
        <f>IFERROR(VLOOKUP(Table1installedmeasuresbyttype[[#This Row],[Measure Type]],#REF!,2,FALSE),0)</f>
        <v>0</v>
      </c>
      <c r="D23" s="34" t="e">
        <f>Table1installedmeasuresbyttype[[#This Row],[Number of Measures Installed 
]]/$C$44</f>
        <v>#REF!</v>
      </c>
      <c r="E23" s="41" t="str">
        <f>IF(IFERROR(VLOOKUP(Table1installedmeasuresbyttype[[#This Row],[Measure Type]],#REF!,11,FALSE),"N/A")="null","N/A",IFERROR(VLOOKUP(Table1installedmeasuresbyttype[[#This Row],[Measure Type]],#REF!,11,FALSE),"N/A"))</f>
        <v>N/A</v>
      </c>
      <c r="F23" s="40" t="str">
        <f>IF(IFERROR(VLOOKUP(Table1installedmeasuresbyttype[[#This Row],[Measure Type]],#REF!,12,FALSE),"N/A")="null","N/A",IFERROR(VLOOKUP(Table1installedmeasuresbyttype[[#This Row],[Measure Type]],#REF!,12,FALSE),"N/A"))</f>
        <v>N/A</v>
      </c>
      <c r="G23" s="40" t="str">
        <f>IF(IFERROR(VLOOKUP(Table1installedmeasuresbyttype[[#This Row],[Measure Type]],#REF!,13,FALSE),"N/A")="null","N/A",IFERROR(VLOOKUP(Table1installedmeasuresbyttype[[#This Row],[Measure Type]],#REF!,13,FALSE),"N/A"))</f>
        <v>N/A</v>
      </c>
      <c r="H23" s="40" t="str">
        <f>IF(IFERROR(VLOOKUP(Table1installedmeasuresbyttype[[#This Row],[Measure Type]],#REF!,14,FALSE),"N/A")="null","N/A",IFERROR(VLOOKUP(Table1installedmeasuresbyttype[[#This Row],[Measure Type]],#REF!,14,FALSE),"N/A"))</f>
        <v>N/A</v>
      </c>
    </row>
    <row r="24" spans="1:8" ht="15.5" hidden="1" x14ac:dyDescent="0.35">
      <c r="A24" s="43" t="s">
        <v>34</v>
      </c>
      <c r="B24" s="42" t="s">
        <v>40</v>
      </c>
      <c r="C24" s="35">
        <f>IFERROR(VLOOKUP(Table1installedmeasuresbyttype[[#This Row],[Measure Type]],#REF!,2,FALSE),0)</f>
        <v>0</v>
      </c>
      <c r="D24" s="34" t="e">
        <f>Table1installedmeasuresbyttype[[#This Row],[Number of Measures Installed 
]]/$C$44</f>
        <v>#REF!</v>
      </c>
      <c r="E24" s="41" t="str">
        <f>IF(IFERROR(VLOOKUP(Table1installedmeasuresbyttype[[#This Row],[Measure Type]],#REF!,11,FALSE),"N/A")="null","N/A",IFERROR(VLOOKUP(Table1installedmeasuresbyttype[[#This Row],[Measure Type]],#REF!,11,FALSE),"N/A"))</f>
        <v>N/A</v>
      </c>
      <c r="F24" s="40" t="str">
        <f>IF(IFERROR(VLOOKUP(Table1installedmeasuresbyttype[[#This Row],[Measure Type]],#REF!,12,FALSE),"N/A")="null","N/A",IFERROR(VLOOKUP(Table1installedmeasuresbyttype[[#This Row],[Measure Type]],#REF!,12,FALSE),"N/A"))</f>
        <v>N/A</v>
      </c>
      <c r="G24" s="40" t="str">
        <f>IF(IFERROR(VLOOKUP(Table1installedmeasuresbyttype[[#This Row],[Measure Type]],#REF!,13,FALSE),"N/A")="null","N/A",IFERROR(VLOOKUP(Table1installedmeasuresbyttype[[#This Row],[Measure Type]],#REF!,13,FALSE),"N/A"))</f>
        <v>N/A</v>
      </c>
      <c r="H24" s="40" t="str">
        <f>IF(IFERROR(VLOOKUP(Table1installedmeasuresbyttype[[#This Row],[Measure Type]],#REF!,14,FALSE),"N/A")="null","N/A",IFERROR(VLOOKUP(Table1installedmeasuresbyttype[[#This Row],[Measure Type]],#REF!,14,FALSE),"N/A"))</f>
        <v>N/A</v>
      </c>
    </row>
    <row r="25" spans="1:8" ht="15.5" hidden="1" x14ac:dyDescent="0.35">
      <c r="A25" s="43" t="s">
        <v>34</v>
      </c>
      <c r="B25" s="42" t="s">
        <v>127</v>
      </c>
      <c r="C25" s="35">
        <f>IFERROR(VLOOKUP(Table1installedmeasuresbyttype[[#This Row],[Measure Type]],#REF!,2,FALSE),0)</f>
        <v>0</v>
      </c>
      <c r="D25" s="34" t="e">
        <f>Table1installedmeasuresbyttype[[#This Row],[Number of Measures Installed 
]]/$C$44</f>
        <v>#REF!</v>
      </c>
      <c r="E25" s="41" t="str">
        <f>IF(IFERROR(VLOOKUP(Table1installedmeasuresbyttype[[#This Row],[Measure Type]],#REF!,11,FALSE),"N/A")="null","N/A",IFERROR(VLOOKUP(Table1installedmeasuresbyttype[[#This Row],[Measure Type]],#REF!,11,FALSE),"N/A"))</f>
        <v>N/A</v>
      </c>
      <c r="F25" s="40" t="str">
        <f>IF(IFERROR(VLOOKUP(Table1installedmeasuresbyttype[[#This Row],[Measure Type]],#REF!,12,FALSE),"N/A")="null","N/A",IFERROR(VLOOKUP(Table1installedmeasuresbyttype[[#This Row],[Measure Type]],#REF!,12,FALSE),"N/A"))</f>
        <v>N/A</v>
      </c>
      <c r="G25" s="40" t="str">
        <f>IF(IFERROR(VLOOKUP(Table1installedmeasuresbyttype[[#This Row],[Measure Type]],#REF!,13,FALSE),"N/A")="null","N/A",IFERROR(VLOOKUP(Table1installedmeasuresbyttype[[#This Row],[Measure Type]],#REF!,13,FALSE),"N/A"))</f>
        <v>N/A</v>
      </c>
      <c r="H25" s="40" t="str">
        <f>IF(IFERROR(VLOOKUP(Table1installedmeasuresbyttype[[#This Row],[Measure Type]],#REF!,14,FALSE),"N/A")="null","N/A",IFERROR(VLOOKUP(Table1installedmeasuresbyttype[[#This Row],[Measure Type]],#REF!,14,FALSE),"N/A"))</f>
        <v>N/A</v>
      </c>
    </row>
    <row r="26" spans="1:8" ht="19.5" hidden="1" customHeight="1" x14ac:dyDescent="0.35">
      <c r="A26" s="33" t="s">
        <v>124</v>
      </c>
      <c r="B26" s="44" t="s">
        <v>126</v>
      </c>
      <c r="C26" s="39">
        <f>SUM(C27:C29)</f>
        <v>0</v>
      </c>
      <c r="D26" s="38" t="e">
        <f>Table1installedmeasuresbyttype[[#This Row],[Number of Measures Installed 
]]/$C$44</f>
        <v>#REF!</v>
      </c>
      <c r="E26" s="78" t="str">
        <f>IF(IFERROR(VLOOKUP(Table1installedmeasuresbyttype[[#This Row],[Measure Type]],#REF!,11,FALSE),"N/A")="null","N/A",IFERROR(VLOOKUP(Table1installedmeasuresbyttype[[#This Row],[Measure Type]],#REF!,11,FALSE),"N/A"))</f>
        <v>N/A</v>
      </c>
      <c r="F26" s="79" t="str">
        <f>IF(IFERROR(VLOOKUP(Table1installedmeasuresbyttype[[#This Row],[Measure Type]],#REF!,12,FALSE),"N/A")="null","N/A",IFERROR(VLOOKUP(Table1installedmeasuresbyttype[[#This Row],[Measure Type]],#REF!,12,FALSE),"N/A"))</f>
        <v>N/A</v>
      </c>
      <c r="G26" s="79" t="str">
        <f>IF(IFERROR(VLOOKUP(Table1installedmeasuresbyttype[[#This Row],[Measure Type]],#REF!,13,FALSE),"N/A")="null","N/A",IFERROR(VLOOKUP(Table1installedmeasuresbyttype[[#This Row],[Measure Type]],#REF!,13,FALSE),"N/A"))</f>
        <v>N/A</v>
      </c>
      <c r="H26" s="79" t="str">
        <f>IF(IFERROR(VLOOKUP(Table1installedmeasuresbyttype[[#This Row],[Measure Type]],#REF!,14,FALSE),"N/A")="null","N/A",IFERROR(VLOOKUP(Table1installedmeasuresbyttype[[#This Row],[Measure Type]],#REF!,14,FALSE),"N/A"))</f>
        <v>N/A</v>
      </c>
    </row>
    <row r="27" spans="1:8" ht="15.5" hidden="1" x14ac:dyDescent="0.35">
      <c r="A27" s="43" t="s">
        <v>124</v>
      </c>
      <c r="B27" s="42" t="s">
        <v>124</v>
      </c>
      <c r="C27" s="35">
        <f>IFERROR(VLOOKUP(Table1installedmeasuresbyttype[[#This Row],[Measure Type]],#REF!,2,FALSE),0)</f>
        <v>0</v>
      </c>
      <c r="D27" s="34" t="e">
        <f>Table1installedmeasuresbyttype[[#This Row],[Number of Measures Installed 
]]/$C$44</f>
        <v>#REF!</v>
      </c>
      <c r="E27" s="41" t="str">
        <f>IF(IFERROR(VLOOKUP(Table1installedmeasuresbyttype[[#This Row],[Measure Type]],#REF!,11,FALSE),"N/A")="null","N/A",IFERROR(VLOOKUP(Table1installedmeasuresbyttype[[#This Row],[Measure Type]],#REF!,11,FALSE),"N/A"))</f>
        <v>N/A</v>
      </c>
      <c r="F27" s="40" t="str">
        <f>IF(IFERROR(VLOOKUP(Table1installedmeasuresbyttype[[#This Row],[Measure Type]],#REF!,12,FALSE),"N/A")="null","N/A",IFERROR(VLOOKUP(Table1installedmeasuresbyttype[[#This Row],[Measure Type]],#REF!,12,FALSE),"N/A"))</f>
        <v>N/A</v>
      </c>
      <c r="G27" s="40" t="str">
        <f>IF(IFERROR(VLOOKUP(Table1installedmeasuresbyttype[[#This Row],[Measure Type]],#REF!,13,FALSE),"N/A")="null","N/A",IFERROR(VLOOKUP(Table1installedmeasuresbyttype[[#This Row],[Measure Type]],#REF!,13,FALSE),"N/A"))</f>
        <v>N/A</v>
      </c>
      <c r="H27" s="40" t="str">
        <f>IF(IFERROR(VLOOKUP(Table1installedmeasuresbyttype[[#This Row],[Measure Type]],#REF!,14,FALSE),"N/A")="null","N/A",IFERROR(VLOOKUP(Table1installedmeasuresbyttype[[#This Row],[Measure Type]],#REF!,14,FALSE),"N/A"))</f>
        <v>N/A</v>
      </c>
    </row>
    <row r="28" spans="1:8" ht="15.5" hidden="1" x14ac:dyDescent="0.35">
      <c r="A28" s="43" t="s">
        <v>124</v>
      </c>
      <c r="B28" s="42" t="s">
        <v>125</v>
      </c>
      <c r="C28" s="35">
        <f>IFERROR(VLOOKUP(Table1installedmeasuresbyttype[[#This Row],[Measure Type]],#REF!,2,FALSE),0)</f>
        <v>0</v>
      </c>
      <c r="D28" s="34" t="e">
        <f>Table1installedmeasuresbyttype[[#This Row],[Number of Measures Installed 
]]/$C$44</f>
        <v>#REF!</v>
      </c>
      <c r="E28" s="41" t="str">
        <f>IF(IFERROR(VLOOKUP(Table1installedmeasuresbyttype[[#This Row],[Measure Type]],#REF!,11,FALSE),"N/A")="null","N/A",IFERROR(VLOOKUP(Table1installedmeasuresbyttype[[#This Row],[Measure Type]],#REF!,11,FALSE),"N/A"))</f>
        <v>N/A</v>
      </c>
      <c r="F28" s="40" t="str">
        <f>IF(IFERROR(VLOOKUP(Table1installedmeasuresbyttype[[#This Row],[Measure Type]],#REF!,12,FALSE),"N/A")="null","N/A",IFERROR(VLOOKUP(Table1installedmeasuresbyttype[[#This Row],[Measure Type]],#REF!,12,FALSE),"N/A"))</f>
        <v>N/A</v>
      </c>
      <c r="G28" s="40" t="str">
        <f>IF(IFERROR(VLOOKUP(Table1installedmeasuresbyttype[[#This Row],[Measure Type]],#REF!,13,FALSE),"N/A")="null","N/A",IFERROR(VLOOKUP(Table1installedmeasuresbyttype[[#This Row],[Measure Type]],#REF!,13,FALSE),"N/A"))</f>
        <v>N/A</v>
      </c>
      <c r="H28" s="40" t="str">
        <f>IF(IFERROR(VLOOKUP(Table1installedmeasuresbyttype[[#This Row],[Measure Type]],#REF!,14,FALSE),"N/A")="null","N/A",IFERROR(VLOOKUP(Table1installedmeasuresbyttype[[#This Row],[Measure Type]],#REF!,14,FALSE),"N/A"))</f>
        <v>N/A</v>
      </c>
    </row>
    <row r="29" spans="1:8" ht="15.5" hidden="1" x14ac:dyDescent="0.35">
      <c r="A29" s="43" t="s">
        <v>124</v>
      </c>
      <c r="B29" s="42" t="s">
        <v>123</v>
      </c>
      <c r="C29" s="35">
        <f>IFERROR(VLOOKUP(Table1installedmeasuresbyttype[[#This Row],[Measure Type]],#REF!,2,FALSE),0)</f>
        <v>0</v>
      </c>
      <c r="D29" s="34" t="e">
        <f>Table1installedmeasuresbyttype[[#This Row],[Number of Measures Installed 
]]/$C$44</f>
        <v>#REF!</v>
      </c>
      <c r="E29" s="41" t="str">
        <f>IF(IFERROR(VLOOKUP(Table1installedmeasuresbyttype[[#This Row],[Measure Type]],#REF!,11,FALSE),"N/A")="null","N/A",IFERROR(VLOOKUP(Table1installedmeasuresbyttype[[#This Row],[Measure Type]],#REF!,11,FALSE),"N/A"))</f>
        <v>N/A</v>
      </c>
      <c r="F29" s="40" t="str">
        <f>IF(IFERROR(VLOOKUP(Table1installedmeasuresbyttype[[#This Row],[Measure Type]],#REF!,12,FALSE),"N/A")="null","N/A",IFERROR(VLOOKUP(Table1installedmeasuresbyttype[[#This Row],[Measure Type]],#REF!,12,FALSE),"N/A"))</f>
        <v>N/A</v>
      </c>
      <c r="G29" s="40" t="str">
        <f>IF(IFERROR(VLOOKUP(Table1installedmeasuresbyttype[[#This Row],[Measure Type]],#REF!,13,FALSE),"N/A")="null","N/A",IFERROR(VLOOKUP(Table1installedmeasuresbyttype[[#This Row],[Measure Type]],#REF!,13,FALSE),"N/A"))</f>
        <v>N/A</v>
      </c>
      <c r="H29" s="40" t="str">
        <f>IF(IFERROR(VLOOKUP(Table1installedmeasuresbyttype[[#This Row],[Measure Type]],#REF!,14,FALSE),"N/A")="null","N/A",IFERROR(VLOOKUP(Table1installedmeasuresbyttype[[#This Row],[Measure Type]],#REF!,14,FALSE),"N/A"))</f>
        <v>N/A</v>
      </c>
    </row>
    <row r="30" spans="1:8" ht="19.5" hidden="1" customHeight="1" x14ac:dyDescent="0.35">
      <c r="A30" s="33" t="s">
        <v>41</v>
      </c>
      <c r="B30" s="44" t="s">
        <v>122</v>
      </c>
      <c r="C30" s="39">
        <f>SUM(C31:C34)</f>
        <v>0</v>
      </c>
      <c r="D30" s="38" t="e">
        <f>Table1installedmeasuresbyttype[[#This Row],[Number of Measures Installed 
]]/$C$44</f>
        <v>#REF!</v>
      </c>
      <c r="E30" s="78" t="str">
        <f>IF(IFERROR(VLOOKUP(Table1installedmeasuresbyttype[[#This Row],[Measure Type]],#REF!,11,FALSE),"N/A")="null","N/A",IFERROR(VLOOKUP(Table1installedmeasuresbyttype[[#This Row],[Measure Type]],#REF!,11,FALSE),"N/A"))</f>
        <v>N/A</v>
      </c>
      <c r="F30" s="79" t="str">
        <f>IF(IFERROR(VLOOKUP(Table1installedmeasuresbyttype[[#This Row],[Measure Type]],#REF!,12,FALSE),"N/A")="null","N/A",IFERROR(VLOOKUP(Table1installedmeasuresbyttype[[#This Row],[Measure Type]],#REF!,12,FALSE),"N/A"))</f>
        <v>N/A</v>
      </c>
      <c r="G30" s="79" t="str">
        <f>IF(IFERROR(VLOOKUP(Table1installedmeasuresbyttype[[#This Row],[Measure Type]],#REF!,13,FALSE),"N/A")="null","N/A",IFERROR(VLOOKUP(Table1installedmeasuresbyttype[[#This Row],[Measure Type]],#REF!,13,FALSE),"N/A"))</f>
        <v>N/A</v>
      </c>
      <c r="H30" s="79" t="str">
        <f>IF(IFERROR(VLOOKUP(Table1installedmeasuresbyttype[[#This Row],[Measure Type]],#REF!,14,FALSE),"N/A")="null","N/A",IFERROR(VLOOKUP(Table1installedmeasuresbyttype[[#This Row],[Measure Type]],#REF!,14,FALSE),"N/A"))</f>
        <v>N/A</v>
      </c>
    </row>
    <row r="31" spans="1:8" ht="15.5" hidden="1" x14ac:dyDescent="0.35">
      <c r="A31" s="43" t="s">
        <v>41</v>
      </c>
      <c r="B31" s="42" t="s">
        <v>42</v>
      </c>
      <c r="C31" s="35">
        <f>IFERROR(VLOOKUP(Table1installedmeasuresbyttype[[#This Row],[Measure Type]],#REF!,2,FALSE),0)</f>
        <v>0</v>
      </c>
      <c r="D31" s="34" t="e">
        <f>Table1installedmeasuresbyttype[[#This Row],[Number of Measures Installed 
]]/$C$44</f>
        <v>#REF!</v>
      </c>
      <c r="E31" s="41" t="str">
        <f>IF(IFERROR(VLOOKUP(Table1installedmeasuresbyttype[[#This Row],[Measure Type]],#REF!,11,FALSE),"N/A")="null","N/A",IFERROR(VLOOKUP(Table1installedmeasuresbyttype[[#This Row],[Measure Type]],#REF!,11,FALSE),"N/A"))</f>
        <v>N/A</v>
      </c>
      <c r="F31" s="40" t="str">
        <f>IF(IFERROR(VLOOKUP(Table1installedmeasuresbyttype[[#This Row],[Measure Type]],#REF!,12,FALSE),"N/A")="null","N/A",IFERROR(VLOOKUP(Table1installedmeasuresbyttype[[#This Row],[Measure Type]],#REF!,12,FALSE),"N/A"))</f>
        <v>N/A</v>
      </c>
      <c r="G31" s="40" t="str">
        <f>IF(IFERROR(VLOOKUP(Table1installedmeasuresbyttype[[#This Row],[Measure Type]],#REF!,13,FALSE),"N/A")="null","N/A",IFERROR(VLOOKUP(Table1installedmeasuresbyttype[[#This Row],[Measure Type]],#REF!,13,FALSE),"N/A"))</f>
        <v>N/A</v>
      </c>
      <c r="H31" s="40" t="str">
        <f>IF(IFERROR(VLOOKUP(Table1installedmeasuresbyttype[[#This Row],[Measure Type]],#REF!,14,FALSE),"N/A")="null","N/A",IFERROR(VLOOKUP(Table1installedmeasuresbyttype[[#This Row],[Measure Type]],#REF!,14,FALSE),"N/A"))</f>
        <v>N/A</v>
      </c>
    </row>
    <row r="32" spans="1:8" ht="15.5" hidden="1" x14ac:dyDescent="0.35">
      <c r="A32" s="43" t="s">
        <v>41</v>
      </c>
      <c r="B32" s="42" t="s">
        <v>121</v>
      </c>
      <c r="C32" s="35">
        <f>IFERROR(VLOOKUP(Table1installedmeasuresbyttype[[#This Row],[Measure Type]],#REF!,2,FALSE),0)</f>
        <v>0</v>
      </c>
      <c r="D32" s="34" t="e">
        <f>Table1installedmeasuresbyttype[[#This Row],[Number of Measures Installed 
]]/$C$44</f>
        <v>#REF!</v>
      </c>
      <c r="E32" s="41" t="str">
        <f>IF(IFERROR(VLOOKUP(Table1installedmeasuresbyttype[[#This Row],[Measure Type]],#REF!,11,FALSE),"N/A")="null","N/A",IFERROR(VLOOKUP(Table1installedmeasuresbyttype[[#This Row],[Measure Type]],#REF!,11,FALSE),"N/A"))</f>
        <v>N/A</v>
      </c>
      <c r="F32" s="40" t="str">
        <f>IF(IFERROR(VLOOKUP(Table1installedmeasuresbyttype[[#This Row],[Measure Type]],#REF!,12,FALSE),"N/A")="null","N/A",IFERROR(VLOOKUP(Table1installedmeasuresbyttype[[#This Row],[Measure Type]],#REF!,12,FALSE),"N/A"))</f>
        <v>N/A</v>
      </c>
      <c r="G32" s="40" t="str">
        <f>IF(IFERROR(VLOOKUP(Table1installedmeasuresbyttype[[#This Row],[Measure Type]],#REF!,13,FALSE),"N/A")="null","N/A",IFERROR(VLOOKUP(Table1installedmeasuresbyttype[[#This Row],[Measure Type]],#REF!,13,FALSE),"N/A"))</f>
        <v>N/A</v>
      </c>
      <c r="H32" s="40" t="str">
        <f>IF(IFERROR(VLOOKUP(Table1installedmeasuresbyttype[[#This Row],[Measure Type]],#REF!,14,FALSE),"N/A")="null","N/A",IFERROR(VLOOKUP(Table1installedmeasuresbyttype[[#This Row],[Measure Type]],#REF!,14,FALSE),"N/A"))</f>
        <v>N/A</v>
      </c>
    </row>
    <row r="33" spans="1:8" ht="15.75" hidden="1" customHeight="1" x14ac:dyDescent="0.35">
      <c r="A33" s="43" t="s">
        <v>41</v>
      </c>
      <c r="B33" s="42" t="s">
        <v>120</v>
      </c>
      <c r="C33" s="35">
        <f>IFERROR(VLOOKUP(Table1installedmeasuresbyttype[[#This Row],[Measure Type]],#REF!,2,FALSE),0)</f>
        <v>0</v>
      </c>
      <c r="D33" s="34" t="e">
        <f>Table1installedmeasuresbyttype[[#This Row],[Number of Measures Installed 
]]/$C$44</f>
        <v>#REF!</v>
      </c>
      <c r="E33" s="41" t="str">
        <f>IF(IFERROR(VLOOKUP(Table1installedmeasuresbyttype[[#This Row],[Measure Type]],#REF!,11,FALSE),"N/A")="null","N/A",IFERROR(VLOOKUP(Table1installedmeasuresbyttype[[#This Row],[Measure Type]],#REF!,11,FALSE),"N/A"))</f>
        <v>N/A</v>
      </c>
      <c r="F33" s="40" t="str">
        <f>IF(IFERROR(VLOOKUP(Table1installedmeasuresbyttype[[#This Row],[Measure Type]],#REF!,12,FALSE),"N/A")="null","N/A",IFERROR(VLOOKUP(Table1installedmeasuresbyttype[[#This Row],[Measure Type]],#REF!,12,FALSE),"N/A"))</f>
        <v>N/A</v>
      </c>
      <c r="G33" s="40" t="str">
        <f>IF(IFERROR(VLOOKUP(Table1installedmeasuresbyttype[[#This Row],[Measure Type]],#REF!,13,FALSE),"N/A")="null","N/A",IFERROR(VLOOKUP(Table1installedmeasuresbyttype[[#This Row],[Measure Type]],#REF!,13,FALSE),"N/A"))</f>
        <v>N/A</v>
      </c>
      <c r="H33" s="40" t="str">
        <f>IF(IFERROR(VLOOKUP(Table1installedmeasuresbyttype[[#This Row],[Measure Type]],#REF!,14,FALSE),"N/A")="null","N/A",IFERROR(VLOOKUP(Table1installedmeasuresbyttype[[#This Row],[Measure Type]],#REF!,14,FALSE),"N/A"))</f>
        <v>N/A</v>
      </c>
    </row>
    <row r="34" spans="1:8" ht="15.5" hidden="1" x14ac:dyDescent="0.35">
      <c r="A34" s="43" t="s">
        <v>41</v>
      </c>
      <c r="B34" s="42" t="s">
        <v>119</v>
      </c>
      <c r="C34" s="35">
        <f>IFERROR(VLOOKUP(Table1installedmeasuresbyttype[[#This Row],[Measure Type]],#REF!,2,FALSE),0)</f>
        <v>0</v>
      </c>
      <c r="D34" s="34" t="e">
        <f>Table1installedmeasuresbyttype[[#This Row],[Number of Measures Installed 
]]/$C$44</f>
        <v>#REF!</v>
      </c>
      <c r="E34" s="41" t="str">
        <f>IF(IFERROR(VLOOKUP(Table1installedmeasuresbyttype[[#This Row],[Measure Type]],#REF!,11,FALSE),"N/A")="null","N/A",IFERROR(VLOOKUP(Table1installedmeasuresbyttype[[#This Row],[Measure Type]],#REF!,11,FALSE),"N/A"))</f>
        <v>N/A</v>
      </c>
      <c r="F34" s="40" t="str">
        <f>IF(IFERROR(VLOOKUP(Table1installedmeasuresbyttype[[#This Row],[Measure Type]],#REF!,12,FALSE),"N/A")="null","N/A",IFERROR(VLOOKUP(Table1installedmeasuresbyttype[[#This Row],[Measure Type]],#REF!,12,FALSE),"N/A"))</f>
        <v>N/A</v>
      </c>
      <c r="G34" s="40" t="str">
        <f>IF(IFERROR(VLOOKUP(Table1installedmeasuresbyttype[[#This Row],[Measure Type]],#REF!,13,FALSE),"N/A")="null","N/A",IFERROR(VLOOKUP(Table1installedmeasuresbyttype[[#This Row],[Measure Type]],#REF!,13,FALSE),"N/A"))</f>
        <v>N/A</v>
      </c>
      <c r="H34" s="40" t="str">
        <f>IF(IFERROR(VLOOKUP(Table1installedmeasuresbyttype[[#This Row],[Measure Type]],#REF!,14,FALSE),"N/A")="null","N/A",IFERROR(VLOOKUP(Table1installedmeasuresbyttype[[#This Row],[Measure Type]],#REF!,14,FALSE),"N/A"))</f>
        <v>N/A</v>
      </c>
    </row>
    <row r="35" spans="1:8" ht="19.5" customHeight="1" x14ac:dyDescent="0.35">
      <c r="A35" s="33" t="s">
        <v>117</v>
      </c>
      <c r="B35" s="32" t="s">
        <v>118</v>
      </c>
      <c r="C35" s="39">
        <f>SUM(C36:C37)</f>
        <v>0</v>
      </c>
      <c r="D35" s="38" t="e">
        <f>Table1installedmeasuresbyttype[[#This Row],[Number of Measures Installed 
]]/$C$44</f>
        <v>#REF!</v>
      </c>
      <c r="E35" s="78" t="str">
        <f>IF(IFERROR(VLOOKUP(Table1installedmeasuresbyttype[[#This Row],[Measure Type]],#REF!,11,FALSE),"N/A")="null","N/A",IFERROR(VLOOKUP(Table1installedmeasuresbyttype[[#This Row],[Measure Type]],#REF!,11,FALSE),"N/A"))</f>
        <v>N/A</v>
      </c>
      <c r="F35" s="79" t="str">
        <f>IF(IFERROR(VLOOKUP(Table1installedmeasuresbyttype[[#This Row],[Measure Type]],#REF!,12,FALSE),"N/A")="null","N/A",IFERROR(VLOOKUP(Table1installedmeasuresbyttype[[#This Row],[Measure Type]],#REF!,12,FALSE),"N/A"))</f>
        <v>N/A</v>
      </c>
      <c r="G35" s="79" t="str">
        <f>IF(IFERROR(VLOOKUP(Table1installedmeasuresbyttype[[#This Row],[Measure Type]],#REF!,13,FALSE),"N/A")="null","N/A",IFERROR(VLOOKUP(Table1installedmeasuresbyttype[[#This Row],[Measure Type]],#REF!,13,FALSE),"N/A"))</f>
        <v>N/A</v>
      </c>
      <c r="H35" s="79" t="str">
        <f>IF(IFERROR(VLOOKUP(Table1installedmeasuresbyttype[[#This Row],[Measure Type]],#REF!,14,FALSE),"N/A")="null","N/A",IFERROR(VLOOKUP(Table1installedmeasuresbyttype[[#This Row],[Measure Type]],#REF!,14,FALSE),"N/A"))</f>
        <v>N/A</v>
      </c>
    </row>
    <row r="36" spans="1:8" ht="15.5" x14ac:dyDescent="0.35">
      <c r="A36" s="37" t="s">
        <v>117</v>
      </c>
      <c r="B36" s="36" t="s">
        <v>39</v>
      </c>
      <c r="C36" s="35">
        <f>IFERROR(VLOOKUP(Table1installedmeasuresbyttype[[#This Row],[Measure Type]],#REF!,2,FALSE),0)</f>
        <v>0</v>
      </c>
      <c r="D36" s="34" t="e">
        <f>Table1installedmeasuresbyttype[[#This Row],[Number of Measures Installed 
]]/$C$44</f>
        <v>#REF!</v>
      </c>
      <c r="E36" s="41" t="str">
        <f>IF(IFERROR(VLOOKUP(Table1installedmeasuresbyttype[[#This Row],[Measure Type]],#REF!,11,FALSE),"N/A")="null","N/A",IFERROR(VLOOKUP(Table1installedmeasuresbyttype[[#This Row],[Measure Type]],#REF!,11,FALSE),"N/A"))</f>
        <v>N/A</v>
      </c>
      <c r="F36" s="40" t="str">
        <f>IF(IFERROR(VLOOKUP(Table1installedmeasuresbyttype[[#This Row],[Measure Type]],#REF!,12,FALSE),"N/A")="null","N/A",IFERROR(VLOOKUP(Table1installedmeasuresbyttype[[#This Row],[Measure Type]],#REF!,12,FALSE),"N/A"))</f>
        <v>N/A</v>
      </c>
      <c r="G36" s="40" t="str">
        <f>IF(IFERROR(VLOOKUP(Table1installedmeasuresbyttype[[#This Row],[Measure Type]],#REF!,13,FALSE),"N/A")="null","N/A",IFERROR(VLOOKUP(Table1installedmeasuresbyttype[[#This Row],[Measure Type]],#REF!,13,FALSE),"N/A"))</f>
        <v>N/A</v>
      </c>
      <c r="H36" s="40" t="str">
        <f>IF(IFERROR(VLOOKUP(Table1installedmeasuresbyttype[[#This Row],[Measure Type]],#REF!,14,FALSE),"N/A")="null","N/A",IFERROR(VLOOKUP(Table1installedmeasuresbyttype[[#This Row],[Measure Type]],#REF!,14,FALSE),"N/A"))</f>
        <v>N/A</v>
      </c>
    </row>
    <row r="37" spans="1:8" ht="15.5" x14ac:dyDescent="0.35">
      <c r="A37" s="37" t="s">
        <v>117</v>
      </c>
      <c r="B37" s="36" t="s">
        <v>116</v>
      </c>
      <c r="C37" s="35">
        <f>IFERROR(VLOOKUP(Table1installedmeasuresbyttype[[#This Row],[Measure Type]],#REF!,2,FALSE),0)</f>
        <v>0</v>
      </c>
      <c r="D37" s="34" t="e">
        <f>Table1installedmeasuresbyttype[[#This Row],[Number of Measures Installed 
]]/$C$44</f>
        <v>#REF!</v>
      </c>
      <c r="E37" s="41" t="str">
        <f>IF(IFERROR(VLOOKUP(Table1installedmeasuresbyttype[[#This Row],[Measure Type]],#REF!,11,FALSE),"N/A")="null","N/A",IFERROR(VLOOKUP(Table1installedmeasuresbyttype[[#This Row],[Measure Type]],#REF!,11,FALSE),"N/A"))</f>
        <v>N/A</v>
      </c>
      <c r="F37" s="40" t="str">
        <f>IF(IFERROR(VLOOKUP(Table1installedmeasuresbyttype[[#This Row],[Measure Type]],#REF!,12,FALSE),"N/A")="null","N/A",IFERROR(VLOOKUP(Table1installedmeasuresbyttype[[#This Row],[Measure Type]],#REF!,12,FALSE),"N/A"))</f>
        <v>N/A</v>
      </c>
      <c r="G37" s="40" t="str">
        <f>IF(IFERROR(VLOOKUP(Table1installedmeasuresbyttype[[#This Row],[Measure Type]],#REF!,13,FALSE),"N/A")="null","N/A",IFERROR(VLOOKUP(Table1installedmeasuresbyttype[[#This Row],[Measure Type]],#REF!,13,FALSE),"N/A"))</f>
        <v>N/A</v>
      </c>
      <c r="H37" s="40" t="str">
        <f>IF(IFERROR(VLOOKUP(Table1installedmeasuresbyttype[[#This Row],[Measure Type]],#REF!,14,FALSE),"N/A")="null","N/A",IFERROR(VLOOKUP(Table1installedmeasuresbyttype[[#This Row],[Measure Type]],#REF!,14,FALSE),"N/A"))</f>
        <v>N/A</v>
      </c>
    </row>
    <row r="38" spans="1:8" ht="19.5" customHeight="1" x14ac:dyDescent="0.35">
      <c r="A38" s="33" t="s">
        <v>187</v>
      </c>
      <c r="B38" s="32" t="s">
        <v>231</v>
      </c>
      <c r="C38" s="39" t="e">
        <f>SUM(C39:C42)</f>
        <v>#REF!</v>
      </c>
      <c r="D38" s="38" t="e">
        <f>Table1installedmeasuresbyttype[[#This Row],[Number of Measures Installed 
]]/$C$44</f>
        <v>#REF!</v>
      </c>
      <c r="E38" s="78" t="str">
        <f>IF(IFERROR(VLOOKUP(Table1installedmeasuresbyttype[[#This Row],[Measure Type]],#REF!,11,FALSE),"N/A")="null","N/A",IFERROR(VLOOKUP(Table1installedmeasuresbyttype[[#This Row],[Measure Type]],#REF!,11,FALSE),"N/A"))</f>
        <v>N/A</v>
      </c>
      <c r="F38" s="79" t="str">
        <f>IF(IFERROR(VLOOKUP(Table1installedmeasuresbyttype[[#This Row],[Measure Type]],#REF!,12,FALSE),"N/A")="null","N/A",IFERROR(VLOOKUP(Table1installedmeasuresbyttype[[#This Row],[Measure Type]],#REF!,12,FALSE),"N/A"))</f>
        <v>N/A</v>
      </c>
      <c r="G38" s="79" t="str">
        <f>IF(IFERROR(VLOOKUP(Table1installedmeasuresbyttype[[#This Row],[Measure Type]],#REF!,13,FALSE),"N/A")="null","N/A",IFERROR(VLOOKUP(Table1installedmeasuresbyttype[[#This Row],[Measure Type]],#REF!,13,FALSE),"N/A"))</f>
        <v>N/A</v>
      </c>
      <c r="H38" s="79" t="str">
        <f>IF(IFERROR(VLOOKUP(Table1installedmeasuresbyttype[[#This Row],[Measure Type]],#REF!,14,FALSE),"N/A")="null","N/A",IFERROR(VLOOKUP(Table1installedmeasuresbyttype[[#This Row],[Measure Type]],#REF!,14,FALSE),"N/A"))</f>
        <v>N/A</v>
      </c>
    </row>
    <row r="39" spans="1:8" ht="15.5" x14ac:dyDescent="0.35">
      <c r="A39" s="69" t="s">
        <v>187</v>
      </c>
      <c r="B39" s="69" t="s">
        <v>223</v>
      </c>
      <c r="C39" s="71" t="e">
        <f>VLOOKUP(Table1installedmeasuresbyttype[[#This Row],[Measure Type]],#REF!,2,FALSE)</f>
        <v>#REF!</v>
      </c>
      <c r="D39" s="73" t="e">
        <f>Table1installedmeasuresbyttype[[#This Row],[Number of Measures Installed 
]]/$C$44</f>
        <v>#REF!</v>
      </c>
      <c r="E39" s="80" t="str">
        <f>IF(IFERROR(VLOOKUP(Table1installedmeasuresbyttype[[#This Row],[Measure Type]],#REF!,11,FALSE),"N/A")="null","N/A",IFERROR(VLOOKUP(Table1installedmeasuresbyttype[[#This Row],[Measure Type]],#REF!,11,FALSE),"N/A"))</f>
        <v>N/A</v>
      </c>
      <c r="F39" s="80" t="str">
        <f>IF(IFERROR(VLOOKUP(Table1installedmeasuresbyttype[[#This Row],[Measure Type]],#REF!,12,FALSE),"N/A")="null","N/A",IFERROR(VLOOKUP(Table1installedmeasuresbyttype[[#This Row],[Measure Type]],#REF!,12,FALSE),"N/A"))</f>
        <v>N/A</v>
      </c>
      <c r="G39" s="80" t="str">
        <f>IF(IFERROR(VLOOKUP(Table1installedmeasuresbyttype[[#This Row],[Measure Type]],#REF!,13,FALSE),"N/A")="null","N/A",IFERROR(VLOOKUP(Table1installedmeasuresbyttype[[#This Row],[Measure Type]],#REF!,13,FALSE),"N/A"))</f>
        <v>N/A</v>
      </c>
      <c r="H39" s="84" t="str">
        <f>IF(IFERROR(VLOOKUP(Table1installedmeasuresbyttype[[#This Row],[Measure Type]],#REF!,14,FALSE),"N/A")="null","N/A",IFERROR(VLOOKUP(Table1installedmeasuresbyttype[[#This Row],[Measure Type]],#REF!,14,FALSE),"N/A"))</f>
        <v>N/A</v>
      </c>
    </row>
    <row r="40" spans="1:8" ht="15.5" x14ac:dyDescent="0.35">
      <c r="A40" s="68" t="s">
        <v>187</v>
      </c>
      <c r="B40" s="91" t="s">
        <v>224</v>
      </c>
      <c r="C40" s="92" t="e">
        <f>VLOOKUP(Table1installedmeasuresbyttype[[#This Row],[Measure Type]],#REF!,2,FALSE)</f>
        <v>#REF!</v>
      </c>
      <c r="D40" s="93" t="e">
        <f>Table1installedmeasuresbyttype[[#This Row],[Number of Measures Installed 
]]/$C$44</f>
        <v>#REF!</v>
      </c>
      <c r="E40" s="94" t="str">
        <f>IF(IFERROR(VLOOKUP(Table1installedmeasuresbyttype[[#This Row],[Measure Type]],#REF!,11,FALSE),"N/A")="null","N/A",IFERROR(VLOOKUP(Table1installedmeasuresbyttype[[#This Row],[Measure Type]],#REF!,11,FALSE),"N/A"))</f>
        <v>N/A</v>
      </c>
      <c r="F40" s="94" t="str">
        <f>IF(IFERROR(VLOOKUP(Table1installedmeasuresbyttype[[#This Row],[Measure Type]],#REF!,12,FALSE),"N/A")="null","N/A",IFERROR(VLOOKUP(Table1installedmeasuresbyttype[[#This Row],[Measure Type]],#REF!,12,FALSE),"N/A"))</f>
        <v>N/A</v>
      </c>
      <c r="G40" s="94" t="str">
        <f>IF(IFERROR(VLOOKUP(Table1installedmeasuresbyttype[[#This Row],[Measure Type]],#REF!,13,FALSE),"N/A")="null","N/A",IFERROR(VLOOKUP(Table1installedmeasuresbyttype[[#This Row],[Measure Type]],#REF!,13,FALSE),"N/A"))</f>
        <v>N/A</v>
      </c>
      <c r="H40" s="95" t="str">
        <f>IF(IFERROR(VLOOKUP(Table1installedmeasuresbyttype[[#This Row],[Measure Type]],#REF!,14,FALSE),"N/A")="null","N/A",IFERROR(VLOOKUP(Table1installedmeasuresbyttype[[#This Row],[Measure Type]],#REF!,14,FALSE),"N/A"))</f>
        <v>N/A</v>
      </c>
    </row>
    <row r="41" spans="1:8" ht="15.5" x14ac:dyDescent="0.35">
      <c r="A41" s="68" t="s">
        <v>187</v>
      </c>
      <c r="B41" s="91" t="s">
        <v>225</v>
      </c>
      <c r="C41" s="92" t="e">
        <f>VLOOKUP(Table1installedmeasuresbyttype[[#This Row],[Measure Type]],#REF!,2,FALSE)</f>
        <v>#REF!</v>
      </c>
      <c r="D41" s="93" t="e">
        <f>Table1installedmeasuresbyttype[[#This Row],[Number of Measures Installed 
]]/$C$44</f>
        <v>#REF!</v>
      </c>
      <c r="E41" s="94" t="str">
        <f>IF(IFERROR(VLOOKUP(Table1installedmeasuresbyttype[[#This Row],[Measure Type]],#REF!,11,FALSE),"N/A")="null","N/A",IFERROR(VLOOKUP(Table1installedmeasuresbyttype[[#This Row],[Measure Type]],#REF!,11,FALSE),"N/A"))</f>
        <v>N/A</v>
      </c>
      <c r="F41" s="94" t="str">
        <f>IF(IFERROR(VLOOKUP(Table1installedmeasuresbyttype[[#This Row],[Measure Type]],#REF!,12,FALSE),"N/A")="null","N/A",IFERROR(VLOOKUP(Table1installedmeasuresbyttype[[#This Row],[Measure Type]],#REF!,12,FALSE),"N/A"))</f>
        <v>N/A</v>
      </c>
      <c r="G41" s="94" t="str">
        <f>IF(IFERROR(VLOOKUP(Table1installedmeasuresbyttype[[#This Row],[Measure Type]],#REF!,13,FALSE),"N/A")="null","N/A",IFERROR(VLOOKUP(Table1installedmeasuresbyttype[[#This Row],[Measure Type]],#REF!,13,FALSE),"N/A"))</f>
        <v>N/A</v>
      </c>
      <c r="H41" s="95" t="str">
        <f>IF(IFERROR(VLOOKUP(Table1installedmeasuresbyttype[[#This Row],[Measure Type]],#REF!,14,FALSE),"N/A")="null","N/A",IFERROR(VLOOKUP(Table1installedmeasuresbyttype[[#This Row],[Measure Type]],#REF!,14,FALSE),"N/A"))</f>
        <v>N/A</v>
      </c>
    </row>
    <row r="42" spans="1:8" ht="15.5" x14ac:dyDescent="0.35">
      <c r="A42" s="70" t="s">
        <v>187</v>
      </c>
      <c r="B42" s="70" t="s">
        <v>226</v>
      </c>
      <c r="C42" s="72" t="e">
        <f>VLOOKUP(Table1installedmeasuresbyttype[[#This Row],[Measure Type]],#REF!,2,FALSE)</f>
        <v>#REF!</v>
      </c>
      <c r="D42" s="74" t="e">
        <f>Table1installedmeasuresbyttype[[#This Row],[Number of Measures Installed 
]]/$C$44</f>
        <v>#REF!</v>
      </c>
      <c r="E42" s="81" t="str">
        <f>IF(IFERROR(VLOOKUP(Table1installedmeasuresbyttype[[#This Row],[Measure Type]],#REF!,11,FALSE),"N/A")="null","N/A",IFERROR(VLOOKUP(Table1installedmeasuresbyttype[[#This Row],[Measure Type]],#REF!,11,FALSE),"N/A"))</f>
        <v>N/A</v>
      </c>
      <c r="F42" s="81" t="str">
        <f>IF(IFERROR(VLOOKUP(Table1installedmeasuresbyttype[[#This Row],[Measure Type]],#REF!,12,FALSE),"N/A")="null","N/A",IFERROR(VLOOKUP(Table1installedmeasuresbyttype[[#This Row],[Measure Type]],#REF!,12,FALSE),"N/A"))</f>
        <v>N/A</v>
      </c>
      <c r="G42" s="81" t="str">
        <f>IF(IFERROR(VLOOKUP(Table1installedmeasuresbyttype[[#This Row],[Measure Type]],#REF!,13,FALSE),"N/A")="null","N/A",IFERROR(VLOOKUP(Table1installedmeasuresbyttype[[#This Row],[Measure Type]],#REF!,13,FALSE),"N/A"))</f>
        <v>N/A</v>
      </c>
      <c r="H42" s="85" t="str">
        <f>IF(IFERROR(VLOOKUP(Table1installedmeasuresbyttype[[#This Row],[Measure Type]],#REF!,14,FALSE),"N/A")="null","N/A",IFERROR(VLOOKUP(Table1installedmeasuresbyttype[[#This Row],[Measure Type]],#REF!,14,FALSE),"N/A"))</f>
        <v>N/A</v>
      </c>
    </row>
    <row r="43" spans="1:8" s="30" customFormat="1" ht="18.75" customHeight="1" x14ac:dyDescent="0.35">
      <c r="A43" s="33" t="s">
        <v>115</v>
      </c>
      <c r="B43" s="32" t="s">
        <v>114</v>
      </c>
      <c r="C43" s="31">
        <f>IFERROR(VLOOKUP(Table1installedmeasuresbyttype[[#This Row],[Measure Type]],#REF!,2,FALSE),0)</f>
        <v>0</v>
      </c>
      <c r="D43" s="26" t="e">
        <f>Table1installedmeasuresbyttype[[#This Row],[Number of Measures Installed 
]]/$C$44</f>
        <v>#REF!</v>
      </c>
      <c r="E43" s="82" t="str">
        <f>IF(IFERROR(VLOOKUP(Table1installedmeasuresbyttype[[#This Row],[Measure Type]],#REF!,11,FALSE),"N/A")="null","N/A",IFERROR(VLOOKUP(Table1installedmeasuresbyttype[[#This Row],[Measure Type]],#REF!,11,FALSE),"N/A"))</f>
        <v>N/A</v>
      </c>
      <c r="F43" s="83" t="str">
        <f>IF(IFERROR(VLOOKUP(Table1installedmeasuresbyttype[[#This Row],[Measure Type]],#REF!,12,FALSE),"N/A")="null","N/A",IFERROR(VLOOKUP(Table1installedmeasuresbyttype[[#This Row],[Measure Type]],#REF!,12,FALSE),"N/A"))</f>
        <v>N/A</v>
      </c>
      <c r="G43" s="83" t="str">
        <f>IF(IFERROR(VLOOKUP(Table1installedmeasuresbyttype[[#This Row],[Measure Type]],#REF!,13,FALSE),"N/A")="null","N/A",IFERROR(VLOOKUP(Table1installedmeasuresbyttype[[#This Row],[Measure Type]],#REF!,13,FALSE),"N/A"))</f>
        <v>N/A</v>
      </c>
      <c r="H43" s="83" t="str">
        <f>IF(IFERROR(VLOOKUP(Table1installedmeasuresbyttype[[#This Row],[Measure Type]],#REF!,14,FALSE),"N/A")="null","N/A",IFERROR(VLOOKUP(Table1installedmeasuresbyttype[[#This Row],[Measure Type]],#REF!,14,FALSE),"N/A"))</f>
        <v>N/A</v>
      </c>
    </row>
    <row r="44" spans="1:8" ht="23.25" customHeight="1" x14ac:dyDescent="0.35">
      <c r="A44" s="29" t="s">
        <v>112</v>
      </c>
      <c r="B44" s="28" t="s">
        <v>113</v>
      </c>
      <c r="C44" s="27" t="e">
        <f>SUM(C43,C35,C30,C26,C19,C8,C38)</f>
        <v>#REF!</v>
      </c>
      <c r="D44" s="26" t="e">
        <f>Table1installedmeasuresbyttype[[#This Row],[Number of Measures Installed 
]]/$C$44</f>
        <v>#REF!</v>
      </c>
      <c r="E44" s="82" t="str">
        <f>IF(IFERROR(VLOOKUP(Table1installedmeasuresbyttype[[#This Row],[Measure Type]],#REF!,11,FALSE),"N/A")="null","N/A",IFERROR(VLOOKUP(Table1installedmeasuresbyttype[[#This Row],[Measure Type]],#REF!,11,FALSE),"N/A"))</f>
        <v>N/A</v>
      </c>
      <c r="F44" s="83" t="str">
        <f>IF(IFERROR(VLOOKUP(Table1installedmeasuresbyttype[[#This Row],[Measure Type]],#REF!,12,FALSE),"N/A")="null","N/A",IFERROR(VLOOKUP(Table1installedmeasuresbyttype[[#This Row],[Measure Type]],#REF!,12,FALSE),"N/A"))</f>
        <v>N/A</v>
      </c>
      <c r="G44" s="83" t="str">
        <f>IF(IFERROR(VLOOKUP(Table1installedmeasuresbyttype[[#This Row],[Measure Type]],#REF!,13,FALSE),"N/A")="null","N/A",IFERROR(VLOOKUP(Table1installedmeasuresbyttype[[#This Row],[Measure Type]],#REF!,13,FALSE),"N/A"))</f>
        <v>N/A</v>
      </c>
      <c r="H44" s="83" t="str">
        <f>IF(IFERROR(VLOOKUP(Table1installedmeasuresbyttype[[#This Row],[Measure Type]],#REF!,14,FALSE),"N/A")="null","N/A",IFERROR(VLOOKUP(Table1installedmeasuresbyttype[[#This Row],[Measure Type]],#REF!,14,FALSE),"N/A"))</f>
        <v>N/A</v>
      </c>
    </row>
    <row r="45" spans="1:8" ht="30" customHeight="1" x14ac:dyDescent="0.35"/>
    <row r="46" spans="1:8" ht="15.5" x14ac:dyDescent="0.35">
      <c r="A46" s="18" t="s">
        <v>43</v>
      </c>
      <c r="B46" s="17"/>
      <c r="D46" s="25"/>
    </row>
    <row r="47" spans="1:8" ht="15.5" x14ac:dyDescent="0.35">
      <c r="A47" s="18" t="s">
        <v>44</v>
      </c>
      <c r="B47" s="17"/>
    </row>
    <row r="50" spans="4:7" x14ac:dyDescent="0.35">
      <c r="D50" s="16"/>
      <c r="E50" s="16"/>
      <c r="F50" s="16"/>
      <c r="G50" s="16"/>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28"/>
  <sheetViews>
    <sheetView showGridLines="0" zoomScaleNormal="100" workbookViewId="0">
      <pane ySplit="7" topLeftCell="A8" activePane="bottomLeft" state="frozen"/>
      <selection activeCell="B8" sqref="B8"/>
      <selection pane="bottomLeft"/>
    </sheetView>
  </sheetViews>
  <sheetFormatPr defaultColWidth="9" defaultRowHeight="14" x14ac:dyDescent="0.3"/>
  <cols>
    <col min="1" max="1" width="13.54296875" style="163" customWidth="1"/>
    <col min="2" max="2" width="42.36328125" style="163" customWidth="1"/>
    <col min="3" max="4" width="29.6328125" style="163" customWidth="1"/>
    <col min="5" max="5" width="27.36328125" style="163" customWidth="1"/>
    <col min="6" max="7" width="29.6328125" style="163" customWidth="1"/>
    <col min="8" max="8" width="16.6328125" style="163" customWidth="1"/>
    <col min="9" max="9" width="38.6328125" style="163" customWidth="1"/>
    <col min="10" max="10" width="61.453125" style="163" customWidth="1"/>
    <col min="11" max="16384" width="9" style="163"/>
  </cols>
  <sheetData>
    <row r="1" spans="1:7" s="182" customFormat="1" ht="28" x14ac:dyDescent="0.35">
      <c r="A1" s="181" t="s">
        <v>369</v>
      </c>
    </row>
    <row r="2" spans="1:7" s="55" customFormat="1" ht="15.5" x14ac:dyDescent="0.35">
      <c r="A2" s="59" t="s">
        <v>196</v>
      </c>
      <c r="B2" s="66"/>
      <c r="C2" s="66"/>
      <c r="D2" s="66"/>
      <c r="E2" s="66"/>
      <c r="F2" s="66"/>
    </row>
    <row r="3" spans="1:7" s="55" customFormat="1" ht="15.5" x14ac:dyDescent="0.35">
      <c r="A3" s="59" t="s">
        <v>189</v>
      </c>
      <c r="B3" s="56"/>
      <c r="C3" s="58"/>
      <c r="D3" s="58"/>
      <c r="E3" s="58"/>
      <c r="F3" s="58"/>
    </row>
    <row r="4" spans="1:7" s="55" customFormat="1" ht="15.5" x14ac:dyDescent="0.35">
      <c r="A4" s="59" t="s">
        <v>188</v>
      </c>
      <c r="B4" s="56"/>
      <c r="C4" s="58"/>
      <c r="D4" s="58"/>
      <c r="E4" s="58"/>
      <c r="F4" s="58"/>
    </row>
    <row r="5" spans="1:7" s="55" customFormat="1" ht="15.5" x14ac:dyDescent="0.35">
      <c r="A5" s="59" t="s">
        <v>191</v>
      </c>
      <c r="B5" s="56"/>
      <c r="C5" s="58"/>
      <c r="D5" s="58"/>
      <c r="E5" s="58"/>
      <c r="F5" s="58"/>
    </row>
    <row r="6" spans="1:7" s="55" customFormat="1" ht="18" x14ac:dyDescent="0.4">
      <c r="A6" s="57"/>
      <c r="B6" s="56"/>
      <c r="C6" s="56"/>
      <c r="D6" s="56"/>
      <c r="E6" s="56"/>
      <c r="F6" s="56"/>
      <c r="G6" s="56"/>
    </row>
    <row r="7" spans="1:7" ht="53.25" customHeight="1" x14ac:dyDescent="0.3">
      <c r="A7" s="202" t="s">
        <v>65</v>
      </c>
      <c r="B7" s="203" t="s">
        <v>380</v>
      </c>
      <c r="C7" s="183" t="s">
        <v>403</v>
      </c>
      <c r="D7" s="204" t="s">
        <v>401</v>
      </c>
      <c r="E7" s="205"/>
    </row>
    <row r="8" spans="1:7" ht="16.399999999999999" customHeight="1" x14ac:dyDescent="0.35">
      <c r="A8" s="124" t="s">
        <v>69</v>
      </c>
      <c r="B8" s="102" t="s">
        <v>210</v>
      </c>
      <c r="C8" s="206">
        <v>133</v>
      </c>
      <c r="D8" s="206">
        <v>67</v>
      </c>
      <c r="E8" s="207"/>
    </row>
    <row r="9" spans="1:7" ht="16.399999999999999" customHeight="1" x14ac:dyDescent="0.35">
      <c r="A9" s="124" t="s">
        <v>66</v>
      </c>
      <c r="B9" s="102" t="s">
        <v>211</v>
      </c>
      <c r="C9" s="208">
        <v>793</v>
      </c>
      <c r="D9" s="209">
        <v>431</v>
      </c>
      <c r="E9" s="185"/>
    </row>
    <row r="10" spans="1:7" ht="16.399999999999999" customHeight="1" x14ac:dyDescent="0.35">
      <c r="A10" s="124" t="s">
        <v>212</v>
      </c>
      <c r="B10" s="102" t="s">
        <v>213</v>
      </c>
      <c r="C10" s="210" t="s">
        <v>400</v>
      </c>
      <c r="D10" s="209" t="s">
        <v>400</v>
      </c>
      <c r="E10" s="207"/>
    </row>
    <row r="11" spans="1:7" ht="16.399999999999999" customHeight="1" x14ac:dyDescent="0.35">
      <c r="A11" s="124" t="s">
        <v>214</v>
      </c>
      <c r="B11" s="102" t="s">
        <v>215</v>
      </c>
      <c r="C11" s="210">
        <v>43</v>
      </c>
      <c r="D11" s="209">
        <v>41</v>
      </c>
      <c r="E11" s="207"/>
    </row>
    <row r="12" spans="1:7" ht="16.399999999999999" customHeight="1" x14ac:dyDescent="0.35">
      <c r="A12" s="124" t="s">
        <v>216</v>
      </c>
      <c r="B12" s="102" t="s">
        <v>217</v>
      </c>
      <c r="C12" s="211">
        <v>48</v>
      </c>
      <c r="D12" s="209">
        <v>26</v>
      </c>
      <c r="E12" s="212"/>
    </row>
    <row r="13" spans="1:7" ht="16.399999999999999" customHeight="1" x14ac:dyDescent="0.35">
      <c r="A13" s="124" t="s">
        <v>73</v>
      </c>
      <c r="B13" s="102" t="s">
        <v>218</v>
      </c>
      <c r="C13" s="210">
        <v>82</v>
      </c>
      <c r="D13" s="209">
        <v>66</v>
      </c>
      <c r="E13" s="207"/>
    </row>
    <row r="14" spans="1:7" ht="16.399999999999999" customHeight="1" x14ac:dyDescent="0.35">
      <c r="A14" s="124" t="s">
        <v>285</v>
      </c>
      <c r="B14" s="102" t="s">
        <v>286</v>
      </c>
      <c r="C14" s="211">
        <v>23</v>
      </c>
      <c r="D14" s="209">
        <v>23</v>
      </c>
      <c r="E14" s="212"/>
    </row>
    <row r="15" spans="1:7" ht="16.399999999999999" customHeight="1" x14ac:dyDescent="0.35">
      <c r="A15" s="124" t="s">
        <v>94</v>
      </c>
      <c r="B15" s="102" t="s">
        <v>219</v>
      </c>
      <c r="C15" s="210" t="s">
        <v>400</v>
      </c>
      <c r="D15" s="209" t="s">
        <v>400</v>
      </c>
      <c r="E15" s="207"/>
    </row>
    <row r="16" spans="1:7" ht="16.399999999999999" customHeight="1" x14ac:dyDescent="0.35">
      <c r="A16" s="124" t="s">
        <v>220</v>
      </c>
      <c r="B16" s="102" t="s">
        <v>404</v>
      </c>
      <c r="C16" s="207" t="s">
        <v>349</v>
      </c>
      <c r="D16" s="213" t="s">
        <v>349</v>
      </c>
      <c r="E16" s="207"/>
    </row>
    <row r="17" spans="1:7" ht="16.399999999999999" customHeight="1" x14ac:dyDescent="0.35">
      <c r="A17" s="125" t="s">
        <v>221</v>
      </c>
      <c r="B17" s="102" t="s">
        <v>222</v>
      </c>
      <c r="C17" s="211">
        <v>183</v>
      </c>
      <c r="D17" s="209">
        <v>183</v>
      </c>
      <c r="E17" s="212"/>
    </row>
    <row r="18" spans="1:7" ht="16" customHeight="1" x14ac:dyDescent="0.35">
      <c r="A18" s="126" t="s">
        <v>307</v>
      </c>
      <c r="B18" s="127" t="s">
        <v>308</v>
      </c>
      <c r="C18" s="214" t="s">
        <v>349</v>
      </c>
      <c r="D18" s="215" t="s">
        <v>349</v>
      </c>
      <c r="E18" s="212"/>
    </row>
    <row r="19" spans="1:7" ht="15.75" customHeight="1" x14ac:dyDescent="0.35">
      <c r="A19" s="129"/>
      <c r="B19" s="145"/>
      <c r="F19" s="172"/>
      <c r="G19" s="172"/>
    </row>
    <row r="20" spans="1:7" ht="15.5" x14ac:dyDescent="0.35">
      <c r="A20" s="170" t="s">
        <v>382</v>
      </c>
      <c r="B20" s="144"/>
      <c r="F20" s="172"/>
      <c r="G20" s="172"/>
    </row>
    <row r="21" spans="1:7" ht="15.5" x14ac:dyDescent="0.35">
      <c r="A21" s="170" t="s">
        <v>381</v>
      </c>
      <c r="B21" s="145"/>
      <c r="F21" s="172"/>
      <c r="G21" s="172"/>
    </row>
    <row r="22" spans="1:7" ht="15.5" x14ac:dyDescent="0.35">
      <c r="A22" s="170" t="s">
        <v>402</v>
      </c>
      <c r="B22" s="145"/>
      <c r="F22" s="172"/>
      <c r="G22" s="172"/>
    </row>
    <row r="23" spans="1:7" ht="15.5" x14ac:dyDescent="0.35">
      <c r="A23" s="129"/>
      <c r="B23" s="145"/>
      <c r="F23" s="172"/>
      <c r="G23" s="172"/>
    </row>
    <row r="24" spans="1:7" x14ac:dyDescent="0.3">
      <c r="A24" s="99" t="s">
        <v>43</v>
      </c>
      <c r="B24" s="240">
        <f>Cover_sheet!B23</f>
        <v>44952</v>
      </c>
    </row>
    <row r="25" spans="1:7" x14ac:dyDescent="0.3">
      <c r="A25" s="99" t="s">
        <v>44</v>
      </c>
      <c r="B25" s="240">
        <f>Cover_sheet!B24</f>
        <v>44980</v>
      </c>
    </row>
    <row r="26" spans="1:7" x14ac:dyDescent="0.3">
      <c r="G26" s="216"/>
    </row>
    <row r="28" spans="1:7" x14ac:dyDescent="0.3">
      <c r="D28" s="187"/>
      <c r="F28" s="187"/>
      <c r="G28" s="18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activeCell="B8" sqref="B8"/>
      <selection pane="bottomLeft"/>
    </sheetView>
  </sheetViews>
  <sheetFormatPr defaultColWidth="9" defaultRowHeight="14" x14ac:dyDescent="0.3"/>
  <cols>
    <col min="1" max="1" width="17" style="163" customWidth="1"/>
    <col min="2" max="2" width="42.36328125" style="163" customWidth="1"/>
    <col min="3" max="4" width="29.6328125" style="163" customWidth="1"/>
    <col min="5" max="6" width="27.36328125" style="163" customWidth="1"/>
    <col min="7" max="8" width="9" style="163"/>
    <col min="9" max="9" width="29.6328125" style="163" customWidth="1"/>
    <col min="10" max="10" width="16.6328125" style="163" customWidth="1"/>
    <col min="11" max="11" width="38.6328125" style="163" customWidth="1"/>
    <col min="12" max="12" width="61.453125" style="163" customWidth="1"/>
    <col min="13" max="16384" width="9" style="163"/>
  </cols>
  <sheetData>
    <row r="1" spans="1:9" s="182" customFormat="1" ht="28" x14ac:dyDescent="0.35">
      <c r="A1" s="181" t="s">
        <v>370</v>
      </c>
    </row>
    <row r="2" spans="1:9" s="55" customFormat="1" ht="15.5" x14ac:dyDescent="0.35">
      <c r="A2" s="59" t="s">
        <v>195</v>
      </c>
      <c r="B2" s="66"/>
      <c r="C2" s="66"/>
      <c r="D2" s="66"/>
      <c r="E2" s="66"/>
      <c r="F2" s="66"/>
      <c r="G2" s="66"/>
      <c r="H2" s="66"/>
    </row>
    <row r="3" spans="1:9" s="55" customFormat="1" ht="15.5" x14ac:dyDescent="0.35">
      <c r="A3" s="59" t="s">
        <v>189</v>
      </c>
      <c r="B3" s="56"/>
      <c r="C3" s="58"/>
      <c r="D3" s="58"/>
      <c r="E3" s="58"/>
      <c r="F3" s="58"/>
      <c r="G3" s="58"/>
      <c r="H3" s="58"/>
    </row>
    <row r="4" spans="1:9" s="55" customFormat="1" ht="15.5" x14ac:dyDescent="0.35">
      <c r="A4" s="59" t="s">
        <v>188</v>
      </c>
      <c r="B4" s="56"/>
      <c r="C4" s="58"/>
      <c r="D4" s="58"/>
      <c r="E4" s="58"/>
      <c r="F4" s="58"/>
      <c r="G4" s="58"/>
      <c r="H4" s="58"/>
    </row>
    <row r="5" spans="1:9" s="55" customFormat="1" ht="15.5" x14ac:dyDescent="0.35">
      <c r="A5" s="59" t="s">
        <v>191</v>
      </c>
      <c r="B5" s="56"/>
      <c r="C5" s="58"/>
      <c r="D5" s="58"/>
      <c r="E5" s="58"/>
      <c r="F5" s="58"/>
      <c r="G5" s="58"/>
      <c r="H5" s="58"/>
    </row>
    <row r="6" spans="1:9" s="55" customFormat="1" ht="18" x14ac:dyDescent="0.4">
      <c r="A6" s="57"/>
      <c r="B6" s="56"/>
      <c r="C6" s="56"/>
      <c r="D6" s="56"/>
      <c r="E6" s="56"/>
      <c r="F6" s="56"/>
      <c r="G6" s="56"/>
      <c r="H6" s="56"/>
      <c r="I6" s="56"/>
    </row>
    <row r="7" spans="1:9" ht="53.25" customHeight="1" x14ac:dyDescent="0.3">
      <c r="A7" s="202" t="s">
        <v>183</v>
      </c>
      <c r="B7" s="217" t="s">
        <v>384</v>
      </c>
      <c r="C7" s="218" t="s">
        <v>142</v>
      </c>
      <c r="D7" s="219" t="s">
        <v>138</v>
      </c>
      <c r="E7" s="204" t="s">
        <v>143</v>
      </c>
      <c r="F7" s="219" t="s">
        <v>325</v>
      </c>
    </row>
    <row r="8" spans="1:9" ht="16.399999999999999" customHeight="1" x14ac:dyDescent="0.35">
      <c r="A8" s="220" t="s">
        <v>55</v>
      </c>
      <c r="B8" s="221" t="s">
        <v>45</v>
      </c>
      <c r="C8" s="222">
        <v>816</v>
      </c>
      <c r="D8" s="223">
        <v>0.5706</v>
      </c>
      <c r="E8" s="206">
        <v>454</v>
      </c>
      <c r="F8" s="223">
        <v>0.49349999999999999</v>
      </c>
    </row>
    <row r="9" spans="1:9" ht="16.399999999999999" customHeight="1" x14ac:dyDescent="0.35">
      <c r="A9" s="220" t="s">
        <v>56</v>
      </c>
      <c r="B9" s="221" t="s">
        <v>46</v>
      </c>
      <c r="C9" s="210">
        <v>184</v>
      </c>
      <c r="D9" s="224">
        <v>0.12870000000000001</v>
      </c>
      <c r="E9" s="209">
        <v>117</v>
      </c>
      <c r="F9" s="224">
        <v>0.12720000000000001</v>
      </c>
    </row>
    <row r="10" spans="1:9" ht="16.399999999999999" customHeight="1" x14ac:dyDescent="0.35">
      <c r="A10" s="220" t="s">
        <v>57</v>
      </c>
      <c r="B10" s="221" t="s">
        <v>47</v>
      </c>
      <c r="C10" s="210">
        <v>265</v>
      </c>
      <c r="D10" s="224">
        <v>0.18529999999999999</v>
      </c>
      <c r="E10" s="209">
        <v>249</v>
      </c>
      <c r="F10" s="224">
        <v>0.2707</v>
      </c>
    </row>
    <row r="11" spans="1:9" ht="16.399999999999999" customHeight="1" x14ac:dyDescent="0.35">
      <c r="A11" s="220" t="s">
        <v>58</v>
      </c>
      <c r="B11" s="221" t="s">
        <v>48</v>
      </c>
      <c r="C11" s="210">
        <v>0</v>
      </c>
      <c r="D11" s="224">
        <v>0</v>
      </c>
      <c r="E11" s="209">
        <v>0</v>
      </c>
      <c r="F11" s="224">
        <v>0</v>
      </c>
    </row>
    <row r="12" spans="1:9" ht="16.399999999999999" customHeight="1" x14ac:dyDescent="0.35">
      <c r="A12" s="220" t="s">
        <v>59</v>
      </c>
      <c r="B12" s="221" t="s">
        <v>49</v>
      </c>
      <c r="C12" s="210">
        <v>0</v>
      </c>
      <c r="D12" s="224">
        <v>0</v>
      </c>
      <c r="E12" s="209">
        <v>0</v>
      </c>
      <c r="F12" s="224">
        <v>0</v>
      </c>
    </row>
    <row r="13" spans="1:9" ht="16.399999999999999" customHeight="1" x14ac:dyDescent="0.35">
      <c r="A13" s="220" t="s">
        <v>60</v>
      </c>
      <c r="B13" s="221" t="s">
        <v>50</v>
      </c>
      <c r="C13" s="210">
        <v>48</v>
      </c>
      <c r="D13" s="224">
        <v>3.3599999999999998E-2</v>
      </c>
      <c r="E13" s="209">
        <v>26</v>
      </c>
      <c r="F13" s="224">
        <v>2.8299999999999999E-2</v>
      </c>
    </row>
    <row r="14" spans="1:9" ht="16.399999999999999" customHeight="1" x14ac:dyDescent="0.35">
      <c r="A14" s="220" t="s">
        <v>61</v>
      </c>
      <c r="B14" s="221" t="s">
        <v>51</v>
      </c>
      <c r="C14" s="210">
        <v>74</v>
      </c>
      <c r="D14" s="224">
        <v>5.1700000000000003E-2</v>
      </c>
      <c r="E14" s="209">
        <v>33</v>
      </c>
      <c r="F14" s="224">
        <v>3.5900000000000001E-2</v>
      </c>
    </row>
    <row r="15" spans="1:9" ht="16.399999999999999" customHeight="1" x14ac:dyDescent="0.35">
      <c r="A15" s="220" t="s">
        <v>62</v>
      </c>
      <c r="B15" s="221" t="s">
        <v>52</v>
      </c>
      <c r="C15" s="210">
        <v>43</v>
      </c>
      <c r="D15" s="224">
        <v>3.0099999999999998E-2</v>
      </c>
      <c r="E15" s="209">
        <v>41</v>
      </c>
      <c r="F15" s="224">
        <v>4.4600000000000001E-2</v>
      </c>
    </row>
    <row r="16" spans="1:9" ht="16.399999999999999" customHeight="1" x14ac:dyDescent="0.35">
      <c r="A16" s="220" t="s">
        <v>63</v>
      </c>
      <c r="B16" s="221" t="s">
        <v>53</v>
      </c>
      <c r="C16" s="210">
        <v>0</v>
      </c>
      <c r="D16" s="224">
        <v>0</v>
      </c>
      <c r="E16" s="209">
        <v>0</v>
      </c>
      <c r="F16" s="224">
        <v>0</v>
      </c>
    </row>
    <row r="17" spans="1:9" ht="16.399999999999999" customHeight="1" x14ac:dyDescent="0.35">
      <c r="A17" s="142" t="s">
        <v>64</v>
      </c>
      <c r="B17" s="143" t="s">
        <v>54</v>
      </c>
      <c r="C17" s="146">
        <v>1430</v>
      </c>
      <c r="D17" s="147">
        <v>1</v>
      </c>
      <c r="E17" s="148">
        <v>920</v>
      </c>
      <c r="F17" s="147">
        <v>1</v>
      </c>
    </row>
    <row r="18" spans="1:9" ht="15.5" x14ac:dyDescent="0.35">
      <c r="A18" s="124"/>
      <c r="B18" s="145"/>
      <c r="C18" s="172"/>
      <c r="D18" s="172"/>
      <c r="I18" s="172"/>
    </row>
    <row r="19" spans="1:9" ht="15.5" x14ac:dyDescent="0.35">
      <c r="A19" s="170" t="s">
        <v>395</v>
      </c>
      <c r="B19" s="145"/>
      <c r="C19" s="172"/>
      <c r="D19" s="172"/>
      <c r="I19" s="172"/>
    </row>
    <row r="20" spans="1:9" ht="15.5" x14ac:dyDescent="0.35">
      <c r="A20" s="124"/>
      <c r="B20" s="145"/>
      <c r="C20" s="172"/>
      <c r="D20" s="172"/>
      <c r="I20" s="172"/>
    </row>
    <row r="21" spans="1:9" x14ac:dyDescent="0.3">
      <c r="A21" s="99" t="s">
        <v>43</v>
      </c>
      <c r="B21" s="240">
        <f>Cover_sheet!B23</f>
        <v>44952</v>
      </c>
    </row>
    <row r="22" spans="1:9" x14ac:dyDescent="0.3">
      <c r="A22" s="99" t="s">
        <v>44</v>
      </c>
      <c r="B22" s="240">
        <f>Cover_sheet!B24</f>
        <v>44980</v>
      </c>
    </row>
    <row r="23" spans="1:9" x14ac:dyDescent="0.3">
      <c r="I23" s="216"/>
    </row>
    <row r="25" spans="1:9" x14ac:dyDescent="0.3">
      <c r="C25" s="187"/>
      <c r="D25" s="187"/>
      <c r="I25" s="18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35"/>
  <sheetViews>
    <sheetView showGridLines="0" zoomScaleNormal="100" workbookViewId="0">
      <pane ySplit="7" topLeftCell="A8" activePane="bottomLeft" state="frozen"/>
      <selection activeCell="B8" sqref="B8"/>
      <selection pane="bottomLeft"/>
    </sheetView>
  </sheetViews>
  <sheetFormatPr defaultColWidth="8.81640625" defaultRowHeight="14" x14ac:dyDescent="0.3"/>
  <cols>
    <col min="1" max="1" width="14.36328125" style="163" customWidth="1"/>
    <col min="2" max="2" width="33.453125" style="163" customWidth="1"/>
    <col min="3" max="3" width="26.6328125" style="163" customWidth="1"/>
    <col min="4" max="4" width="27" style="225" customWidth="1"/>
    <col min="5" max="16384" width="8.81640625" style="163"/>
  </cols>
  <sheetData>
    <row r="1" spans="1:5" ht="28" x14ac:dyDescent="0.3">
      <c r="A1" s="181" t="s">
        <v>371</v>
      </c>
      <c r="C1" s="225"/>
    </row>
    <row r="2" spans="1:5" s="55" customFormat="1" ht="15.5" x14ac:dyDescent="0.35">
      <c r="A2" s="59" t="s">
        <v>194</v>
      </c>
      <c r="B2" s="66"/>
      <c r="C2" s="66"/>
      <c r="D2" s="66"/>
      <c r="E2" s="66"/>
    </row>
    <row r="3" spans="1:5" s="55" customFormat="1" ht="15.5" x14ac:dyDescent="0.35">
      <c r="A3" s="59" t="s">
        <v>189</v>
      </c>
      <c r="B3" s="56"/>
      <c r="C3" s="56"/>
      <c r="D3" s="58"/>
      <c r="E3" s="58"/>
    </row>
    <row r="4" spans="1:5" s="55" customFormat="1" ht="15.5" x14ac:dyDescent="0.35">
      <c r="A4" s="59" t="s">
        <v>188</v>
      </c>
      <c r="B4" s="56"/>
      <c r="C4" s="56"/>
      <c r="D4" s="58"/>
      <c r="E4" s="58"/>
    </row>
    <row r="5" spans="1:5" s="55" customFormat="1" ht="15.5" x14ac:dyDescent="0.35">
      <c r="A5" s="59" t="s">
        <v>191</v>
      </c>
      <c r="B5" s="56"/>
      <c r="C5" s="56"/>
      <c r="D5" s="58"/>
      <c r="E5" s="58"/>
    </row>
    <row r="6" spans="1:5" s="55" customFormat="1" ht="18" x14ac:dyDescent="0.4">
      <c r="A6" s="57"/>
      <c r="B6" s="56"/>
      <c r="C6" s="56"/>
      <c r="D6" s="56"/>
      <c r="E6" s="56"/>
    </row>
    <row r="7" spans="1:5" ht="53.75" customHeight="1" x14ac:dyDescent="0.3">
      <c r="A7" s="226" t="s">
        <v>65</v>
      </c>
      <c r="B7" s="227" t="s">
        <v>383</v>
      </c>
      <c r="C7" s="219" t="s">
        <v>403</v>
      </c>
      <c r="D7" s="67" t="s">
        <v>401</v>
      </c>
    </row>
    <row r="8" spans="1:5" ht="15.5" x14ac:dyDescent="0.35">
      <c r="A8" s="129" t="s">
        <v>182</v>
      </c>
      <c r="B8" s="166" t="s">
        <v>181</v>
      </c>
      <c r="C8" s="228">
        <v>18</v>
      </c>
      <c r="D8" s="228">
        <v>18</v>
      </c>
    </row>
    <row r="9" spans="1:5" ht="15.5" x14ac:dyDescent="0.35">
      <c r="A9" s="129" t="s">
        <v>180</v>
      </c>
      <c r="B9" s="166" t="s">
        <v>179</v>
      </c>
      <c r="C9" s="228" t="s">
        <v>349</v>
      </c>
      <c r="D9" s="229" t="s">
        <v>349</v>
      </c>
    </row>
    <row r="10" spans="1:5" ht="15.5" x14ac:dyDescent="0.35">
      <c r="A10" s="129" t="s">
        <v>178</v>
      </c>
      <c r="B10" s="166" t="s">
        <v>177</v>
      </c>
      <c r="C10" s="228">
        <v>24</v>
      </c>
      <c r="D10" s="229">
        <v>11</v>
      </c>
    </row>
    <row r="11" spans="1:5" ht="15.5" x14ac:dyDescent="0.35">
      <c r="A11" s="129" t="s">
        <v>176</v>
      </c>
      <c r="B11" s="166" t="s">
        <v>175</v>
      </c>
      <c r="C11" s="228">
        <v>462</v>
      </c>
      <c r="D11" s="229">
        <v>254</v>
      </c>
    </row>
    <row r="12" spans="1:5" ht="15.5" x14ac:dyDescent="0.35">
      <c r="A12" s="129" t="s">
        <v>174</v>
      </c>
      <c r="B12" s="166" t="s">
        <v>173</v>
      </c>
      <c r="C12" s="228">
        <v>82</v>
      </c>
      <c r="D12" s="229">
        <v>66</v>
      </c>
    </row>
    <row r="13" spans="1:5" ht="15.5" x14ac:dyDescent="0.35">
      <c r="A13" s="129" t="s">
        <v>172</v>
      </c>
      <c r="B13" s="166" t="s">
        <v>171</v>
      </c>
      <c r="C13" s="228">
        <v>331</v>
      </c>
      <c r="D13" s="229">
        <v>177</v>
      </c>
    </row>
    <row r="14" spans="1:5" ht="15.5" x14ac:dyDescent="0.35">
      <c r="A14" s="129" t="s">
        <v>170</v>
      </c>
      <c r="B14" s="166" t="s">
        <v>97</v>
      </c>
      <c r="C14" s="228">
        <v>43</v>
      </c>
      <c r="D14" s="229">
        <v>41</v>
      </c>
    </row>
    <row r="15" spans="1:5" ht="15.5" x14ac:dyDescent="0.35">
      <c r="A15" s="129" t="s">
        <v>169</v>
      </c>
      <c r="B15" s="166" t="s">
        <v>168</v>
      </c>
      <c r="C15" s="228">
        <v>15</v>
      </c>
      <c r="D15" s="229">
        <v>15</v>
      </c>
    </row>
    <row r="16" spans="1:5" ht="15.5" x14ac:dyDescent="0.35">
      <c r="A16" s="129" t="s">
        <v>167</v>
      </c>
      <c r="B16" s="166" t="s">
        <v>166</v>
      </c>
      <c r="C16" s="228">
        <v>14</v>
      </c>
      <c r="D16" s="229">
        <v>9</v>
      </c>
    </row>
    <row r="17" spans="1:6" ht="15.5" x14ac:dyDescent="0.35">
      <c r="A17" s="129" t="s">
        <v>165</v>
      </c>
      <c r="B17" s="166" t="s">
        <v>164</v>
      </c>
      <c r="C17" s="228">
        <v>6</v>
      </c>
      <c r="D17" s="229">
        <v>6</v>
      </c>
    </row>
    <row r="18" spans="1:6" ht="15.5" x14ac:dyDescent="0.35">
      <c r="A18" s="129" t="s">
        <v>163</v>
      </c>
      <c r="B18" s="166" t="s">
        <v>162</v>
      </c>
      <c r="C18" s="228">
        <v>133</v>
      </c>
      <c r="D18" s="229">
        <v>67</v>
      </c>
    </row>
    <row r="19" spans="1:6" ht="15.5" x14ac:dyDescent="0.35">
      <c r="A19" s="129" t="s">
        <v>161</v>
      </c>
      <c r="B19" s="166" t="s">
        <v>160</v>
      </c>
      <c r="C19" s="228" t="s">
        <v>400</v>
      </c>
      <c r="D19" s="229" t="s">
        <v>349</v>
      </c>
    </row>
    <row r="20" spans="1:6" ht="15.5" x14ac:dyDescent="0.35">
      <c r="A20" s="129" t="s">
        <v>159</v>
      </c>
      <c r="B20" s="166" t="s">
        <v>158</v>
      </c>
      <c r="C20" s="228">
        <v>30</v>
      </c>
      <c r="D20" s="229">
        <v>30</v>
      </c>
    </row>
    <row r="21" spans="1:6" ht="15.5" x14ac:dyDescent="0.35">
      <c r="A21" s="129" t="s">
        <v>157</v>
      </c>
      <c r="B21" s="166" t="s">
        <v>156</v>
      </c>
      <c r="C21" s="228">
        <v>113</v>
      </c>
      <c r="D21" s="229">
        <v>113</v>
      </c>
    </row>
    <row r="22" spans="1:6" ht="15.5" x14ac:dyDescent="0.35">
      <c r="A22" s="129" t="s">
        <v>155</v>
      </c>
      <c r="B22" s="166" t="s">
        <v>86</v>
      </c>
      <c r="C22" s="228">
        <v>34</v>
      </c>
      <c r="D22" s="229">
        <v>17</v>
      </c>
    </row>
    <row r="23" spans="1:6" ht="15.5" x14ac:dyDescent="0.35">
      <c r="A23" s="129" t="s">
        <v>154</v>
      </c>
      <c r="B23" s="166" t="s">
        <v>153</v>
      </c>
      <c r="C23" s="228">
        <v>8</v>
      </c>
      <c r="D23" s="229">
        <v>8</v>
      </c>
    </row>
    <row r="24" spans="1:6" ht="15.5" x14ac:dyDescent="0.35">
      <c r="A24" s="129" t="s">
        <v>152</v>
      </c>
      <c r="B24" s="166" t="s">
        <v>76</v>
      </c>
      <c r="C24" s="228">
        <v>7</v>
      </c>
      <c r="D24" s="229">
        <v>7</v>
      </c>
    </row>
    <row r="25" spans="1:6" ht="15.5" x14ac:dyDescent="0.35">
      <c r="A25" s="129" t="s">
        <v>151</v>
      </c>
      <c r="B25" s="166" t="s">
        <v>150</v>
      </c>
      <c r="C25" s="228">
        <v>37</v>
      </c>
      <c r="D25" s="229">
        <v>16</v>
      </c>
    </row>
    <row r="26" spans="1:6" ht="15.5" x14ac:dyDescent="0.35">
      <c r="A26" s="129" t="s">
        <v>149</v>
      </c>
      <c r="B26" s="166" t="s">
        <v>148</v>
      </c>
      <c r="C26" s="228">
        <v>9</v>
      </c>
      <c r="D26" s="229">
        <v>9</v>
      </c>
    </row>
    <row r="27" spans="1:6" ht="15.5" x14ac:dyDescent="0.35">
      <c r="A27" s="129" t="s">
        <v>147</v>
      </c>
      <c r="B27" s="166" t="s">
        <v>146</v>
      </c>
      <c r="C27" s="228" t="s">
        <v>349</v>
      </c>
      <c r="D27" s="229" t="s">
        <v>349</v>
      </c>
    </row>
    <row r="28" spans="1:6" ht="15.5" x14ac:dyDescent="0.35">
      <c r="A28" s="230" t="s">
        <v>145</v>
      </c>
      <c r="B28" s="168" t="s">
        <v>144</v>
      </c>
      <c r="C28" s="231" t="s">
        <v>400</v>
      </c>
      <c r="D28" s="232" t="s">
        <v>400</v>
      </c>
    </row>
    <row r="29" spans="1:6" ht="24" customHeight="1" x14ac:dyDescent="0.35">
      <c r="A29" s="170"/>
      <c r="B29" s="233"/>
      <c r="C29" s="234"/>
      <c r="D29" s="235"/>
    </row>
    <row r="30" spans="1:6" ht="15.5" x14ac:dyDescent="0.35">
      <c r="A30" s="170" t="s">
        <v>382</v>
      </c>
      <c r="B30" s="129"/>
      <c r="C30" s="236"/>
    </row>
    <row r="31" spans="1:6" ht="15.5" x14ac:dyDescent="0.35">
      <c r="A31" s="170" t="s">
        <v>381</v>
      </c>
      <c r="B31" s="129"/>
      <c r="C31" s="236"/>
    </row>
    <row r="32" spans="1:6" ht="15.5" x14ac:dyDescent="0.35">
      <c r="A32" s="170" t="s">
        <v>402</v>
      </c>
      <c r="B32" s="145"/>
      <c r="D32" s="163"/>
      <c r="E32" s="172"/>
      <c r="F32" s="172"/>
    </row>
    <row r="33" spans="1:2" ht="15.75" customHeight="1" x14ac:dyDescent="0.35">
      <c r="A33" s="129"/>
      <c r="B33" s="129"/>
    </row>
    <row r="34" spans="1:2" x14ac:dyDescent="0.3">
      <c r="A34" s="99" t="s">
        <v>43</v>
      </c>
      <c r="B34" s="240">
        <f>Cover_sheet!B23</f>
        <v>44952</v>
      </c>
    </row>
    <row r="35" spans="1:2" x14ac:dyDescent="0.3">
      <c r="A35" s="99" t="s">
        <v>44</v>
      </c>
      <c r="B35" s="240">
        <f>Cover_sheet!B24</f>
        <v>44980</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H45"/>
  <sheetViews>
    <sheetView zoomScaleNormal="100" workbookViewId="0">
      <pane xSplit="2" ySplit="8" topLeftCell="C9" activePane="bottomRight" state="frozen"/>
      <selection activeCell="B8" sqref="B8"/>
      <selection pane="topRight" activeCell="B8" sqref="B8"/>
      <selection pane="bottomLeft" activeCell="B8" sqref="B8"/>
      <selection pane="bottomRight"/>
    </sheetView>
  </sheetViews>
  <sheetFormatPr defaultColWidth="9" defaultRowHeight="12.5" x14ac:dyDescent="0.25"/>
  <cols>
    <col min="1" max="1" width="24.90625" style="55" customWidth="1"/>
    <col min="2" max="2" width="39.54296875" style="55" customWidth="1"/>
    <col min="3" max="3" width="19.54296875" style="55" customWidth="1"/>
    <col min="4" max="4" width="16.90625" style="55" customWidth="1"/>
    <col min="5" max="5" width="15" style="55" customWidth="1"/>
    <col min="6" max="8" width="15.90625" style="55" customWidth="1"/>
    <col min="9" max="9" width="26.54296875" style="55" customWidth="1"/>
    <col min="10" max="16384" width="9" style="55"/>
  </cols>
  <sheetData>
    <row r="1" spans="1:8" ht="28" x14ac:dyDescent="0.6">
      <c r="A1" s="1" t="s">
        <v>386</v>
      </c>
      <c r="B1" s="66"/>
      <c r="C1" s="66"/>
      <c r="D1" s="66"/>
      <c r="E1" s="66"/>
      <c r="F1" s="66"/>
      <c r="G1" s="66"/>
      <c r="H1" s="66"/>
    </row>
    <row r="2" spans="1:8" ht="15.5" x14ac:dyDescent="0.35">
      <c r="A2" s="59" t="s">
        <v>193</v>
      </c>
      <c r="B2" s="66"/>
      <c r="C2" s="66"/>
      <c r="D2" s="66"/>
      <c r="E2" s="66"/>
      <c r="F2" s="66"/>
      <c r="G2" s="66"/>
      <c r="H2" s="66"/>
    </row>
    <row r="3" spans="1:8" ht="15.5" x14ac:dyDescent="0.35">
      <c r="A3" s="59" t="s">
        <v>189</v>
      </c>
      <c r="B3" s="56"/>
      <c r="C3" s="56"/>
      <c r="D3" s="56"/>
      <c r="E3" s="58"/>
      <c r="F3" s="58"/>
      <c r="G3" s="58"/>
      <c r="H3" s="58"/>
    </row>
    <row r="4" spans="1:8" ht="15.5" x14ac:dyDescent="0.35">
      <c r="A4" s="59" t="s">
        <v>188</v>
      </c>
      <c r="B4" s="56"/>
      <c r="C4" s="56"/>
      <c r="D4" s="56"/>
      <c r="E4" s="58"/>
      <c r="F4" s="58"/>
      <c r="G4" s="58"/>
      <c r="H4" s="58"/>
    </row>
    <row r="5" spans="1:8" ht="15.5" x14ac:dyDescent="0.35">
      <c r="A5" s="59" t="s">
        <v>191</v>
      </c>
      <c r="B5" s="56"/>
      <c r="C5" s="56"/>
      <c r="D5" s="56"/>
      <c r="E5" s="58"/>
      <c r="F5" s="58"/>
      <c r="G5" s="58"/>
      <c r="H5" s="58"/>
    </row>
    <row r="6" spans="1:8" ht="18" x14ac:dyDescent="0.4">
      <c r="A6" s="57"/>
      <c r="B6" s="56"/>
      <c r="C6" s="56"/>
      <c r="D6" s="56"/>
      <c r="E6" s="56"/>
      <c r="F6" s="56"/>
      <c r="G6" s="56"/>
      <c r="H6" s="56"/>
    </row>
    <row r="7" spans="1:8" ht="15.5" x14ac:dyDescent="0.35">
      <c r="A7" s="114"/>
      <c r="B7" s="115"/>
      <c r="C7" s="62" t="s">
        <v>192</v>
      </c>
      <c r="D7" s="116"/>
      <c r="E7" s="116"/>
      <c r="F7" s="116"/>
      <c r="G7" s="116"/>
      <c r="H7" s="117"/>
    </row>
    <row r="8" spans="1:8" ht="46.5" x14ac:dyDescent="0.35">
      <c r="A8" s="118" t="s">
        <v>28</v>
      </c>
      <c r="B8" s="119" t="s">
        <v>396</v>
      </c>
      <c r="C8" s="65" t="s">
        <v>228</v>
      </c>
      <c r="D8" s="64" t="s">
        <v>230</v>
      </c>
      <c r="E8" s="61" t="s">
        <v>229</v>
      </c>
      <c r="F8" s="64" t="s">
        <v>351</v>
      </c>
      <c r="G8" s="63" t="s">
        <v>30</v>
      </c>
      <c r="H8" s="60" t="s">
        <v>190</v>
      </c>
    </row>
    <row r="9" spans="1:8" ht="15.5" x14ac:dyDescent="0.35">
      <c r="A9" s="120" t="s">
        <v>31</v>
      </c>
      <c r="B9" s="120" t="s">
        <v>137</v>
      </c>
      <c r="C9" s="130">
        <v>243</v>
      </c>
      <c r="D9" s="131">
        <v>775</v>
      </c>
      <c r="E9" s="131">
        <v>55</v>
      </c>
      <c r="F9" s="131">
        <v>4</v>
      </c>
      <c r="G9" s="132">
        <v>1077</v>
      </c>
      <c r="H9" s="87">
        <v>0.75309999999999999</v>
      </c>
    </row>
    <row r="10" spans="1:8" ht="15.5" x14ac:dyDescent="0.35">
      <c r="A10" s="121" t="s">
        <v>31</v>
      </c>
      <c r="B10" s="121" t="s">
        <v>32</v>
      </c>
      <c r="C10" s="133">
        <v>42</v>
      </c>
      <c r="D10" s="134">
        <v>236</v>
      </c>
      <c r="E10" s="134">
        <v>32</v>
      </c>
      <c r="F10" s="134">
        <v>1</v>
      </c>
      <c r="G10" s="135">
        <v>311</v>
      </c>
      <c r="H10" s="88">
        <v>0.2175</v>
      </c>
    </row>
    <row r="11" spans="1:8" ht="15.5" x14ac:dyDescent="0.35">
      <c r="A11" s="121" t="s">
        <v>31</v>
      </c>
      <c r="B11" s="121" t="s">
        <v>33</v>
      </c>
      <c r="C11" s="133">
        <v>0</v>
      </c>
      <c r="D11" s="134">
        <v>109</v>
      </c>
      <c r="E11" s="134">
        <v>8</v>
      </c>
      <c r="F11" s="134">
        <v>0</v>
      </c>
      <c r="G11" s="135">
        <v>117</v>
      </c>
      <c r="H11" s="88">
        <v>8.1799999999999998E-2</v>
      </c>
    </row>
    <row r="12" spans="1:8" ht="15.5" x14ac:dyDescent="0.35">
      <c r="A12" s="121" t="s">
        <v>31</v>
      </c>
      <c r="B12" s="121" t="s">
        <v>136</v>
      </c>
      <c r="C12" s="133">
        <v>0</v>
      </c>
      <c r="D12" s="134">
        <v>4</v>
      </c>
      <c r="E12" s="134">
        <v>3</v>
      </c>
      <c r="F12" s="134">
        <v>0</v>
      </c>
      <c r="G12" s="135">
        <v>7</v>
      </c>
      <c r="H12" s="88">
        <v>4.8999999999999998E-3</v>
      </c>
    </row>
    <row r="13" spans="1:8" ht="15.5" x14ac:dyDescent="0.35">
      <c r="A13" s="121" t="s">
        <v>31</v>
      </c>
      <c r="B13" s="121" t="s">
        <v>135</v>
      </c>
      <c r="C13" s="133">
        <v>201</v>
      </c>
      <c r="D13" s="134">
        <v>424</v>
      </c>
      <c r="E13" s="134">
        <v>12</v>
      </c>
      <c r="F13" s="134">
        <v>3</v>
      </c>
      <c r="G13" s="135">
        <v>640</v>
      </c>
      <c r="H13" s="88">
        <v>0.4476</v>
      </c>
    </row>
    <row r="14" spans="1:8" ht="15.5" x14ac:dyDescent="0.35">
      <c r="A14" s="121" t="s">
        <v>31</v>
      </c>
      <c r="B14" s="121" t="s">
        <v>134</v>
      </c>
      <c r="C14" s="133">
        <v>0</v>
      </c>
      <c r="D14" s="134">
        <v>0</v>
      </c>
      <c r="E14" s="134">
        <v>0</v>
      </c>
      <c r="F14" s="134">
        <v>0</v>
      </c>
      <c r="G14" s="135">
        <v>0</v>
      </c>
      <c r="H14" s="88">
        <v>0</v>
      </c>
    </row>
    <row r="15" spans="1:8" ht="15.5" x14ac:dyDescent="0.35">
      <c r="A15" s="121" t="s">
        <v>31</v>
      </c>
      <c r="B15" s="121" t="s">
        <v>133</v>
      </c>
      <c r="C15" s="133">
        <v>0</v>
      </c>
      <c r="D15" s="134">
        <v>1</v>
      </c>
      <c r="E15" s="134">
        <v>0</v>
      </c>
      <c r="F15" s="134">
        <v>0</v>
      </c>
      <c r="G15" s="135">
        <v>1</v>
      </c>
      <c r="H15" s="88">
        <v>6.9999999999999999E-4</v>
      </c>
    </row>
    <row r="16" spans="1:8" ht="15.5" x14ac:dyDescent="0.35">
      <c r="A16" s="121" t="s">
        <v>31</v>
      </c>
      <c r="B16" s="121" t="s">
        <v>350</v>
      </c>
      <c r="C16" s="133">
        <v>0</v>
      </c>
      <c r="D16" s="134">
        <v>1</v>
      </c>
      <c r="E16" s="134">
        <v>0</v>
      </c>
      <c r="F16" s="134">
        <v>0</v>
      </c>
      <c r="G16" s="135">
        <v>1</v>
      </c>
      <c r="H16" s="88">
        <v>6.9999999999999999E-4</v>
      </c>
    </row>
    <row r="17" spans="1:8" ht="15.5" x14ac:dyDescent="0.35">
      <c r="A17" s="121" t="s">
        <v>31</v>
      </c>
      <c r="B17" s="121" t="s">
        <v>132</v>
      </c>
      <c r="C17" s="133">
        <v>0</v>
      </c>
      <c r="D17" s="134">
        <v>0</v>
      </c>
      <c r="E17" s="134">
        <v>0</v>
      </c>
      <c r="F17" s="134">
        <v>0</v>
      </c>
      <c r="G17" s="135">
        <v>0</v>
      </c>
      <c r="H17" s="88">
        <v>0</v>
      </c>
    </row>
    <row r="18" spans="1:8" ht="15.5" x14ac:dyDescent="0.35">
      <c r="A18" s="121" t="s">
        <v>31</v>
      </c>
      <c r="B18" s="121" t="s">
        <v>131</v>
      </c>
      <c r="C18" s="133">
        <v>0</v>
      </c>
      <c r="D18" s="134">
        <v>0</v>
      </c>
      <c r="E18" s="134">
        <v>0</v>
      </c>
      <c r="F18" s="134">
        <v>0</v>
      </c>
      <c r="G18" s="135">
        <v>0</v>
      </c>
      <c r="H18" s="88">
        <v>0</v>
      </c>
    </row>
    <row r="19" spans="1:8" ht="15.5" x14ac:dyDescent="0.35">
      <c r="A19" s="121" t="s">
        <v>31</v>
      </c>
      <c r="B19" s="121" t="s">
        <v>130</v>
      </c>
      <c r="C19" s="133">
        <v>0</v>
      </c>
      <c r="D19" s="134">
        <v>0</v>
      </c>
      <c r="E19" s="134">
        <v>0</v>
      </c>
      <c r="F19" s="134">
        <v>0</v>
      </c>
      <c r="G19" s="135">
        <v>0</v>
      </c>
      <c r="H19" s="88">
        <v>0</v>
      </c>
    </row>
    <row r="20" spans="1:8" ht="15.5" x14ac:dyDescent="0.35">
      <c r="A20" s="121" t="s">
        <v>31</v>
      </c>
      <c r="B20" s="121" t="s">
        <v>129</v>
      </c>
      <c r="C20" s="133">
        <v>0</v>
      </c>
      <c r="D20" s="134">
        <v>0</v>
      </c>
      <c r="E20" s="134">
        <v>0</v>
      </c>
      <c r="F20" s="134">
        <v>0</v>
      </c>
      <c r="G20" s="135">
        <v>0</v>
      </c>
      <c r="H20" s="88">
        <v>0</v>
      </c>
    </row>
    <row r="21" spans="1:8" ht="15.5" x14ac:dyDescent="0.35">
      <c r="A21" s="120" t="s">
        <v>34</v>
      </c>
      <c r="B21" s="120" t="s">
        <v>128</v>
      </c>
      <c r="C21" s="136">
        <v>0</v>
      </c>
      <c r="D21" s="136">
        <v>0</v>
      </c>
      <c r="E21" s="136">
        <v>0</v>
      </c>
      <c r="F21" s="136">
        <v>0</v>
      </c>
      <c r="G21" s="137">
        <v>0</v>
      </c>
      <c r="H21" s="89">
        <v>0</v>
      </c>
    </row>
    <row r="22" spans="1:8" ht="15.5" x14ac:dyDescent="0.35">
      <c r="A22" s="121" t="s">
        <v>34</v>
      </c>
      <c r="B22" s="121" t="s">
        <v>35</v>
      </c>
      <c r="C22" s="133">
        <v>0</v>
      </c>
      <c r="D22" s="134">
        <v>0</v>
      </c>
      <c r="E22" s="134">
        <v>0</v>
      </c>
      <c r="F22" s="134">
        <v>0</v>
      </c>
      <c r="G22" s="135">
        <v>0</v>
      </c>
      <c r="H22" s="88">
        <v>0</v>
      </c>
    </row>
    <row r="23" spans="1:8" ht="15.5" x14ac:dyDescent="0.35">
      <c r="A23" s="121" t="s">
        <v>34</v>
      </c>
      <c r="B23" s="121" t="s">
        <v>36</v>
      </c>
      <c r="C23" s="133">
        <v>0</v>
      </c>
      <c r="D23" s="134">
        <v>0</v>
      </c>
      <c r="E23" s="134">
        <v>0</v>
      </c>
      <c r="F23" s="134">
        <v>0</v>
      </c>
      <c r="G23" s="135">
        <v>0</v>
      </c>
      <c r="H23" s="88">
        <v>0</v>
      </c>
    </row>
    <row r="24" spans="1:8" ht="15.5" x14ac:dyDescent="0.35">
      <c r="A24" s="121" t="s">
        <v>34</v>
      </c>
      <c r="B24" s="121" t="s">
        <v>37</v>
      </c>
      <c r="C24" s="133">
        <v>0</v>
      </c>
      <c r="D24" s="134">
        <v>0</v>
      </c>
      <c r="E24" s="134">
        <v>0</v>
      </c>
      <c r="F24" s="134">
        <v>0</v>
      </c>
      <c r="G24" s="135">
        <v>0</v>
      </c>
      <c r="H24" s="88">
        <v>0</v>
      </c>
    </row>
    <row r="25" spans="1:8" ht="15.5" x14ac:dyDescent="0.35">
      <c r="A25" s="121" t="s">
        <v>34</v>
      </c>
      <c r="B25" s="121" t="s">
        <v>38</v>
      </c>
      <c r="C25" s="133">
        <v>0</v>
      </c>
      <c r="D25" s="134">
        <v>0</v>
      </c>
      <c r="E25" s="134">
        <v>0</v>
      </c>
      <c r="F25" s="134">
        <v>0</v>
      </c>
      <c r="G25" s="135">
        <v>0</v>
      </c>
      <c r="H25" s="88">
        <v>0</v>
      </c>
    </row>
    <row r="26" spans="1:8" ht="15.5" x14ac:dyDescent="0.35">
      <c r="A26" s="121" t="s">
        <v>34</v>
      </c>
      <c r="B26" s="121" t="s">
        <v>40</v>
      </c>
      <c r="C26" s="133">
        <v>0</v>
      </c>
      <c r="D26" s="134">
        <v>0</v>
      </c>
      <c r="E26" s="134">
        <v>0</v>
      </c>
      <c r="F26" s="134">
        <v>0</v>
      </c>
      <c r="G26" s="135">
        <v>0</v>
      </c>
      <c r="H26" s="88">
        <v>0</v>
      </c>
    </row>
    <row r="27" spans="1:8" ht="15.5" x14ac:dyDescent="0.35">
      <c r="A27" s="121" t="s">
        <v>34</v>
      </c>
      <c r="B27" s="121" t="s">
        <v>127</v>
      </c>
      <c r="C27" s="133">
        <v>0</v>
      </c>
      <c r="D27" s="134">
        <v>0</v>
      </c>
      <c r="E27" s="134">
        <v>0</v>
      </c>
      <c r="F27" s="134">
        <v>0</v>
      </c>
      <c r="G27" s="135">
        <v>0</v>
      </c>
      <c r="H27" s="88">
        <v>0</v>
      </c>
    </row>
    <row r="28" spans="1:8" ht="15.5" x14ac:dyDescent="0.35">
      <c r="A28" s="120" t="s">
        <v>124</v>
      </c>
      <c r="B28" s="120" t="s">
        <v>126</v>
      </c>
      <c r="C28" s="136">
        <v>0</v>
      </c>
      <c r="D28" s="136">
        <v>3</v>
      </c>
      <c r="E28" s="136">
        <v>0</v>
      </c>
      <c r="F28" s="136">
        <v>0</v>
      </c>
      <c r="G28" s="137">
        <v>3</v>
      </c>
      <c r="H28" s="89">
        <v>2.0999999999999999E-3</v>
      </c>
    </row>
    <row r="29" spans="1:8" ht="15.5" x14ac:dyDescent="0.35">
      <c r="A29" s="121" t="s">
        <v>124</v>
      </c>
      <c r="B29" s="121" t="s">
        <v>124</v>
      </c>
      <c r="C29" s="133">
        <v>0</v>
      </c>
      <c r="D29" s="134">
        <v>3</v>
      </c>
      <c r="E29" s="134">
        <v>0</v>
      </c>
      <c r="F29" s="134">
        <v>0</v>
      </c>
      <c r="G29" s="135">
        <v>3</v>
      </c>
      <c r="H29" s="88">
        <v>2.0999999999999999E-3</v>
      </c>
    </row>
    <row r="30" spans="1:8" ht="15.5" x14ac:dyDescent="0.35">
      <c r="A30" s="121" t="s">
        <v>124</v>
      </c>
      <c r="B30" s="121" t="s">
        <v>125</v>
      </c>
      <c r="C30" s="133">
        <v>0</v>
      </c>
      <c r="D30" s="134">
        <v>0</v>
      </c>
      <c r="E30" s="134">
        <v>0</v>
      </c>
      <c r="F30" s="134">
        <v>0</v>
      </c>
      <c r="G30" s="135">
        <v>0</v>
      </c>
      <c r="H30" s="88">
        <v>0</v>
      </c>
    </row>
    <row r="31" spans="1:8" ht="15.5" x14ac:dyDescent="0.35">
      <c r="A31" s="121" t="s">
        <v>124</v>
      </c>
      <c r="B31" s="121" t="s">
        <v>123</v>
      </c>
      <c r="C31" s="133">
        <v>0</v>
      </c>
      <c r="D31" s="134">
        <v>0</v>
      </c>
      <c r="E31" s="134">
        <v>0</v>
      </c>
      <c r="F31" s="134">
        <v>0</v>
      </c>
      <c r="G31" s="135">
        <v>0</v>
      </c>
      <c r="H31" s="88">
        <v>0</v>
      </c>
    </row>
    <row r="32" spans="1:8" ht="15.5" x14ac:dyDescent="0.35">
      <c r="A32" s="120" t="s">
        <v>41</v>
      </c>
      <c r="B32" s="120" t="s">
        <v>122</v>
      </c>
      <c r="C32" s="136">
        <v>1</v>
      </c>
      <c r="D32" s="136">
        <v>7</v>
      </c>
      <c r="E32" s="136">
        <v>1</v>
      </c>
      <c r="F32" s="136">
        <v>0</v>
      </c>
      <c r="G32" s="137">
        <v>9</v>
      </c>
      <c r="H32" s="89">
        <v>6.3E-3</v>
      </c>
    </row>
    <row r="33" spans="1:8" ht="15.5" x14ac:dyDescent="0.35">
      <c r="A33" s="121" t="s">
        <v>41</v>
      </c>
      <c r="B33" s="121" t="s">
        <v>42</v>
      </c>
      <c r="C33" s="133">
        <v>1</v>
      </c>
      <c r="D33" s="134">
        <v>7</v>
      </c>
      <c r="E33" s="134">
        <v>1</v>
      </c>
      <c r="F33" s="134">
        <v>0</v>
      </c>
      <c r="G33" s="135">
        <v>9</v>
      </c>
      <c r="H33" s="88">
        <v>6.3E-3</v>
      </c>
    </row>
    <row r="34" spans="1:8" ht="15.5" x14ac:dyDescent="0.35">
      <c r="A34" s="121" t="s">
        <v>41</v>
      </c>
      <c r="B34" s="121" t="s">
        <v>121</v>
      </c>
      <c r="C34" s="133">
        <v>0</v>
      </c>
      <c r="D34" s="134">
        <v>0</v>
      </c>
      <c r="E34" s="134">
        <v>0</v>
      </c>
      <c r="F34" s="134">
        <v>0</v>
      </c>
      <c r="G34" s="135">
        <v>0</v>
      </c>
      <c r="H34" s="88">
        <v>0</v>
      </c>
    </row>
    <row r="35" spans="1:8" ht="15.5" x14ac:dyDescent="0.35">
      <c r="A35" s="121" t="s">
        <v>41</v>
      </c>
      <c r="B35" s="121" t="s">
        <v>120</v>
      </c>
      <c r="C35" s="133">
        <v>0</v>
      </c>
      <c r="D35" s="134">
        <v>0</v>
      </c>
      <c r="E35" s="134">
        <v>0</v>
      </c>
      <c r="F35" s="134">
        <v>0</v>
      </c>
      <c r="G35" s="135">
        <v>0</v>
      </c>
      <c r="H35" s="88">
        <v>0</v>
      </c>
    </row>
    <row r="36" spans="1:8" ht="15.5" x14ac:dyDescent="0.35">
      <c r="A36" s="121" t="s">
        <v>41</v>
      </c>
      <c r="B36" s="121" t="s">
        <v>119</v>
      </c>
      <c r="C36" s="133">
        <v>0</v>
      </c>
      <c r="D36" s="134">
        <v>0</v>
      </c>
      <c r="E36" s="134">
        <v>0</v>
      </c>
      <c r="F36" s="134">
        <v>0</v>
      </c>
      <c r="G36" s="135">
        <v>0</v>
      </c>
      <c r="H36" s="88">
        <v>0</v>
      </c>
    </row>
    <row r="37" spans="1:8" ht="15.5" x14ac:dyDescent="0.35">
      <c r="A37" s="120" t="s">
        <v>117</v>
      </c>
      <c r="B37" s="120" t="s">
        <v>118</v>
      </c>
      <c r="C37" s="136">
        <v>137</v>
      </c>
      <c r="D37" s="136">
        <v>204</v>
      </c>
      <c r="E37" s="136">
        <v>0</v>
      </c>
      <c r="F37" s="136">
        <v>0</v>
      </c>
      <c r="G37" s="137">
        <v>341</v>
      </c>
      <c r="H37" s="89">
        <v>0.23849999999999999</v>
      </c>
    </row>
    <row r="38" spans="1:8" ht="15.5" x14ac:dyDescent="0.35">
      <c r="A38" s="122" t="s">
        <v>117</v>
      </c>
      <c r="B38" s="122" t="s">
        <v>39</v>
      </c>
      <c r="C38" s="138">
        <v>0</v>
      </c>
      <c r="D38" s="138">
        <v>42</v>
      </c>
      <c r="E38" s="138">
        <v>0</v>
      </c>
      <c r="F38" s="138">
        <v>0</v>
      </c>
      <c r="G38" s="138">
        <v>42</v>
      </c>
      <c r="H38" s="86">
        <v>2.9399999999999999E-2</v>
      </c>
    </row>
    <row r="39" spans="1:8" ht="15.5" x14ac:dyDescent="0.35">
      <c r="A39" s="122" t="s">
        <v>117</v>
      </c>
      <c r="B39" s="122" t="s">
        <v>116</v>
      </c>
      <c r="C39" s="138">
        <v>137</v>
      </c>
      <c r="D39" s="138">
        <v>162</v>
      </c>
      <c r="E39" s="138">
        <v>0</v>
      </c>
      <c r="F39" s="138">
        <v>0</v>
      </c>
      <c r="G39" s="138">
        <v>299</v>
      </c>
      <c r="H39" s="86">
        <v>0.20910000000000001</v>
      </c>
    </row>
    <row r="40" spans="1:8" ht="15.5" x14ac:dyDescent="0.35">
      <c r="A40" s="123" t="s">
        <v>112</v>
      </c>
      <c r="B40" s="123" t="s">
        <v>113</v>
      </c>
      <c r="C40" s="139">
        <v>381</v>
      </c>
      <c r="D40" s="140">
        <v>989</v>
      </c>
      <c r="E40" s="140">
        <v>56</v>
      </c>
      <c r="F40" s="140">
        <v>4</v>
      </c>
      <c r="G40" s="140">
        <v>1430</v>
      </c>
      <c r="H40" s="90">
        <v>1</v>
      </c>
    </row>
    <row r="41" spans="1:8" ht="18.75" customHeight="1" x14ac:dyDescent="0.35">
      <c r="B41" s="128"/>
      <c r="C41" s="149"/>
      <c r="D41" s="149"/>
      <c r="E41" s="149"/>
      <c r="F41" s="149"/>
      <c r="G41" s="149"/>
      <c r="H41" s="101"/>
    </row>
    <row r="42" spans="1:8" ht="18.75" customHeight="1" x14ac:dyDescent="0.35">
      <c r="A42" s="170" t="s">
        <v>397</v>
      </c>
      <c r="B42" s="128"/>
      <c r="C42" s="149"/>
      <c r="D42" s="149"/>
      <c r="E42" s="149"/>
      <c r="F42" s="149"/>
      <c r="G42" s="149"/>
      <c r="H42" s="101"/>
    </row>
    <row r="43" spans="1:8" ht="18.75" customHeight="1" x14ac:dyDescent="0.35">
      <c r="A43" s="170"/>
      <c r="B43" s="128"/>
      <c r="C43" s="149"/>
      <c r="D43" s="149"/>
      <c r="E43" s="149"/>
      <c r="F43" s="149"/>
      <c r="G43" s="149"/>
      <c r="H43" s="101"/>
    </row>
    <row r="44" spans="1:8" x14ac:dyDescent="0.25">
      <c r="A44" s="99" t="s">
        <v>43</v>
      </c>
      <c r="B44" s="240">
        <f>Cover_sheet!B23</f>
        <v>44952</v>
      </c>
    </row>
    <row r="45" spans="1:8" x14ac:dyDescent="0.25">
      <c r="A45" s="99" t="s">
        <v>44</v>
      </c>
      <c r="B45" s="240">
        <f>Cover_sheet!B24</f>
        <v>44980</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36328125" style="163" bestFit="1" customWidth="1"/>
    <col min="2" max="3" width="13.453125" style="163" customWidth="1"/>
    <col min="4" max="4" width="29.54296875" style="163" bestFit="1" customWidth="1"/>
    <col min="5" max="16384" width="9.08984375" style="163"/>
  </cols>
  <sheetData>
    <row r="1" spans="1:4" ht="28" x14ac:dyDescent="0.6">
      <c r="A1" s="169" t="s">
        <v>340</v>
      </c>
    </row>
    <row r="3" spans="1:4" ht="15.5" x14ac:dyDescent="0.35">
      <c r="A3" s="164" t="s">
        <v>377</v>
      </c>
      <c r="B3" s="164" t="s">
        <v>346</v>
      </c>
      <c r="C3" s="164" t="s">
        <v>347</v>
      </c>
      <c r="D3" s="165" t="s">
        <v>411</v>
      </c>
    </row>
    <row r="4" spans="1:4" ht="15.5" x14ac:dyDescent="0.35">
      <c r="A4" s="122" t="s">
        <v>210</v>
      </c>
      <c r="B4" s="122" t="s">
        <v>69</v>
      </c>
      <c r="C4" s="122" t="s">
        <v>56</v>
      </c>
      <c r="D4" s="166" t="s">
        <v>46</v>
      </c>
    </row>
    <row r="5" spans="1:4" ht="15.5" x14ac:dyDescent="0.35">
      <c r="A5" s="122" t="s">
        <v>232</v>
      </c>
      <c r="B5" s="122" t="s">
        <v>71</v>
      </c>
      <c r="C5" s="122" t="s">
        <v>57</v>
      </c>
      <c r="D5" s="166" t="s">
        <v>47</v>
      </c>
    </row>
    <row r="6" spans="1:4" ht="15.5" x14ac:dyDescent="0.35">
      <c r="A6" s="122" t="s">
        <v>233</v>
      </c>
      <c r="B6" s="122" t="s">
        <v>72</v>
      </c>
      <c r="C6" s="122" t="s">
        <v>57</v>
      </c>
      <c r="D6" s="166" t="s">
        <v>47</v>
      </c>
    </row>
    <row r="7" spans="1:4" ht="15.5" x14ac:dyDescent="0.35">
      <c r="A7" s="122" t="s">
        <v>234</v>
      </c>
      <c r="B7" s="122" t="s">
        <v>77</v>
      </c>
      <c r="C7" s="122" t="s">
        <v>58</v>
      </c>
      <c r="D7" s="166" t="s">
        <v>48</v>
      </c>
    </row>
    <row r="8" spans="1:4" ht="15.5" x14ac:dyDescent="0.35">
      <c r="A8" s="122" t="s">
        <v>235</v>
      </c>
      <c r="B8" s="122" t="s">
        <v>78</v>
      </c>
      <c r="C8" s="122" t="s">
        <v>58</v>
      </c>
      <c r="D8" s="166" t="s">
        <v>48</v>
      </c>
    </row>
    <row r="9" spans="1:4" ht="15.5" x14ac:dyDescent="0.35">
      <c r="A9" s="122" t="s">
        <v>237</v>
      </c>
      <c r="B9" s="122" t="s">
        <v>236</v>
      </c>
      <c r="C9" s="122" t="s">
        <v>59</v>
      </c>
      <c r="D9" s="166" t="s">
        <v>49</v>
      </c>
    </row>
    <row r="10" spans="1:4" ht="15.5" x14ac:dyDescent="0.35">
      <c r="A10" s="122" t="s">
        <v>238</v>
      </c>
      <c r="B10" s="122" t="s">
        <v>98</v>
      </c>
      <c r="C10" s="122" t="s">
        <v>63</v>
      </c>
      <c r="D10" s="166" t="s">
        <v>53</v>
      </c>
    </row>
    <row r="11" spans="1:4" ht="15.5" x14ac:dyDescent="0.35">
      <c r="A11" s="122" t="s">
        <v>240</v>
      </c>
      <c r="B11" s="122" t="s">
        <v>239</v>
      </c>
      <c r="C11" s="122" t="s">
        <v>60</v>
      </c>
      <c r="D11" s="166" t="s">
        <v>227</v>
      </c>
    </row>
    <row r="12" spans="1:4" ht="15.5" x14ac:dyDescent="0.35">
      <c r="A12" s="122" t="s">
        <v>96</v>
      </c>
      <c r="B12" s="122" t="s">
        <v>95</v>
      </c>
      <c r="C12" s="122" t="s">
        <v>62</v>
      </c>
      <c r="D12" s="166" t="s">
        <v>52</v>
      </c>
    </row>
    <row r="13" spans="1:4" ht="15.5" x14ac:dyDescent="0.35">
      <c r="A13" s="122" t="s">
        <v>211</v>
      </c>
      <c r="B13" s="122" t="s">
        <v>66</v>
      </c>
      <c r="C13" s="122" t="s">
        <v>55</v>
      </c>
      <c r="D13" s="166" t="s">
        <v>45</v>
      </c>
    </row>
    <row r="14" spans="1:4" ht="15.5" x14ac:dyDescent="0.35">
      <c r="A14" s="122" t="s">
        <v>241</v>
      </c>
      <c r="B14" s="122" t="s">
        <v>70</v>
      </c>
      <c r="C14" s="122" t="s">
        <v>56</v>
      </c>
      <c r="D14" s="166" t="s">
        <v>46</v>
      </c>
    </row>
    <row r="15" spans="1:4" ht="15.5" x14ac:dyDescent="0.35">
      <c r="A15" s="122" t="s">
        <v>243</v>
      </c>
      <c r="B15" s="122" t="s">
        <v>242</v>
      </c>
      <c r="C15" s="122" t="s">
        <v>56</v>
      </c>
      <c r="D15" s="166" t="s">
        <v>46</v>
      </c>
    </row>
    <row r="16" spans="1:4" ht="15.5" x14ac:dyDescent="0.35">
      <c r="A16" s="122" t="s">
        <v>245</v>
      </c>
      <c r="B16" s="122" t="s">
        <v>244</v>
      </c>
      <c r="C16" s="122" t="s">
        <v>59</v>
      </c>
      <c r="D16" s="166" t="s">
        <v>49</v>
      </c>
    </row>
    <row r="17" spans="1:4" ht="15.5" x14ac:dyDescent="0.35">
      <c r="A17" s="122" t="s">
        <v>247</v>
      </c>
      <c r="B17" s="122" t="s">
        <v>246</v>
      </c>
      <c r="C17" s="122" t="s">
        <v>60</v>
      </c>
      <c r="D17" s="166" t="s">
        <v>227</v>
      </c>
    </row>
    <row r="18" spans="1:4" ht="15.5" x14ac:dyDescent="0.35">
      <c r="A18" s="122" t="s">
        <v>248</v>
      </c>
      <c r="B18" s="122" t="s">
        <v>67</v>
      </c>
      <c r="C18" s="122" t="s">
        <v>55</v>
      </c>
      <c r="D18" s="166" t="s">
        <v>45</v>
      </c>
    </row>
    <row r="19" spans="1:4" ht="15.5" x14ac:dyDescent="0.35">
      <c r="A19" s="122" t="s">
        <v>250</v>
      </c>
      <c r="B19" s="122" t="s">
        <v>249</v>
      </c>
      <c r="C19" s="122" t="s">
        <v>58</v>
      </c>
      <c r="D19" s="166" t="s">
        <v>48</v>
      </c>
    </row>
    <row r="20" spans="1:4" ht="15.5" x14ac:dyDescent="0.35">
      <c r="A20" s="122" t="s">
        <v>252</v>
      </c>
      <c r="B20" s="122" t="s">
        <v>251</v>
      </c>
      <c r="C20" s="122" t="s">
        <v>60</v>
      </c>
      <c r="D20" s="166" t="s">
        <v>227</v>
      </c>
    </row>
    <row r="21" spans="1:4" ht="15.5" x14ac:dyDescent="0.35">
      <c r="A21" s="122" t="s">
        <v>213</v>
      </c>
      <c r="B21" s="122" t="s">
        <v>212</v>
      </c>
      <c r="C21" s="122" t="s">
        <v>56</v>
      </c>
      <c r="D21" s="166" t="s">
        <v>46</v>
      </c>
    </row>
    <row r="22" spans="1:4" ht="15.5" x14ac:dyDescent="0.35">
      <c r="A22" s="122" t="s">
        <v>253</v>
      </c>
      <c r="B22" s="122" t="s">
        <v>79</v>
      </c>
      <c r="C22" s="122" t="s">
        <v>58</v>
      </c>
      <c r="D22" s="166" t="s">
        <v>48</v>
      </c>
    </row>
    <row r="23" spans="1:4" ht="15.5" x14ac:dyDescent="0.35">
      <c r="A23" s="122" t="s">
        <v>254</v>
      </c>
      <c r="B23" s="122" t="s">
        <v>99</v>
      </c>
      <c r="C23" s="122" t="s">
        <v>63</v>
      </c>
      <c r="D23" s="166" t="s">
        <v>53</v>
      </c>
    </row>
    <row r="24" spans="1:4" ht="15.5" x14ac:dyDescent="0.35">
      <c r="A24" s="122" t="s">
        <v>255</v>
      </c>
      <c r="B24" s="122" t="s">
        <v>100</v>
      </c>
      <c r="C24" s="122" t="s">
        <v>63</v>
      </c>
      <c r="D24" s="166" t="s">
        <v>53</v>
      </c>
    </row>
    <row r="25" spans="1:4" ht="15.5" x14ac:dyDescent="0.35">
      <c r="A25" s="122" t="s">
        <v>257</v>
      </c>
      <c r="B25" s="122" t="s">
        <v>256</v>
      </c>
      <c r="C25" s="122" t="s">
        <v>60</v>
      </c>
      <c r="D25" s="166" t="s">
        <v>227</v>
      </c>
    </row>
    <row r="26" spans="1:4" ht="15.5" x14ac:dyDescent="0.35">
      <c r="A26" s="122" t="s">
        <v>258</v>
      </c>
      <c r="B26" s="122" t="s">
        <v>88</v>
      </c>
      <c r="C26" s="122" t="s">
        <v>60</v>
      </c>
      <c r="D26" s="166" t="s">
        <v>227</v>
      </c>
    </row>
    <row r="27" spans="1:4" ht="15.5" x14ac:dyDescent="0.35">
      <c r="A27" s="122" t="s">
        <v>215</v>
      </c>
      <c r="B27" s="122" t="s">
        <v>214</v>
      </c>
      <c r="C27" s="122" t="s">
        <v>62</v>
      </c>
      <c r="D27" s="166" t="s">
        <v>52</v>
      </c>
    </row>
    <row r="28" spans="1:4" ht="15.5" x14ac:dyDescent="0.35">
      <c r="A28" s="122" t="s">
        <v>260</v>
      </c>
      <c r="B28" s="122" t="s">
        <v>259</v>
      </c>
      <c r="C28" s="122" t="s">
        <v>62</v>
      </c>
      <c r="D28" s="166" t="s">
        <v>52</v>
      </c>
    </row>
    <row r="29" spans="1:4" ht="15.5" x14ac:dyDescent="0.35">
      <c r="A29" s="122" t="s">
        <v>261</v>
      </c>
      <c r="B29" s="122" t="s">
        <v>89</v>
      </c>
      <c r="C29" s="122" t="s">
        <v>60</v>
      </c>
      <c r="D29" s="166" t="s">
        <v>227</v>
      </c>
    </row>
    <row r="30" spans="1:4" ht="15.5" x14ac:dyDescent="0.35">
      <c r="A30" s="122" t="s">
        <v>90</v>
      </c>
      <c r="B30" s="122" t="s">
        <v>262</v>
      </c>
      <c r="C30" s="122" t="s">
        <v>60</v>
      </c>
      <c r="D30" s="166" t="s">
        <v>227</v>
      </c>
    </row>
    <row r="31" spans="1:4" ht="15.5" x14ac:dyDescent="0.35">
      <c r="A31" s="122" t="s">
        <v>264</v>
      </c>
      <c r="B31" s="122" t="s">
        <v>263</v>
      </c>
      <c r="C31" s="122" t="s">
        <v>60</v>
      </c>
      <c r="D31" s="166" t="s">
        <v>227</v>
      </c>
    </row>
    <row r="32" spans="1:4" ht="15.5" x14ac:dyDescent="0.35">
      <c r="A32" s="122" t="s">
        <v>265</v>
      </c>
      <c r="B32" s="122" t="s">
        <v>81</v>
      </c>
      <c r="C32" s="122" t="s">
        <v>58</v>
      </c>
      <c r="D32" s="166" t="s">
        <v>48</v>
      </c>
    </row>
    <row r="33" spans="1:4" ht="15.5" x14ac:dyDescent="0.35">
      <c r="A33" s="122" t="s">
        <v>267</v>
      </c>
      <c r="B33" s="122" t="s">
        <v>266</v>
      </c>
      <c r="C33" s="122" t="s">
        <v>59</v>
      </c>
      <c r="D33" s="166" t="s">
        <v>49</v>
      </c>
    </row>
    <row r="34" spans="1:4" ht="15.5" x14ac:dyDescent="0.35">
      <c r="A34" s="122" t="s">
        <v>269</v>
      </c>
      <c r="B34" s="122" t="s">
        <v>268</v>
      </c>
      <c r="C34" s="122" t="s">
        <v>59</v>
      </c>
      <c r="D34" s="166" t="s">
        <v>49</v>
      </c>
    </row>
    <row r="35" spans="1:4" ht="15.5" x14ac:dyDescent="0.35">
      <c r="A35" s="122" t="s">
        <v>271</v>
      </c>
      <c r="B35" s="122" t="s">
        <v>270</v>
      </c>
      <c r="C35" s="122" t="s">
        <v>59</v>
      </c>
      <c r="D35" s="166" t="s">
        <v>49</v>
      </c>
    </row>
    <row r="36" spans="1:4" ht="15.5" x14ac:dyDescent="0.35">
      <c r="A36" s="122" t="s">
        <v>273</v>
      </c>
      <c r="B36" s="122" t="s">
        <v>272</v>
      </c>
      <c r="C36" s="122" t="s">
        <v>62</v>
      </c>
      <c r="D36" s="166" t="s">
        <v>52</v>
      </c>
    </row>
    <row r="37" spans="1:4" ht="15.5" x14ac:dyDescent="0.35">
      <c r="A37" s="122" t="s">
        <v>274</v>
      </c>
      <c r="B37" s="122" t="s">
        <v>82</v>
      </c>
      <c r="C37" s="122" t="s">
        <v>59</v>
      </c>
      <c r="D37" s="166" t="s">
        <v>49</v>
      </c>
    </row>
    <row r="38" spans="1:4" ht="15.5" x14ac:dyDescent="0.35">
      <c r="A38" s="122" t="s">
        <v>276</v>
      </c>
      <c r="B38" s="122" t="s">
        <v>275</v>
      </c>
      <c r="C38" s="122" t="s">
        <v>62</v>
      </c>
      <c r="D38" s="166" t="s">
        <v>52</v>
      </c>
    </row>
    <row r="39" spans="1:4" ht="15.5" x14ac:dyDescent="0.35">
      <c r="A39" s="122" t="s">
        <v>217</v>
      </c>
      <c r="B39" s="122" t="s">
        <v>216</v>
      </c>
      <c r="C39" s="122" t="s">
        <v>60</v>
      </c>
      <c r="D39" s="166" t="s">
        <v>227</v>
      </c>
    </row>
    <row r="40" spans="1:4" ht="15.5" x14ac:dyDescent="0.35">
      <c r="A40" s="122" t="s">
        <v>277</v>
      </c>
      <c r="B40" s="122" t="s">
        <v>87</v>
      </c>
      <c r="C40" s="122" t="s">
        <v>60</v>
      </c>
      <c r="D40" s="166" t="s">
        <v>227</v>
      </c>
    </row>
    <row r="41" spans="1:4" ht="15.5" x14ac:dyDescent="0.35">
      <c r="A41" s="122" t="s">
        <v>278</v>
      </c>
      <c r="B41" s="122" t="s">
        <v>91</v>
      </c>
      <c r="C41" s="122" t="s">
        <v>60</v>
      </c>
      <c r="D41" s="166" t="s">
        <v>227</v>
      </c>
    </row>
    <row r="42" spans="1:4" ht="15.5" x14ac:dyDescent="0.35">
      <c r="A42" s="122" t="s">
        <v>280</v>
      </c>
      <c r="B42" s="122" t="s">
        <v>279</v>
      </c>
      <c r="C42" s="122" t="s">
        <v>56</v>
      </c>
      <c r="D42" s="166" t="s">
        <v>46</v>
      </c>
    </row>
    <row r="43" spans="1:4" ht="15.5" x14ac:dyDescent="0.35">
      <c r="A43" s="122" t="s">
        <v>282</v>
      </c>
      <c r="B43" s="122" t="s">
        <v>281</v>
      </c>
      <c r="C43" s="122" t="s">
        <v>57</v>
      </c>
      <c r="D43" s="166" t="s">
        <v>47</v>
      </c>
    </row>
    <row r="44" spans="1:4" ht="15.5" x14ac:dyDescent="0.35">
      <c r="A44" s="122" t="s">
        <v>218</v>
      </c>
      <c r="B44" s="122" t="s">
        <v>73</v>
      </c>
      <c r="C44" s="122" t="s">
        <v>57</v>
      </c>
      <c r="D44" s="166" t="s">
        <v>47</v>
      </c>
    </row>
    <row r="45" spans="1:4" ht="15.5" x14ac:dyDescent="0.35">
      <c r="A45" s="122" t="s">
        <v>283</v>
      </c>
      <c r="B45" s="122" t="s">
        <v>74</v>
      </c>
      <c r="C45" s="122" t="s">
        <v>57</v>
      </c>
      <c r="D45" s="166" t="s">
        <v>47</v>
      </c>
    </row>
    <row r="46" spans="1:4" ht="15.5" x14ac:dyDescent="0.35">
      <c r="A46" s="122" t="s">
        <v>284</v>
      </c>
      <c r="B46" s="122" t="s">
        <v>68</v>
      </c>
      <c r="C46" s="122" t="s">
        <v>55</v>
      </c>
      <c r="D46" s="166" t="s">
        <v>45</v>
      </c>
    </row>
    <row r="47" spans="1:4" ht="15.5" x14ac:dyDescent="0.35">
      <c r="A47" s="122" t="s">
        <v>286</v>
      </c>
      <c r="B47" s="122" t="s">
        <v>285</v>
      </c>
      <c r="C47" s="122" t="s">
        <v>55</v>
      </c>
      <c r="D47" s="166" t="s">
        <v>45</v>
      </c>
    </row>
    <row r="48" spans="1:4" ht="15.5" x14ac:dyDescent="0.35">
      <c r="A48" s="122" t="s">
        <v>287</v>
      </c>
      <c r="B48" s="122" t="s">
        <v>83</v>
      </c>
      <c r="C48" s="122" t="s">
        <v>59</v>
      </c>
      <c r="D48" s="166" t="s">
        <v>49</v>
      </c>
    </row>
    <row r="49" spans="1:4" ht="15.5" x14ac:dyDescent="0.35">
      <c r="A49" s="122" t="s">
        <v>288</v>
      </c>
      <c r="B49" s="122" t="s">
        <v>84</v>
      </c>
      <c r="C49" s="122" t="s">
        <v>59</v>
      </c>
      <c r="D49" s="166" t="s">
        <v>49</v>
      </c>
    </row>
    <row r="50" spans="1:4" ht="15.5" x14ac:dyDescent="0.35">
      <c r="A50" s="122" t="s">
        <v>317</v>
      </c>
      <c r="B50" s="122" t="s">
        <v>75</v>
      </c>
      <c r="C50" s="122" t="s">
        <v>57</v>
      </c>
      <c r="D50" s="166" t="s">
        <v>47</v>
      </c>
    </row>
    <row r="51" spans="1:4" ht="15.5" x14ac:dyDescent="0.35">
      <c r="A51" s="122" t="s">
        <v>290</v>
      </c>
      <c r="B51" s="122" t="s">
        <v>289</v>
      </c>
      <c r="C51" s="122" t="s">
        <v>61</v>
      </c>
      <c r="D51" s="166" t="s">
        <v>51</v>
      </c>
    </row>
    <row r="52" spans="1:4" ht="15.5" x14ac:dyDescent="0.35">
      <c r="A52" s="122" t="s">
        <v>292</v>
      </c>
      <c r="B52" s="122" t="s">
        <v>291</v>
      </c>
      <c r="C52" s="122" t="s">
        <v>61</v>
      </c>
      <c r="D52" s="166" t="s">
        <v>51</v>
      </c>
    </row>
    <row r="53" spans="1:4" ht="15.5" x14ac:dyDescent="0.35">
      <c r="A53" s="122" t="s">
        <v>294</v>
      </c>
      <c r="B53" s="122" t="s">
        <v>293</v>
      </c>
      <c r="C53" s="122" t="s">
        <v>61</v>
      </c>
      <c r="D53" s="166" t="s">
        <v>51</v>
      </c>
    </row>
    <row r="54" spans="1:4" ht="15.5" x14ac:dyDescent="0.35">
      <c r="A54" s="122" t="s">
        <v>296</v>
      </c>
      <c r="B54" s="122" t="s">
        <v>295</v>
      </c>
      <c r="C54" s="122" t="s">
        <v>61</v>
      </c>
      <c r="D54" s="166" t="s">
        <v>51</v>
      </c>
    </row>
    <row r="55" spans="1:4" ht="15.5" x14ac:dyDescent="0.35">
      <c r="A55" s="122" t="s">
        <v>297</v>
      </c>
      <c r="B55" s="122" t="s">
        <v>93</v>
      </c>
      <c r="C55" s="122" t="s">
        <v>61</v>
      </c>
      <c r="D55" s="166" t="s">
        <v>51</v>
      </c>
    </row>
    <row r="56" spans="1:4" ht="15.5" x14ac:dyDescent="0.35">
      <c r="A56" s="122" t="s">
        <v>316</v>
      </c>
      <c r="B56" s="122" t="s">
        <v>298</v>
      </c>
      <c r="C56" s="122" t="s">
        <v>61</v>
      </c>
      <c r="D56" s="166" t="s">
        <v>51</v>
      </c>
    </row>
    <row r="57" spans="1:4" ht="15.5" x14ac:dyDescent="0.35">
      <c r="A57" s="122" t="s">
        <v>315</v>
      </c>
      <c r="B57" s="122" t="s">
        <v>92</v>
      </c>
      <c r="C57" s="122" t="s">
        <v>61</v>
      </c>
      <c r="D57" s="166" t="s">
        <v>51</v>
      </c>
    </row>
    <row r="58" spans="1:4" ht="15.5" x14ac:dyDescent="0.35">
      <c r="A58" s="122" t="s">
        <v>300</v>
      </c>
      <c r="B58" s="122" t="s">
        <v>299</v>
      </c>
      <c r="C58" s="122" t="s">
        <v>61</v>
      </c>
      <c r="D58" s="166" t="s">
        <v>51</v>
      </c>
    </row>
    <row r="59" spans="1:4" ht="15.5" x14ac:dyDescent="0.35">
      <c r="A59" s="122" t="s">
        <v>302</v>
      </c>
      <c r="B59" s="122" t="s">
        <v>301</v>
      </c>
      <c r="C59" s="122" t="s">
        <v>61</v>
      </c>
      <c r="D59" s="166" t="s">
        <v>51</v>
      </c>
    </row>
    <row r="60" spans="1:4" ht="15.5" x14ac:dyDescent="0.35">
      <c r="A60" s="122" t="s">
        <v>304</v>
      </c>
      <c r="B60" s="122" t="s">
        <v>303</v>
      </c>
      <c r="C60" s="122" t="s">
        <v>61</v>
      </c>
      <c r="D60" s="166" t="s">
        <v>51</v>
      </c>
    </row>
    <row r="61" spans="1:4" ht="15.5" x14ac:dyDescent="0.35">
      <c r="A61" s="122" t="s">
        <v>219</v>
      </c>
      <c r="B61" s="122" t="s">
        <v>94</v>
      </c>
      <c r="C61" s="122" t="s">
        <v>61</v>
      </c>
      <c r="D61" s="166" t="s">
        <v>51</v>
      </c>
    </row>
    <row r="62" spans="1:4" ht="15.5" x14ac:dyDescent="0.35">
      <c r="A62" s="122" t="s">
        <v>404</v>
      </c>
      <c r="B62" s="122" t="s">
        <v>220</v>
      </c>
      <c r="C62" s="122" t="s">
        <v>61</v>
      </c>
      <c r="D62" s="166" t="s">
        <v>51</v>
      </c>
    </row>
    <row r="63" spans="1:4" ht="15.5" x14ac:dyDescent="0.35">
      <c r="A63" s="122" t="s">
        <v>305</v>
      </c>
      <c r="B63" s="122" t="s">
        <v>85</v>
      </c>
      <c r="C63" s="122" t="s">
        <v>60</v>
      </c>
      <c r="D63" s="166" t="s">
        <v>227</v>
      </c>
    </row>
    <row r="64" spans="1:4" ht="15.5" x14ac:dyDescent="0.35">
      <c r="A64" s="122" t="s">
        <v>306</v>
      </c>
      <c r="B64" s="122" t="s">
        <v>80</v>
      </c>
      <c r="C64" s="122" t="s">
        <v>58</v>
      </c>
      <c r="D64" s="166" t="s">
        <v>48</v>
      </c>
    </row>
    <row r="65" spans="1:4" ht="15.5" x14ac:dyDescent="0.35">
      <c r="A65" s="122" t="s">
        <v>222</v>
      </c>
      <c r="B65" s="122" t="s">
        <v>221</v>
      </c>
      <c r="C65" s="122" t="s">
        <v>57</v>
      </c>
      <c r="D65" s="166" t="s">
        <v>47</v>
      </c>
    </row>
    <row r="66" spans="1:4" ht="15.5" x14ac:dyDescent="0.35">
      <c r="A66" s="122" t="s">
        <v>308</v>
      </c>
      <c r="B66" s="122" t="s">
        <v>307</v>
      </c>
      <c r="C66" s="122" t="str">
        <f>B66</f>
        <v>E47000004</v>
      </c>
      <c r="D66" s="166" t="s">
        <v>46</v>
      </c>
    </row>
    <row r="67" spans="1:4" ht="15.5" x14ac:dyDescent="0.35">
      <c r="A67" s="122" t="s">
        <v>310</v>
      </c>
      <c r="B67" s="122" t="s">
        <v>309</v>
      </c>
      <c r="C67" s="122" t="str">
        <f>B67</f>
        <v>E47000006</v>
      </c>
      <c r="D67" s="166" t="s">
        <v>45</v>
      </c>
    </row>
    <row r="68" spans="1:4" ht="15.5" x14ac:dyDescent="0.35">
      <c r="A68" s="122" t="s">
        <v>312</v>
      </c>
      <c r="B68" s="122" t="s">
        <v>311</v>
      </c>
      <c r="C68" s="122" t="str">
        <f>B68</f>
        <v>E47000007</v>
      </c>
      <c r="D68" s="166" t="s">
        <v>49</v>
      </c>
    </row>
    <row r="69" spans="1:4" ht="15.5" x14ac:dyDescent="0.35">
      <c r="A69" s="167" t="s">
        <v>314</v>
      </c>
      <c r="B69" s="167" t="s">
        <v>313</v>
      </c>
      <c r="C69" s="167" t="str">
        <f>B69</f>
        <v>E47000009</v>
      </c>
      <c r="D69" s="168" t="s">
        <v>53</v>
      </c>
    </row>
    <row r="71" spans="1:4" x14ac:dyDescent="0.3">
      <c r="A71" s="163" t="s">
        <v>378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5"/>
  <sheetViews>
    <sheetView showGridLines="0" workbookViewId="0"/>
  </sheetViews>
  <sheetFormatPr defaultColWidth="8.90625" defaultRowHeight="14" x14ac:dyDescent="0.3"/>
  <cols>
    <col min="1" max="1" width="37.36328125" style="176" customWidth="1"/>
    <col min="2" max="2" width="96.36328125" style="176" customWidth="1"/>
    <col min="3" max="4" width="18.6328125" style="176" customWidth="1"/>
    <col min="5" max="16384" width="8.90625" style="176"/>
  </cols>
  <sheetData>
    <row r="1" spans="1:4" ht="28" x14ac:dyDescent="0.6">
      <c r="A1" s="1" t="s">
        <v>7</v>
      </c>
    </row>
    <row r="2" spans="1:4" ht="15.5" x14ac:dyDescent="0.35">
      <c r="A2" s="150" t="s">
        <v>8</v>
      </c>
      <c r="B2" s="151">
        <f>Cover_sheet!$B$23</f>
        <v>44952</v>
      </c>
    </row>
    <row r="3" spans="1:4" ht="15.5" x14ac:dyDescent="0.35">
      <c r="A3" s="150" t="s">
        <v>9</v>
      </c>
      <c r="B3" s="151" t="s">
        <v>356</v>
      </c>
    </row>
    <row r="4" spans="1:4" ht="15.5" x14ac:dyDescent="0.35">
      <c r="A4" s="150" t="s">
        <v>10</v>
      </c>
      <c r="B4" s="151" t="s">
        <v>11</v>
      </c>
    </row>
    <row r="5" spans="1:4" ht="18" x14ac:dyDescent="0.4">
      <c r="A5" s="152" t="s">
        <v>12</v>
      </c>
      <c r="B5" s="162"/>
    </row>
    <row r="6" spans="1:4" ht="15.5" x14ac:dyDescent="0.35">
      <c r="A6" s="4" t="s">
        <v>13</v>
      </c>
      <c r="B6" s="4"/>
    </row>
    <row r="7" spans="1:4" ht="46.5" x14ac:dyDescent="0.35">
      <c r="A7" s="153" t="s">
        <v>14</v>
      </c>
      <c r="B7" s="154" t="s">
        <v>15</v>
      </c>
      <c r="C7" s="155" t="s">
        <v>16</v>
      </c>
      <c r="D7" s="155" t="s">
        <v>17</v>
      </c>
    </row>
    <row r="8" spans="1:4" ht="15.5" x14ac:dyDescent="0.35">
      <c r="A8" s="156" t="s">
        <v>18</v>
      </c>
      <c r="B8" s="157" t="s">
        <v>18</v>
      </c>
      <c r="C8" s="238">
        <f>Cover_sheet!$B$23</f>
        <v>44952</v>
      </c>
      <c r="D8" s="238">
        <f>Cover_sheet!$B$24</f>
        <v>44980</v>
      </c>
    </row>
    <row r="9" spans="1:4" ht="15.5" x14ac:dyDescent="0.35">
      <c r="A9" s="156" t="s">
        <v>331</v>
      </c>
      <c r="B9" s="157" t="s">
        <v>330</v>
      </c>
      <c r="C9" s="238">
        <f>Cover_sheet!$B$23</f>
        <v>44952</v>
      </c>
      <c r="D9" s="238">
        <f>Cover_sheet!$B$24</f>
        <v>44980</v>
      </c>
    </row>
    <row r="10" spans="1:4" ht="15.5" x14ac:dyDescent="0.35">
      <c r="A10" s="156" t="s">
        <v>332</v>
      </c>
      <c r="B10" s="157" t="s">
        <v>326</v>
      </c>
      <c r="C10" s="238">
        <f>Cover_sheet!$B$23</f>
        <v>44952</v>
      </c>
      <c r="D10" s="238">
        <f>Cover_sheet!$B$24</f>
        <v>44980</v>
      </c>
    </row>
    <row r="11" spans="1:4" ht="15.5" x14ac:dyDescent="0.35">
      <c r="A11" s="156" t="s">
        <v>333</v>
      </c>
      <c r="B11" s="157" t="s">
        <v>376</v>
      </c>
      <c r="C11" s="238">
        <f>Cover_sheet!$B$23</f>
        <v>44952</v>
      </c>
      <c r="D11" s="238">
        <f>Cover_sheet!$B$24</f>
        <v>44980</v>
      </c>
    </row>
    <row r="12" spans="1:4" ht="15.5" x14ac:dyDescent="0.35">
      <c r="A12" s="156" t="s">
        <v>334</v>
      </c>
      <c r="B12" s="157" t="s">
        <v>327</v>
      </c>
      <c r="C12" s="238">
        <f>Cover_sheet!$B$23</f>
        <v>44952</v>
      </c>
      <c r="D12" s="238">
        <f>Cover_sheet!$B$24</f>
        <v>44980</v>
      </c>
    </row>
    <row r="13" spans="1:4" ht="15.5" x14ac:dyDescent="0.35">
      <c r="A13" s="156" t="s">
        <v>335</v>
      </c>
      <c r="B13" s="157" t="s">
        <v>328</v>
      </c>
      <c r="C13" s="238">
        <f>Cover_sheet!$B$23</f>
        <v>44952</v>
      </c>
      <c r="D13" s="238">
        <f>Cover_sheet!$B$24</f>
        <v>44980</v>
      </c>
    </row>
    <row r="14" spans="1:4" ht="15.5" x14ac:dyDescent="0.35">
      <c r="A14" s="156" t="s">
        <v>336</v>
      </c>
      <c r="B14" s="157" t="s">
        <v>329</v>
      </c>
      <c r="C14" s="238">
        <f>Cover_sheet!$B$23</f>
        <v>44952</v>
      </c>
      <c r="D14" s="238">
        <f>Cover_sheet!$B$24</f>
        <v>44980</v>
      </c>
    </row>
    <row r="15" spans="1:4" ht="15.5" x14ac:dyDescent="0.35">
      <c r="A15" s="158" t="s">
        <v>337</v>
      </c>
      <c r="B15" s="159" t="s">
        <v>348</v>
      </c>
      <c r="C15" s="239">
        <f>Cover_sheet!$B$23</f>
        <v>44952</v>
      </c>
      <c r="D15" s="239">
        <f>Cover_sheet!$B$24</f>
        <v>44980</v>
      </c>
    </row>
  </sheetData>
  <hyperlinks>
    <hyperlink ref="A8" location="Summary!A1" display="Summary" xr:uid="{2D2E0513-E4B4-48BD-B535-6B80CA25B3C4}"/>
    <hyperlink ref="A15" location="'T7'!A1" display="T7"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4E9D-C4D4-4E63-8BA9-D8A91BD3D412}">
  <sheetPr>
    <tabColor rgb="FFFF0000"/>
  </sheetPr>
  <dimension ref="A1:A3"/>
  <sheetViews>
    <sheetView showGridLines="0" workbookViewId="0">
      <selection activeCell="A3" sqref="A3"/>
    </sheetView>
  </sheetViews>
  <sheetFormatPr defaultRowHeight="14.5" x14ac:dyDescent="0.35"/>
  <cols>
    <col min="1" max="1" width="199.6328125" customWidth="1"/>
  </cols>
  <sheetData>
    <row r="1" spans="1:1" ht="28" x14ac:dyDescent="0.6">
      <c r="A1" s="6" t="s">
        <v>19</v>
      </c>
    </row>
    <row r="2" spans="1:1" ht="18" x14ac:dyDescent="0.4">
      <c r="A2" s="7" t="s">
        <v>2</v>
      </c>
    </row>
    <row r="3" spans="1:1" ht="31" x14ac:dyDescent="0.35">
      <c r="A3" s="8" t="s">
        <v>20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5910-08F7-4B31-A63B-8B3A1D45D1D4}">
  <sheetPr>
    <tabColor rgb="FFFF0000"/>
  </sheetPr>
  <dimension ref="A1:B6"/>
  <sheetViews>
    <sheetView showGridLines="0" workbookViewId="0">
      <selection activeCell="B16" sqref="B16"/>
    </sheetView>
  </sheetViews>
  <sheetFormatPr defaultRowHeight="14.5" x14ac:dyDescent="0.35"/>
  <cols>
    <col min="1" max="1" width="46.08984375" customWidth="1"/>
    <col min="2" max="2" width="165.08984375" customWidth="1"/>
  </cols>
  <sheetData>
    <row r="1" spans="1:2" ht="28" x14ac:dyDescent="0.35">
      <c r="A1" s="9" t="s">
        <v>21</v>
      </c>
    </row>
    <row r="2" spans="1:2" ht="15.5" x14ac:dyDescent="0.35">
      <c r="A2" s="10" t="s">
        <v>22</v>
      </c>
    </row>
    <row r="3" spans="1:2" ht="15.5" x14ac:dyDescent="0.35">
      <c r="A3" s="5" t="s">
        <v>23</v>
      </c>
      <c r="B3" s="5" t="s">
        <v>24</v>
      </c>
    </row>
    <row r="4" spans="1:2" ht="15.5" x14ac:dyDescent="0.35">
      <c r="A4" s="11"/>
      <c r="B4" s="12"/>
    </row>
    <row r="5" spans="1:2" ht="15.5" x14ac:dyDescent="0.35">
      <c r="A5" s="13"/>
      <c r="B5" s="13"/>
    </row>
    <row r="6" spans="1:2" ht="15.5" x14ac:dyDescent="0.35">
      <c r="A6" s="13"/>
      <c r="B6" s="1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A8C6A-4B26-4653-8A26-DB2122845EDF}">
  <sheetPr>
    <tabColor rgb="FFFF0000"/>
  </sheetPr>
  <dimension ref="A1:B10"/>
  <sheetViews>
    <sheetView showGridLines="0" workbookViewId="0"/>
  </sheetViews>
  <sheetFormatPr defaultRowHeight="14.5" x14ac:dyDescent="0.35"/>
  <cols>
    <col min="1" max="1" width="24.6328125" customWidth="1"/>
    <col min="2" max="2" width="178.36328125" customWidth="1"/>
  </cols>
  <sheetData>
    <row r="1" spans="1:2" ht="20" x14ac:dyDescent="0.4">
      <c r="A1" s="14" t="s">
        <v>101</v>
      </c>
    </row>
    <row r="2" spans="1:2" ht="15.5" x14ac:dyDescent="0.35">
      <c r="A2" s="15" t="s">
        <v>102</v>
      </c>
      <c r="B2" s="15" t="s">
        <v>103</v>
      </c>
    </row>
    <row r="3" spans="1:2" x14ac:dyDescent="0.35">
      <c r="A3" t="s">
        <v>104</v>
      </c>
    </row>
    <row r="4" spans="1:2" x14ac:dyDescent="0.35">
      <c r="A4" t="s">
        <v>105</v>
      </c>
    </row>
    <row r="5" spans="1:2" x14ac:dyDescent="0.35">
      <c r="A5" t="s">
        <v>106</v>
      </c>
    </row>
    <row r="6" spans="1:2" x14ac:dyDescent="0.35">
      <c r="A6" t="s">
        <v>107</v>
      </c>
    </row>
    <row r="7" spans="1:2" x14ac:dyDescent="0.35">
      <c r="A7" t="s">
        <v>108</v>
      </c>
    </row>
    <row r="8" spans="1:2" x14ac:dyDescent="0.35">
      <c r="A8" t="s">
        <v>109</v>
      </c>
    </row>
    <row r="9" spans="1:2" x14ac:dyDescent="0.35">
      <c r="A9" t="s">
        <v>110</v>
      </c>
    </row>
    <row r="10" spans="1:2" x14ac:dyDescent="0.35">
      <c r="A10" t="s">
        <v>111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2"/>
  <sheetViews>
    <sheetView showGridLines="0" workbookViewId="0"/>
  </sheetViews>
  <sheetFormatPr defaultColWidth="8.81640625" defaultRowHeight="14" x14ac:dyDescent="0.3"/>
  <cols>
    <col min="1" max="1" width="200.54296875" style="163" customWidth="1"/>
    <col min="2" max="16384" width="8.81640625" style="163"/>
  </cols>
  <sheetData>
    <row r="1" spans="1:1" ht="28" x14ac:dyDescent="0.6">
      <c r="A1" s="6" t="s">
        <v>26</v>
      </c>
    </row>
    <row r="2" spans="1:1" ht="15.5" x14ac:dyDescent="0.35">
      <c r="A2" s="8" t="s">
        <v>27</v>
      </c>
    </row>
    <row r="3" spans="1:1" ht="15.5" x14ac:dyDescent="0.35">
      <c r="A3" s="8"/>
    </row>
    <row r="4" spans="1:1" ht="15.5" x14ac:dyDescent="0.35">
      <c r="A4" s="8"/>
    </row>
    <row r="5" spans="1:1" ht="12.65" customHeight="1" x14ac:dyDescent="0.3">
      <c r="A5" s="177" t="s">
        <v>318</v>
      </c>
    </row>
    <row r="6" spans="1:1" ht="15.5" x14ac:dyDescent="0.3">
      <c r="A6" s="171" t="s">
        <v>320</v>
      </c>
    </row>
    <row r="7" spans="1:1" ht="15.5" x14ac:dyDescent="0.3">
      <c r="A7" s="171" t="s">
        <v>323</v>
      </c>
    </row>
    <row r="8" spans="1:1" ht="15.5" x14ac:dyDescent="0.3">
      <c r="A8" s="171" t="s">
        <v>357</v>
      </c>
    </row>
    <row r="9" spans="1:1" ht="15.5" x14ac:dyDescent="0.3">
      <c r="A9" s="171" t="s">
        <v>392</v>
      </c>
    </row>
    <row r="10" spans="1:1" ht="15.5" x14ac:dyDescent="0.3">
      <c r="A10" s="171" t="s">
        <v>319</v>
      </c>
    </row>
    <row r="11" spans="1:1" ht="15.5" x14ac:dyDescent="0.3">
      <c r="A11" s="178" t="s">
        <v>322</v>
      </c>
    </row>
    <row r="14" spans="1:1" ht="15.5" x14ac:dyDescent="0.35">
      <c r="A14" s="179" t="s">
        <v>321</v>
      </c>
    </row>
    <row r="15" spans="1:1" ht="15.5" x14ac:dyDescent="0.3">
      <c r="A15" s="180" t="s">
        <v>387</v>
      </c>
    </row>
    <row r="16" spans="1:1" ht="15.5" x14ac:dyDescent="0.3">
      <c r="A16" s="180" t="s">
        <v>388</v>
      </c>
    </row>
    <row r="17" spans="1:1" ht="31" x14ac:dyDescent="0.3">
      <c r="A17" s="180" t="s">
        <v>393</v>
      </c>
    </row>
    <row r="18" spans="1:1" ht="18" customHeight="1" x14ac:dyDescent="0.3">
      <c r="A18" s="180" t="s">
        <v>389</v>
      </c>
    </row>
    <row r="19" spans="1:1" ht="31" x14ac:dyDescent="0.3">
      <c r="A19" s="180" t="s">
        <v>394</v>
      </c>
    </row>
    <row r="20" spans="1:1" ht="31" x14ac:dyDescent="0.3">
      <c r="A20" s="180" t="s">
        <v>390</v>
      </c>
    </row>
    <row r="21" spans="1:1" ht="15.5" x14ac:dyDescent="0.3">
      <c r="A21" s="180" t="s">
        <v>391</v>
      </c>
    </row>
    <row r="22" spans="1:1" ht="15.5" x14ac:dyDescent="0.3">
      <c r="A22" s="180" t="s">
        <v>408</v>
      </c>
    </row>
  </sheetData>
  <hyperlinks>
    <hyperlink ref="A11"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81640625" defaultRowHeight="14" x14ac:dyDescent="0.3"/>
  <cols>
    <col min="1" max="1" width="111.1796875" style="163" customWidth="1"/>
    <col min="2" max="2" width="110.90625" style="163" customWidth="1"/>
    <col min="3" max="16384" width="8.81640625" style="163"/>
  </cols>
  <sheetData>
    <row r="1" spans="1:2" ht="28" x14ac:dyDescent="0.6">
      <c r="A1" s="6" t="s">
        <v>25</v>
      </c>
    </row>
    <row r="2" spans="1:2" ht="18" customHeight="1" x14ac:dyDescent="0.35">
      <c r="A2" s="129" t="s">
        <v>359</v>
      </c>
    </row>
    <row r="3" spans="1:2" ht="18.649999999999999" customHeight="1" x14ac:dyDescent="0.35">
      <c r="A3" s="129" t="s">
        <v>358</v>
      </c>
    </row>
    <row r="4" spans="1:2" ht="26.4" customHeight="1" x14ac:dyDescent="0.4">
      <c r="A4" s="7" t="s">
        <v>372</v>
      </c>
      <c r="B4" s="7" t="s">
        <v>373</v>
      </c>
    </row>
    <row r="23" spans="1:2" ht="22.25" customHeight="1" x14ac:dyDescent="0.4">
      <c r="A23" s="7" t="s">
        <v>410</v>
      </c>
      <c r="B23" s="7" t="s">
        <v>360</v>
      </c>
    </row>
    <row r="43" spans="1:2" ht="22.75" customHeight="1" x14ac:dyDescent="0.4">
      <c r="A43" s="7" t="s">
        <v>361</v>
      </c>
      <c r="B43" s="7" t="s">
        <v>362</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26"/>
  <sheetViews>
    <sheetView showGridLines="0" zoomScaleNormal="100" workbookViewId="0">
      <pane ySplit="7" topLeftCell="A8" activePane="bottomLeft" state="frozen"/>
      <selection activeCell="B8" sqref="B8"/>
      <selection pane="bottomLeft"/>
    </sheetView>
  </sheetViews>
  <sheetFormatPr defaultColWidth="9" defaultRowHeight="14" x14ac:dyDescent="0.3"/>
  <cols>
    <col min="1" max="1" width="25.36328125" style="163" customWidth="1"/>
    <col min="2" max="2" width="23.54296875" style="163" customWidth="1"/>
    <col min="3" max="5" width="14.6328125" style="163" customWidth="1"/>
    <col min="6" max="16384" width="9" style="163"/>
  </cols>
  <sheetData>
    <row r="1" spans="1:6" s="182" customFormat="1" ht="28" x14ac:dyDescent="0.35">
      <c r="A1" s="181" t="s">
        <v>367</v>
      </c>
    </row>
    <row r="2" spans="1:6" s="55" customFormat="1" ht="15.5" x14ac:dyDescent="0.35">
      <c r="A2" s="59" t="s">
        <v>199</v>
      </c>
      <c r="B2" s="66"/>
      <c r="C2" s="66"/>
      <c r="D2" s="66"/>
      <c r="E2" s="66"/>
    </row>
    <row r="3" spans="1:6" s="55" customFormat="1" ht="15.5" x14ac:dyDescent="0.35">
      <c r="A3" s="59" t="s">
        <v>189</v>
      </c>
      <c r="B3" s="56"/>
      <c r="C3" s="58"/>
      <c r="D3" s="58"/>
      <c r="E3" s="58"/>
    </row>
    <row r="4" spans="1:6" s="55" customFormat="1" ht="15.5" x14ac:dyDescent="0.35">
      <c r="A4" s="59" t="s">
        <v>188</v>
      </c>
      <c r="B4" s="56"/>
      <c r="C4" s="58"/>
      <c r="D4" s="58"/>
      <c r="E4" s="58"/>
    </row>
    <row r="5" spans="1:6" s="55" customFormat="1" ht="15.5" x14ac:dyDescent="0.35">
      <c r="A5" s="59" t="s">
        <v>191</v>
      </c>
      <c r="B5" s="56"/>
      <c r="C5" s="58"/>
      <c r="D5" s="58"/>
      <c r="E5" s="58"/>
    </row>
    <row r="6" spans="1:6" s="55" customFormat="1" ht="18" x14ac:dyDescent="0.4">
      <c r="A6" s="57"/>
      <c r="B6" s="56"/>
      <c r="C6" s="56"/>
      <c r="D6" s="56"/>
      <c r="E6" s="56"/>
      <c r="F6" s="56"/>
    </row>
    <row r="7" spans="1:6" ht="60.75" customHeight="1" x14ac:dyDescent="0.3">
      <c r="A7" s="98" t="s">
        <v>341</v>
      </c>
      <c r="B7" s="183" t="s">
        <v>406</v>
      </c>
    </row>
    <row r="8" spans="1:6" ht="16.399999999999999" customHeight="1" x14ac:dyDescent="0.35">
      <c r="A8" s="184" t="s">
        <v>202</v>
      </c>
      <c r="B8" s="185">
        <v>44</v>
      </c>
      <c r="C8" s="186"/>
    </row>
    <row r="9" spans="1:6" ht="16.399999999999999" customHeight="1" x14ac:dyDescent="0.35">
      <c r="A9" s="184" t="s">
        <v>203</v>
      </c>
      <c r="B9" s="185">
        <v>59</v>
      </c>
      <c r="C9" s="186"/>
    </row>
    <row r="10" spans="1:6" ht="16.399999999999999" customHeight="1" x14ac:dyDescent="0.35">
      <c r="A10" s="184" t="s">
        <v>204</v>
      </c>
      <c r="B10" s="185">
        <v>96</v>
      </c>
      <c r="C10" s="186"/>
    </row>
    <row r="11" spans="1:6" ht="16.399999999999999" customHeight="1" x14ac:dyDescent="0.35">
      <c r="A11" s="184" t="s">
        <v>205</v>
      </c>
      <c r="B11" s="185">
        <v>75</v>
      </c>
      <c r="C11" s="186"/>
    </row>
    <row r="12" spans="1:6" ht="16.399999999999999" customHeight="1" x14ac:dyDescent="0.35">
      <c r="A12" s="184" t="s">
        <v>206</v>
      </c>
      <c r="B12" s="185">
        <v>90</v>
      </c>
      <c r="C12" s="186"/>
    </row>
    <row r="13" spans="1:6" ht="16.399999999999999" customHeight="1" x14ac:dyDescent="0.35">
      <c r="A13" s="184" t="s">
        <v>207</v>
      </c>
      <c r="B13" s="185">
        <v>66</v>
      </c>
      <c r="C13" s="186"/>
    </row>
    <row r="14" spans="1:6" ht="16.399999999999999" customHeight="1" x14ac:dyDescent="0.35">
      <c r="A14" s="184" t="s">
        <v>208</v>
      </c>
      <c r="B14" s="185">
        <v>83</v>
      </c>
      <c r="C14" s="186"/>
    </row>
    <row r="15" spans="1:6" ht="16.399999999999999" customHeight="1" x14ac:dyDescent="0.35">
      <c r="A15" s="184" t="s">
        <v>209</v>
      </c>
      <c r="B15" s="185">
        <v>143</v>
      </c>
      <c r="C15" s="186"/>
    </row>
    <row r="16" spans="1:6" ht="16.399999999999999" customHeight="1" thickBot="1" x14ac:dyDescent="0.4">
      <c r="A16" s="184" t="s">
        <v>339</v>
      </c>
      <c r="B16" s="185">
        <v>774</v>
      </c>
      <c r="C16" s="186"/>
    </row>
    <row r="17" spans="1:2" ht="16.399999999999999" customHeight="1" thickTop="1" x14ac:dyDescent="0.35">
      <c r="A17" s="19" t="s">
        <v>112</v>
      </c>
      <c r="B17" s="141">
        <v>1430</v>
      </c>
    </row>
    <row r="18" spans="1:2" ht="27" customHeight="1" x14ac:dyDescent="0.3">
      <c r="A18" s="170" t="s">
        <v>344</v>
      </c>
    </row>
    <row r="19" spans="1:2" x14ac:dyDescent="0.3">
      <c r="A19" s="170" t="s">
        <v>343</v>
      </c>
    </row>
    <row r="20" spans="1:2" x14ac:dyDescent="0.3">
      <c r="A20" s="170" t="s">
        <v>407</v>
      </c>
    </row>
    <row r="21" spans="1:2" ht="13.5" customHeight="1" x14ac:dyDescent="0.3">
      <c r="A21" s="170"/>
    </row>
    <row r="22" spans="1:2" x14ac:dyDescent="0.3">
      <c r="A22" s="99" t="s">
        <v>43</v>
      </c>
      <c r="B22" s="240">
        <f>Cover_sheet!B23</f>
        <v>44952</v>
      </c>
    </row>
    <row r="23" spans="1:2" x14ac:dyDescent="0.3">
      <c r="A23" s="99" t="s">
        <v>44</v>
      </c>
      <c r="B23" s="240">
        <f>Cover_sheet!B24</f>
        <v>44980</v>
      </c>
    </row>
    <row r="26" spans="1:2" x14ac:dyDescent="0.3">
      <c r="B26" s="187"/>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2"/>
  <sheetViews>
    <sheetView showGridLines="0" zoomScaleNormal="100" workbookViewId="0">
      <pane ySplit="7" topLeftCell="A8" activePane="bottomLeft" state="frozen"/>
      <selection activeCell="B8" sqref="B8"/>
      <selection pane="bottomLeft"/>
    </sheetView>
  </sheetViews>
  <sheetFormatPr defaultColWidth="8.81640625" defaultRowHeight="14" x14ac:dyDescent="0.3"/>
  <cols>
    <col min="1" max="1" width="21.453125" style="163" customWidth="1"/>
    <col min="2" max="2" width="30.54296875" style="163" customWidth="1"/>
    <col min="3" max="16384" width="8.81640625" style="163"/>
  </cols>
  <sheetData>
    <row r="1" spans="1:7" ht="28" x14ac:dyDescent="0.3">
      <c r="A1" s="181" t="s">
        <v>368</v>
      </c>
    </row>
    <row r="2" spans="1:7" s="55" customFormat="1" ht="15.5" x14ac:dyDescent="0.35">
      <c r="A2" s="59" t="s">
        <v>198</v>
      </c>
      <c r="B2" s="66"/>
      <c r="C2" s="66"/>
      <c r="D2" s="66"/>
      <c r="E2" s="66"/>
      <c r="F2" s="66"/>
    </row>
    <row r="3" spans="1:7" s="55" customFormat="1" ht="15.5" x14ac:dyDescent="0.35">
      <c r="A3" s="59" t="s">
        <v>189</v>
      </c>
      <c r="B3" s="56"/>
      <c r="C3" s="58"/>
      <c r="D3" s="58"/>
      <c r="E3" s="58"/>
      <c r="F3" s="58"/>
    </row>
    <row r="4" spans="1:7" s="55" customFormat="1" ht="15.5" x14ac:dyDescent="0.35">
      <c r="A4" s="59" t="s">
        <v>188</v>
      </c>
      <c r="B4" s="56"/>
      <c r="C4" s="58"/>
      <c r="D4" s="58"/>
      <c r="E4" s="58"/>
      <c r="F4" s="58"/>
    </row>
    <row r="5" spans="1:7" s="55" customFormat="1" ht="15.5" x14ac:dyDescent="0.35">
      <c r="A5" s="59" t="s">
        <v>191</v>
      </c>
      <c r="B5" s="56"/>
      <c r="C5" s="58"/>
      <c r="D5" s="58"/>
      <c r="E5" s="58"/>
      <c r="F5" s="58"/>
    </row>
    <row r="6" spans="1:7" s="55" customFormat="1" ht="18" x14ac:dyDescent="0.4">
      <c r="A6" s="57"/>
      <c r="B6" s="56"/>
      <c r="C6" s="56"/>
      <c r="D6" s="56"/>
      <c r="E6" s="56"/>
      <c r="F6" s="56"/>
      <c r="G6" s="56"/>
    </row>
    <row r="7" spans="1:7" ht="62.25" customHeight="1" x14ac:dyDescent="0.3">
      <c r="A7" s="188" t="s">
        <v>184</v>
      </c>
      <c r="B7" s="67" t="s">
        <v>352</v>
      </c>
    </row>
    <row r="8" spans="1:7" ht="15.5" x14ac:dyDescent="0.35">
      <c r="A8" s="189" t="s">
        <v>202</v>
      </c>
      <c r="B8" s="190">
        <v>44</v>
      </c>
    </row>
    <row r="9" spans="1:7" ht="15.5" x14ac:dyDescent="0.35">
      <c r="A9" s="189" t="s">
        <v>203</v>
      </c>
      <c r="B9" s="190">
        <v>58</v>
      </c>
    </row>
    <row r="10" spans="1:7" ht="15.5" x14ac:dyDescent="0.35">
      <c r="A10" s="189" t="s">
        <v>204</v>
      </c>
      <c r="B10" s="190">
        <v>90</v>
      </c>
    </row>
    <row r="11" spans="1:7" ht="15.5" x14ac:dyDescent="0.35">
      <c r="A11" s="189" t="s">
        <v>205</v>
      </c>
      <c r="B11" s="190">
        <v>61</v>
      </c>
    </row>
    <row r="12" spans="1:7" ht="15.5" x14ac:dyDescent="0.35">
      <c r="A12" s="189" t="s">
        <v>206</v>
      </c>
      <c r="B12" s="190">
        <v>62</v>
      </c>
    </row>
    <row r="13" spans="1:7" ht="15.5" x14ac:dyDescent="0.35">
      <c r="A13" s="189" t="s">
        <v>207</v>
      </c>
      <c r="B13" s="190">
        <v>38</v>
      </c>
    </row>
    <row r="14" spans="1:7" ht="15.5" x14ac:dyDescent="0.35">
      <c r="A14" s="189" t="s">
        <v>208</v>
      </c>
      <c r="B14" s="190">
        <v>53</v>
      </c>
    </row>
    <row r="15" spans="1:7" ht="15.5" x14ac:dyDescent="0.35">
      <c r="A15" s="189" t="s">
        <v>209</v>
      </c>
      <c r="B15" s="190">
        <v>93</v>
      </c>
    </row>
    <row r="16" spans="1:7" ht="16" thickBot="1" x14ac:dyDescent="0.4">
      <c r="A16" s="189" t="s">
        <v>339</v>
      </c>
      <c r="B16" s="190">
        <v>421</v>
      </c>
    </row>
    <row r="17" spans="1:2" ht="16" thickTop="1" x14ac:dyDescent="0.35">
      <c r="A17" s="23" t="s">
        <v>112</v>
      </c>
      <c r="B17" s="22">
        <v>920</v>
      </c>
    </row>
    <row r="18" spans="1:2" ht="24" customHeight="1" x14ac:dyDescent="0.3">
      <c r="A18" s="170" t="s">
        <v>345</v>
      </c>
    </row>
    <row r="19" spans="1:2" x14ac:dyDescent="0.3">
      <c r="A19" s="170" t="s">
        <v>342</v>
      </c>
    </row>
    <row r="20" spans="1:2" ht="15.5" x14ac:dyDescent="0.35">
      <c r="A20" s="191"/>
    </row>
    <row r="21" spans="1:2" x14ac:dyDescent="0.3">
      <c r="A21" s="99" t="s">
        <v>43</v>
      </c>
      <c r="B21" s="240">
        <f>Cover_sheet!B23</f>
        <v>44952</v>
      </c>
    </row>
    <row r="22" spans="1:2" x14ac:dyDescent="0.3">
      <c r="A22" s="99" t="s">
        <v>44</v>
      </c>
      <c r="B22" s="240">
        <f>Cover_sheet!B24</f>
        <v>44980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Contents</vt:lpstr>
      <vt:lpstr>About Release</vt:lpstr>
      <vt:lpstr>Glossary</vt:lpstr>
      <vt:lpstr>Notes</vt:lpstr>
      <vt:lpstr>Summary</vt:lpstr>
      <vt:lpstr>Charts</vt:lpstr>
      <vt:lpstr>T1</vt:lpstr>
      <vt:lpstr>T2</vt:lpstr>
      <vt:lpstr>T3</vt:lpstr>
      <vt:lpstr>T3_X</vt:lpstr>
      <vt:lpstr>T4</vt:lpstr>
      <vt:lpstr>T5</vt:lpstr>
      <vt:lpstr>T6</vt:lpstr>
      <vt:lpstr>T7</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2023-01-25T10:02:46Z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