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https://mhclg-my.sharepoint.com/personal/benjamin_rees_communities_gov_uk/Documents/Desktop/"/>
    </mc:Choice>
  </mc:AlternateContent>
  <xr:revisionPtr revIDLastSave="1" documentId="8_{BE8433D7-2C8D-4A52-B904-614DA30DCBE7}" xr6:coauthVersionLast="47" xr6:coauthVersionMax="47" xr10:uidLastSave="{094655B8-762A-4297-82C6-FC025C62089A}"/>
  <bookViews>
    <workbookView xWindow="-1896" yWindow="-17388" windowWidth="30936" windowHeight="16896" xr2:uid="{00000000-000D-0000-FFFF-FFFF00000000}"/>
  </bookViews>
  <sheets>
    <sheet name="Instructions" sheetId="8" r:id="rId1"/>
    <sheet name="Form" sheetId="2" r:id="rId2"/>
    <sheet name="Exceptional Balance Data" sheetId="3" state="veryHidden" r:id="rId3"/>
    <sheet name="CTR1 Data" sheetId="5" state="veryHidden" r:id="rId4"/>
    <sheet name="2022-23 SQL" sheetId="6" state="veryHidden" r:id="rId5"/>
    <sheet name="Re-orgs" sheetId="7" state="veryHidden" r:id="rId6"/>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4</definedName>
    <definedName name="_AtRisk_SimSetting_SimName001" hidden="1">"Historical"</definedName>
    <definedName name="_AtRisk_SimSetting_SimName002" hidden="1">"Household projections"</definedName>
    <definedName name="_AtRisk_SimSetting_SimName003" hidden="1">"Local plans"</definedName>
    <definedName name="_AtRisk_SimSetting_SimName004" hidden="1">"Adjusted local plans"</definedName>
    <definedName name="_AtRisk_SimSetting_SimName005" hidden="1">"Manual"</definedName>
    <definedName name="_AtRisk_SimSetting_SimName006" hidden="1">"Min Net Additions"</definedName>
    <definedName name="_AtRisk_SimSetting_SimName007" hidden="1">"Central Net Additions"</definedName>
    <definedName name="_AtRisk_SimSetting_SimName008" hidden="1">"Max Net Additions"</definedName>
    <definedName name="_AtRisk_SimSetting_SimNameCount" hidden="1">8</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_FilterDatabase" localSheetId="3" hidden="1">'CTR1 Data'!$A$1:$M$298</definedName>
    <definedName name="_xlnm._FilterDatabase" localSheetId="2" hidden="1">'Exceptional Balance Data'!$A$1:$J$298</definedName>
    <definedName name="_xlnm._FilterDatabase" localSheetId="5" hidden="1">'Re-orgs'!$C$1:$C$317</definedName>
    <definedName name="_Order1" hidden="1">255</definedName>
    <definedName name="_Order2" hidden="1">0</definedName>
    <definedName name="a" hidden="1">{#N/A,#N/A,FALSE,"TMCOMP96";#N/A,#N/A,FALSE,"MAT96";#N/A,#N/A,FALSE,"FANDA96";#N/A,#N/A,FALSE,"INTRAN96";#N/A,#N/A,FALSE,"NAA9697";#N/A,#N/A,FALSE,"ECWEBB";#N/A,#N/A,FALSE,"MFT96";#N/A,#N/A,FALSE,"CTrecon"}</definedName>
    <definedName name="a_1" hidden="1">{#N/A,#N/A,FALSE,"TMCOMP96";#N/A,#N/A,FALSE,"MAT96";#N/A,#N/A,FALSE,"FANDA96";#N/A,#N/A,FALSE,"INTRAN96";#N/A,#N/A,FALSE,"NAA9697";#N/A,#N/A,FALSE,"ECWEBB";#N/A,#N/A,FALSE,"MFT96";#N/A,#N/A,FALSE,"CTrecon"}</definedName>
    <definedName name="a_2" hidden="1">{#N/A,#N/A,FALSE,"TMCOMP96";#N/A,#N/A,FALSE,"MAT96";#N/A,#N/A,FALSE,"FANDA96";#N/A,#N/A,FALSE,"INTRAN96";#N/A,#N/A,FALSE,"NAA9697";#N/A,#N/A,FALSE,"ECWEBB";#N/A,#N/A,FALSE,"MFT96";#N/A,#N/A,FALSE,"CTrecon"}</definedName>
    <definedName name="a_3"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_1" hidden="1">{#N/A,#N/A,FALSE,"TMCOMP96";#N/A,#N/A,FALSE,"MAT96";#N/A,#N/A,FALSE,"FANDA96";#N/A,#N/A,FALSE,"INTRAN96";#N/A,#N/A,FALSE,"NAA9697";#N/A,#N/A,FALSE,"ECWEBB";#N/A,#N/A,FALSE,"MFT96";#N/A,#N/A,FALSE,"CTrecon"}</definedName>
    <definedName name="asdas_2" hidden="1">{#N/A,#N/A,FALSE,"TMCOMP96";#N/A,#N/A,FALSE,"MAT96";#N/A,#N/A,FALSE,"FANDA96";#N/A,#N/A,FALSE,"INTRAN96";#N/A,#N/A,FALSE,"NAA9697";#N/A,#N/A,FALSE,"ECWEBB";#N/A,#N/A,FALSE,"MFT96";#N/A,#N/A,FALSE,"CTrecon"}</definedName>
    <definedName name="asdas_3" hidden="1">{#N/A,#N/A,FALSE,"TMCOMP96";#N/A,#N/A,FALSE,"MAT96";#N/A,#N/A,FALSE,"FANDA96";#N/A,#N/A,FALSE,"INTRAN96";#N/A,#N/A,FALSE,"NAA9697";#N/A,#N/A,FALSE,"ECWEBB";#N/A,#N/A,FALSE,"MFT96";#N/A,#N/A,FALSE,"CTrecon"}</definedName>
    <definedName name="asdas17aug" hidden="1">{#N/A,#N/A,FALSE,"TMCOMP96";#N/A,#N/A,FALSE,"MAT96";#N/A,#N/A,FALSE,"FANDA96";#N/A,#N/A,FALSE,"INTRAN96";#N/A,#N/A,FALSE,"NAA9697";#N/A,#N/A,FALSE,"ECWEBB";#N/A,#N/A,FALSE,"MFT96";#N/A,#N/A,FALSE,"CTrecon"}</definedName>
    <definedName name="asdas17aug_1" hidden="1">{#N/A,#N/A,FALSE,"TMCOMP96";#N/A,#N/A,FALSE,"MAT96";#N/A,#N/A,FALSE,"FANDA96";#N/A,#N/A,FALSE,"INTRAN96";#N/A,#N/A,FALSE,"NAA9697";#N/A,#N/A,FALSE,"ECWEBB";#N/A,#N/A,FALSE,"MFT96";#N/A,#N/A,FALSE,"CTrecon"}</definedName>
    <definedName name="asdas17aug_2" hidden="1">{#N/A,#N/A,FALSE,"TMCOMP96";#N/A,#N/A,FALSE,"MAT96";#N/A,#N/A,FALSE,"FANDA96";#N/A,#N/A,FALSE,"INTRAN96";#N/A,#N/A,FALSE,"NAA9697";#N/A,#N/A,FALSE,"ECWEBB";#N/A,#N/A,FALSE,"MFT96";#N/A,#N/A,FALSE,"CTrecon"}</definedName>
    <definedName name="asdas17aug_3"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FD_1" hidden="1">{#N/A,#N/A,FALSE,"TMCOMP96";#N/A,#N/A,FALSE,"MAT96";#N/A,#N/A,FALSE,"FANDA96";#N/A,#N/A,FALSE,"INTRAN96";#N/A,#N/A,FALSE,"NAA9697";#N/A,#N/A,FALSE,"ECWEBB";#N/A,#N/A,FALSE,"MFT96";#N/A,#N/A,FALSE,"CTrecon"}</definedName>
    <definedName name="ASDASFD_2" hidden="1">{#N/A,#N/A,FALSE,"TMCOMP96";#N/A,#N/A,FALSE,"MAT96";#N/A,#N/A,FALSE,"FANDA96";#N/A,#N/A,FALSE,"INTRAN96";#N/A,#N/A,FALSE,"NAA9697";#N/A,#N/A,FALSE,"ECWEBB";#N/A,#N/A,FALSE,"MFT96";#N/A,#N/A,FALSE,"CTrecon"}</definedName>
    <definedName name="ASDASFD_3"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_1" hidden="1">{#N/A,#N/A,FALSE,"TMCOMP96";#N/A,#N/A,FALSE,"MAT96";#N/A,#N/A,FALSE,"FANDA96";#N/A,#N/A,FALSE,"INTRAN96";#N/A,#N/A,FALSE,"NAA9697";#N/A,#N/A,FALSE,"ECWEBB";#N/A,#N/A,FALSE,"MFT96";#N/A,#N/A,FALSE,"CTrecon"}</definedName>
    <definedName name="ASDF_2" hidden="1">{#N/A,#N/A,FALSE,"TMCOMP96";#N/A,#N/A,FALSE,"MAT96";#N/A,#N/A,FALSE,"FANDA96";#N/A,#N/A,FALSE,"INTRAN96";#N/A,#N/A,FALSE,"NAA9697";#N/A,#N/A,FALSE,"ECWEBB";#N/A,#N/A,FALSE,"MFT96";#N/A,#N/A,FALSE,"CTrecon"}</definedName>
    <definedName name="ASDF_3"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DFA_1" hidden="1">{#N/A,#N/A,FALSE,"TMCOMP96";#N/A,#N/A,FALSE,"MAT96";#N/A,#N/A,FALSE,"FANDA96";#N/A,#N/A,FALSE,"INTRAN96";#N/A,#N/A,FALSE,"NAA9697";#N/A,#N/A,FALSE,"ECWEBB";#N/A,#N/A,FALSE,"MFT96";#N/A,#N/A,FALSE,"CTrecon"}</definedName>
    <definedName name="ASDFA_2" hidden="1">{#N/A,#N/A,FALSE,"TMCOMP96";#N/A,#N/A,FALSE,"MAT96";#N/A,#N/A,FALSE,"FANDA96";#N/A,#N/A,FALSE,"INTRAN96";#N/A,#N/A,FALSE,"NAA9697";#N/A,#N/A,FALSE,"ECWEBB";#N/A,#N/A,FALSE,"MFT96";#N/A,#N/A,FALSE,"CTrecon"}</definedName>
    <definedName name="ASDFA_3"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FD_1" hidden="1">{#N/A,#N/A,FALSE,"TMCOMP96";#N/A,#N/A,FALSE,"MAT96";#N/A,#N/A,FALSE,"FANDA96";#N/A,#N/A,FALSE,"INTRAN96";#N/A,#N/A,FALSE,"NAA9697";#N/A,#N/A,FALSE,"ECWEBB";#N/A,#N/A,FALSE,"MFT96";#N/A,#N/A,FALSE,"CTrecon"}</definedName>
    <definedName name="ASFD_2" hidden="1">{#N/A,#N/A,FALSE,"TMCOMP96";#N/A,#N/A,FALSE,"MAT96";#N/A,#N/A,FALSE,"FANDA96";#N/A,#N/A,FALSE,"INTRAN96";#N/A,#N/A,FALSE,"NAA9697";#N/A,#N/A,FALSE,"ECWEBB";#N/A,#N/A,FALSE,"MFT96";#N/A,#N/A,FALSE,"CTrecon"}</definedName>
    <definedName name="ASFD_3" hidden="1">{#N/A,#N/A,FALSE,"TMCOMP96";#N/A,#N/A,FALSE,"MAT96";#N/A,#N/A,FALSE,"FANDA96";#N/A,#N/A,FALSE,"INTRAN96";#N/A,#N/A,FALSE,"NAA9697";#N/A,#N/A,FALSE,"ECWEBB";#N/A,#N/A,FALSE,"MFT96";#N/A,#N/A,FALSE,"CTrecon"}</definedName>
    <definedName name="b" hidden="1">{#N/A,#N/A,FALSE,"TMCOMP96";#N/A,#N/A,FALSE,"MAT96";#N/A,#N/A,FALSE,"FANDA96";#N/A,#N/A,FALSE,"INTRAN96";#N/A,#N/A,FALSE,"NAA9697";#N/A,#N/A,FALSE,"ECWEBB";#N/A,#N/A,FALSE,"MFT96";#N/A,#N/A,FALSE,"CTrecon"}</definedName>
    <definedName name="b_1" hidden="1">{#N/A,#N/A,FALSE,"TMCOMP96";#N/A,#N/A,FALSE,"MAT96";#N/A,#N/A,FALSE,"FANDA96";#N/A,#N/A,FALSE,"INTRAN96";#N/A,#N/A,FALSE,"NAA9697";#N/A,#N/A,FALSE,"ECWEBB";#N/A,#N/A,FALSE,"MFT96";#N/A,#N/A,FALSE,"CTrecon"}</definedName>
    <definedName name="b_2" hidden="1">{#N/A,#N/A,FALSE,"TMCOMP96";#N/A,#N/A,FALSE,"MAT96";#N/A,#N/A,FALSE,"FANDA96";#N/A,#N/A,FALSE,"INTRAN96";#N/A,#N/A,FALSE,"NAA9697";#N/A,#N/A,FALSE,"ECWEBB";#N/A,#N/A,FALSE,"MFT96";#N/A,#N/A,FALSE,"CTrecon"}</definedName>
    <definedName name="b_3"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_1" hidden="1">{#N/A,#N/A,FALSE,"TMCOMP96";#N/A,#N/A,FALSE,"MAT96";#N/A,#N/A,FALSE,"FANDA96";#N/A,#N/A,FALSE,"INTRAN96";#N/A,#N/A,FALSE,"NAA9697";#N/A,#N/A,FALSE,"ECWEBB";#N/A,#N/A,FALSE,"MFT96";#N/A,#N/A,FALSE,"CTrecon"}</definedName>
    <definedName name="dgsgf_2" hidden="1">{#N/A,#N/A,FALSE,"TMCOMP96";#N/A,#N/A,FALSE,"MAT96";#N/A,#N/A,FALSE,"FANDA96";#N/A,#N/A,FALSE,"INTRAN96";#N/A,#N/A,FALSE,"NAA9697";#N/A,#N/A,FALSE,"ECWEBB";#N/A,#N/A,FALSE,"MFT96";#N/A,#N/A,FALSE,"CTrecon"}</definedName>
    <definedName name="dgsgf_3" hidden="1">{#N/A,#N/A,FALSE,"TMCOMP96";#N/A,#N/A,FALSE,"MAT96";#N/A,#N/A,FALSE,"FANDA96";#N/A,#N/A,FALSE,"INTRAN96";#N/A,#N/A,FALSE,"NAA9697";#N/A,#N/A,FALSE,"ECWEBB";#N/A,#N/A,FALSE,"MFT96";#N/A,#N/A,FALSE,"CTrecon"}</definedName>
    <definedName name="eh" hidden="1">{"'Trust by name'!$A$6:$E$350","'Trust by name'!$A$1:$D$348"}</definedName>
    <definedName name="eh_1" hidden="1">{"'Trust by name'!$A$6:$E$350","'Trust by name'!$A$1:$D$348"}</definedName>
    <definedName name="eh_2" hidden="1">{"'Trust by name'!$A$6:$E$350","'Trust by name'!$A$1:$D$348"}</definedName>
    <definedName name="eh_3" hidden="1">{"'Trust by name'!$A$6:$E$350","'Trust by name'!$A$1:$D$348"}</definedName>
    <definedName name="FDDD" hidden="1">{#N/A,#N/A,FALSE,"TMCOMP96";#N/A,#N/A,FALSE,"MAT96";#N/A,#N/A,FALSE,"FANDA96";#N/A,#N/A,FALSE,"INTRAN96";#N/A,#N/A,FALSE,"NAA9697";#N/A,#N/A,FALSE,"ECWEBB";#N/A,#N/A,FALSE,"MFT96";#N/A,#N/A,FALSE,"CTrecon"}</definedName>
    <definedName name="FDDD_1" hidden="1">{#N/A,#N/A,FALSE,"TMCOMP96";#N/A,#N/A,FALSE,"MAT96";#N/A,#N/A,FALSE,"FANDA96";#N/A,#N/A,FALSE,"INTRAN96";#N/A,#N/A,FALSE,"NAA9697";#N/A,#N/A,FALSE,"ECWEBB";#N/A,#N/A,FALSE,"MFT96";#N/A,#N/A,FALSE,"CTrecon"}</definedName>
    <definedName name="FDDD_2" hidden="1">{#N/A,#N/A,FALSE,"TMCOMP96";#N/A,#N/A,FALSE,"MAT96";#N/A,#N/A,FALSE,"FANDA96";#N/A,#N/A,FALSE,"INTRAN96";#N/A,#N/A,FALSE,"NAA9697";#N/A,#N/A,FALSE,"ECWEBB";#N/A,#N/A,FALSE,"MFT96";#N/A,#N/A,FALSE,"CTrecon"}</definedName>
    <definedName name="FDDD_3"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_1" hidden="1">{#N/A,#N/A,FALSE,"TMCOMP96";#N/A,#N/A,FALSE,"MAT96";#N/A,#N/A,FALSE,"FANDA96";#N/A,#N/A,FALSE,"INTRAN96";#N/A,#N/A,FALSE,"NAA9697";#N/A,#N/A,FALSE,"ECWEBB";#N/A,#N/A,FALSE,"MFT96";#N/A,#N/A,FALSE,"CTrecon"}</definedName>
    <definedName name="fg_2" hidden="1">{#N/A,#N/A,FALSE,"TMCOMP96";#N/A,#N/A,FALSE,"MAT96";#N/A,#N/A,FALSE,"FANDA96";#N/A,#N/A,FALSE,"INTRAN96";#N/A,#N/A,FALSE,"NAA9697";#N/A,#N/A,FALSE,"ECWEBB";#N/A,#N/A,FALSE,"MFT96";#N/A,#N/A,FALSE,"CTrecon"}</definedName>
    <definedName name="fg_3"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fd_1" hidden="1">{#N/A,#N/A,FALSE,"TMCOMP96";#N/A,#N/A,FALSE,"MAT96";#N/A,#N/A,FALSE,"FANDA96";#N/A,#N/A,FALSE,"INTRAN96";#N/A,#N/A,FALSE,"NAA9697";#N/A,#N/A,FALSE,"ECWEBB";#N/A,#N/A,FALSE,"MFT96";#N/A,#N/A,FALSE,"CTrecon"}</definedName>
    <definedName name="fgfd_2" hidden="1">{#N/A,#N/A,FALSE,"TMCOMP96";#N/A,#N/A,FALSE,"MAT96";#N/A,#N/A,FALSE,"FANDA96";#N/A,#N/A,FALSE,"INTRAN96";#N/A,#N/A,FALSE,"NAA9697";#N/A,#N/A,FALSE,"ECWEBB";#N/A,#N/A,FALSE,"MFT96";#N/A,#N/A,FALSE,"CTrecon"}</definedName>
    <definedName name="fgfd_3"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ghfgh_1" hidden="1">{#N/A,#N/A,FALSE,"TMCOMP96";#N/A,#N/A,FALSE,"MAT96";#N/A,#N/A,FALSE,"FANDA96";#N/A,#N/A,FALSE,"INTRAN96";#N/A,#N/A,FALSE,"NAA9697";#N/A,#N/A,FALSE,"ECWEBB";#N/A,#N/A,FALSE,"MFT96";#N/A,#N/A,FALSE,"CTrecon"}</definedName>
    <definedName name="fghfgh_2" hidden="1">{#N/A,#N/A,FALSE,"TMCOMP96";#N/A,#N/A,FALSE,"MAT96";#N/A,#N/A,FALSE,"FANDA96";#N/A,#N/A,FALSE,"INTRAN96";#N/A,#N/A,FALSE,"NAA9697";#N/A,#N/A,FALSE,"ECWEBB";#N/A,#N/A,FALSE,"MFT96";#N/A,#N/A,FALSE,"CTrecon"}</definedName>
    <definedName name="fghfgh_3"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hj_1" hidden="1">{#N/A,#N/A,FALSE,"TMCOMP96";#N/A,#N/A,FALSE,"MAT96";#N/A,#N/A,FALSE,"FANDA96";#N/A,#N/A,FALSE,"INTRAN96";#N/A,#N/A,FALSE,"NAA9697";#N/A,#N/A,FALSE,"ECWEBB";#N/A,#N/A,FALSE,"MFT96";#N/A,#N/A,FALSE,"CTrecon"}</definedName>
    <definedName name="ghj_2" hidden="1">{#N/A,#N/A,FALSE,"TMCOMP96";#N/A,#N/A,FALSE,"MAT96";#N/A,#N/A,FALSE,"FANDA96";#N/A,#N/A,FALSE,"INTRAN96";#N/A,#N/A,FALSE,"NAA9697";#N/A,#N/A,FALSE,"ECWEBB";#N/A,#N/A,FALSE,"MFT96";#N/A,#N/A,FALSE,"CTrecon"}</definedName>
    <definedName name="ghj_3" hidden="1">{#N/A,#N/A,FALSE,"TMCOMP96";#N/A,#N/A,FALSE,"MAT96";#N/A,#N/A,FALSE,"FANDA96";#N/A,#N/A,FALSE,"INTRAN96";#N/A,#N/A,FALSE,"NAA9697";#N/A,#N/A,FALSE,"ECWEBB";#N/A,#N/A,FALSE,"MFT96";#N/A,#N/A,FALSE,"CTrecon"}</definedName>
    <definedName name="HTML_CodePage" hidden="1">1252</definedName>
    <definedName name="HTML_Control" hidden="1">{"'Trust by name'!$A$6:$E$350","'Trust by name'!$A$1:$D$348"}</definedName>
    <definedName name="HTML_Control_1" hidden="1">{"'Trust by name'!$A$6:$E$350","'Trust by name'!$A$1:$D$348"}</definedName>
    <definedName name="HTML_Control_2" hidden="1">{"'Trust by name'!$A$6:$E$350","'Trust by name'!$A$1:$D$348"}</definedName>
    <definedName name="HTML_Control_3"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jhkgh" hidden="1">{#N/A,#N/A,FALSE,"TMCOMP96";#N/A,#N/A,FALSE,"MAT96";#N/A,#N/A,FALSE,"FANDA96";#N/A,#N/A,FALSE,"INTRAN96";#N/A,#N/A,FALSE,"NAA9697";#N/A,#N/A,FALSE,"ECWEBB";#N/A,#N/A,FALSE,"MFT96";#N/A,#N/A,FALSE,"CTrecon"}</definedName>
    <definedName name="jhkgh_1" hidden="1">{#N/A,#N/A,FALSE,"TMCOMP96";#N/A,#N/A,FALSE,"MAT96";#N/A,#N/A,FALSE,"FANDA96";#N/A,#N/A,FALSE,"INTRAN96";#N/A,#N/A,FALSE,"NAA9697";#N/A,#N/A,FALSE,"ECWEBB";#N/A,#N/A,FALSE,"MFT96";#N/A,#N/A,FALSE,"CTrecon"}</definedName>
    <definedName name="jhkgh_2" hidden="1">{#N/A,#N/A,FALSE,"TMCOMP96";#N/A,#N/A,FALSE,"MAT96";#N/A,#N/A,FALSE,"FANDA96";#N/A,#N/A,FALSE,"INTRAN96";#N/A,#N/A,FALSE,"NAA9697";#N/A,#N/A,FALSE,"ECWEBB";#N/A,#N/A,FALSE,"MFT96";#N/A,#N/A,FALSE,"CTrecon"}</definedName>
    <definedName name="jhkgh_3"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hkgh2_1" hidden="1">{#N/A,#N/A,FALSE,"TMCOMP96";#N/A,#N/A,FALSE,"MAT96";#N/A,#N/A,FALSE,"FANDA96";#N/A,#N/A,FALSE,"INTRAN96";#N/A,#N/A,FALSE,"NAA9697";#N/A,#N/A,FALSE,"ECWEBB";#N/A,#N/A,FALSE,"MFT96";#N/A,#N/A,FALSE,"CTrecon"}</definedName>
    <definedName name="jhkgh2_2" hidden="1">{#N/A,#N/A,FALSE,"TMCOMP96";#N/A,#N/A,FALSE,"MAT96";#N/A,#N/A,FALSE,"FANDA96";#N/A,#N/A,FALSE,"INTRAN96";#N/A,#N/A,FALSE,"NAA9697";#N/A,#N/A,FALSE,"ECWEBB";#N/A,#N/A,FALSE,"MFT96";#N/A,#N/A,FALSE,"CTrecon"}</definedName>
    <definedName name="jhkgh2_3" hidden="1">{#N/A,#N/A,FALSE,"TMCOMP96";#N/A,#N/A,FALSE,"MAT96";#N/A,#N/A,FALSE,"FANDA96";#N/A,#N/A,FALSE,"INTRAN96";#N/A,#N/A,FALSE,"NAA9697";#N/A,#N/A,FALSE,"ECWEBB";#N/A,#N/A,FALSE,"MFT96";#N/A,#N/A,FALSE,"CTrecon"}</definedName>
    <definedName name="n" hidden="1">{#N/A,#N/A,FALSE,"TMCOMP96";#N/A,#N/A,FALSE,"MAT96";#N/A,#N/A,FALSE,"FANDA96";#N/A,#N/A,FALSE,"INTRAN96";#N/A,#N/A,FALSE,"NAA9697";#N/A,#N/A,FALSE,"ECWEBB";#N/A,#N/A,FALSE,"MFT96";#N/A,#N/A,FALSE,"CTrecon"}</definedName>
    <definedName name="n_1" hidden="1">{#N/A,#N/A,FALSE,"TMCOMP96";#N/A,#N/A,FALSE,"MAT96";#N/A,#N/A,FALSE,"FANDA96";#N/A,#N/A,FALSE,"INTRAN96";#N/A,#N/A,FALSE,"NAA9697";#N/A,#N/A,FALSE,"ECWEBB";#N/A,#N/A,FALSE,"MFT96";#N/A,#N/A,FALSE,"CTrecon"}</definedName>
    <definedName name="n_2" hidden="1">{#N/A,#N/A,FALSE,"TMCOMP96";#N/A,#N/A,FALSE,"MAT96";#N/A,#N/A,FALSE,"FANDA96";#N/A,#N/A,FALSE,"INTRAN96";#N/A,#N/A,FALSE,"NAA9697";#N/A,#N/A,FALSE,"ECWEBB";#N/A,#N/A,FALSE,"MFT96";#N/A,#N/A,FALSE,"CTrecon"}</definedName>
    <definedName name="n_3" hidden="1">{#N/A,#N/A,FALSE,"TMCOMP96";#N/A,#N/A,FALSE,"MAT96";#N/A,#N/A,FALSE,"FANDA96";#N/A,#N/A,FALSE,"INTRAN96";#N/A,#N/A,FALSE,"NAA9697";#N/A,#N/A,FALSE,"ECWEBB";#N/A,#N/A,FALSE,"MFT96";#N/A,#N/A,FALSE,"CTrecon"}</definedName>
    <definedName name="name" hidden="1">{#N/A,#N/A,FALSE,"TMCOMP96";#N/A,#N/A,FALSE,"MAT96";#N/A,#N/A,FALSE,"FANDA96";#N/A,#N/A,FALSE,"INTRAN96";#N/A,#N/A,FALSE,"NAA9697";#N/A,#N/A,FALSE,"ECWEBB";#N/A,#N/A,FALSE,"MFT96";#N/A,#N/A,FALSE,"CTrecon"}</definedName>
    <definedName name="name_1" hidden="1">{#N/A,#N/A,FALSE,"TMCOMP96";#N/A,#N/A,FALSE,"MAT96";#N/A,#N/A,FALSE,"FANDA96";#N/A,#N/A,FALSE,"INTRAN96";#N/A,#N/A,FALSE,"NAA9697";#N/A,#N/A,FALSE,"ECWEBB";#N/A,#N/A,FALSE,"MFT96";#N/A,#N/A,FALSE,"CTrecon"}</definedName>
    <definedName name="name_2" hidden="1">{#N/A,#N/A,FALSE,"TMCOMP96";#N/A,#N/A,FALSE,"MAT96";#N/A,#N/A,FALSE,"FANDA96";#N/A,#N/A,FALSE,"INTRAN96";#N/A,#N/A,FALSE,"NAA9697";#N/A,#N/A,FALSE,"ECWEBB";#N/A,#N/A,FALSE,"MFT96";#N/A,#N/A,FALSE,"CTrecon"}</definedName>
    <definedName name="name_3"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NOCONFLICT_1" hidden="1">{#N/A,#N/A,FALSE,"TMCOMP96";#N/A,#N/A,FALSE,"MAT96";#N/A,#N/A,FALSE,"FANDA96";#N/A,#N/A,FALSE,"INTRAN96";#N/A,#N/A,FALSE,"NAA9697";#N/A,#N/A,FALSE,"ECWEBB";#N/A,#N/A,FALSE,"MFT96";#N/A,#N/A,FALSE,"CTrecon"}</definedName>
    <definedName name="NOCONFLICT_2" hidden="1">{#N/A,#N/A,FALSE,"TMCOMP96";#N/A,#N/A,FALSE,"MAT96";#N/A,#N/A,FALSE,"FANDA96";#N/A,#N/A,FALSE,"INTRAN96";#N/A,#N/A,FALSE,"NAA9697";#N/A,#N/A,FALSE,"ECWEBB";#N/A,#N/A,FALSE,"MFT96";#N/A,#N/A,FALSE,"CTrecon"}</definedName>
    <definedName name="NOCONFLICT_3"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ption2_1" hidden="1">{#N/A,#N/A,FALSE,"TMCOMP96";#N/A,#N/A,FALSE,"MAT96";#N/A,#N/A,FALSE,"FANDA96";#N/A,#N/A,FALSE,"INTRAN96";#N/A,#N/A,FALSE,"NAA9697";#N/A,#N/A,FALSE,"ECWEBB";#N/A,#N/A,FALSE,"MFT96";#N/A,#N/A,FALSE,"CTrecon"}</definedName>
    <definedName name="Option2_2" hidden="1">{#N/A,#N/A,FALSE,"TMCOMP96";#N/A,#N/A,FALSE,"MAT96";#N/A,#N/A,FALSE,"FANDA96";#N/A,#N/A,FALSE,"INTRAN96";#N/A,#N/A,FALSE,"NAA9697";#N/A,#N/A,FALSE,"ECWEBB";#N/A,#N/A,FALSE,"MFT96";#N/A,#N/A,FALSE,"CTrecon"}</definedName>
    <definedName name="Option2_3" hidden="1">{#N/A,#N/A,FALSE,"TMCOMP96";#N/A,#N/A,FALSE,"MAT96";#N/A,#N/A,FALSE,"FANDA96";#N/A,#N/A,FALSE,"INTRAN96";#N/A,#N/A,FALSE,"NAA9697";#N/A,#N/A,FALSE,"ECWEBB";#N/A,#N/A,FALSE,"MFT96";#N/A,#N/A,FALSE,"CTrecon"}</definedName>
    <definedName name="Pal_Workbook_GUID" hidden="1">"N7IQZZD5YBE28RGZHB5UQVKH"</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8</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df" hidden="1">{#N/A,#N/A,FALSE,"TMCOMP96";#N/A,#N/A,FALSE,"MAT96";#N/A,#N/A,FALSE,"FANDA96";#N/A,#N/A,FALSE,"INTRAN96";#N/A,#N/A,FALSE,"NAA9697";#N/A,#N/A,FALSE,"ECWEBB";#N/A,#N/A,FALSE,"MFT96";#N/A,#N/A,FALSE,"CTrecon"}</definedName>
    <definedName name="sdf_1" hidden="1">{#N/A,#N/A,FALSE,"TMCOMP96";#N/A,#N/A,FALSE,"MAT96";#N/A,#N/A,FALSE,"FANDA96";#N/A,#N/A,FALSE,"INTRAN96";#N/A,#N/A,FALSE,"NAA9697";#N/A,#N/A,FALSE,"ECWEBB";#N/A,#N/A,FALSE,"MFT96";#N/A,#N/A,FALSE,"CTrecon"}</definedName>
    <definedName name="sdf_2" hidden="1">{#N/A,#N/A,FALSE,"TMCOMP96";#N/A,#N/A,FALSE,"MAT96";#N/A,#N/A,FALSE,"FANDA96";#N/A,#N/A,FALSE,"INTRAN96";#N/A,#N/A,FALSE,"NAA9697";#N/A,#N/A,FALSE,"ECWEBB";#N/A,#N/A,FALSE,"MFT96";#N/A,#N/A,FALSE,"CTrecon"}</definedName>
    <definedName name="sdf_3"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f_1" hidden="1">{#N/A,#N/A,FALSE,"TMCOMP96";#N/A,#N/A,FALSE,"MAT96";#N/A,#N/A,FALSE,"FANDA96";#N/A,#N/A,FALSE,"INTRAN96";#N/A,#N/A,FALSE,"NAA9697";#N/A,#N/A,FALSE,"ECWEBB";#N/A,#N/A,FALSE,"MFT96";#N/A,#N/A,FALSE,"CTrecon"}</definedName>
    <definedName name="sdff_2" hidden="1">{#N/A,#N/A,FALSE,"TMCOMP96";#N/A,#N/A,FALSE,"MAT96";#N/A,#N/A,FALSE,"FANDA96";#N/A,#N/A,FALSE,"INTRAN96";#N/A,#N/A,FALSE,"NAA9697";#N/A,#N/A,FALSE,"ECWEBB";#N/A,#N/A,FALSE,"MFT96";#N/A,#N/A,FALSE,"CTrecon"}</definedName>
    <definedName name="sdff_3"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fad_1" hidden="1">{#N/A,#N/A,FALSE,"TMCOMP96";#N/A,#N/A,FALSE,"MAT96";#N/A,#N/A,FALSE,"FANDA96";#N/A,#N/A,FALSE,"INTRAN96";#N/A,#N/A,FALSE,"NAA9697";#N/A,#N/A,FALSE,"ECWEBB";#N/A,#N/A,FALSE,"MFT96";#N/A,#N/A,FALSE,"CTrecon"}</definedName>
    <definedName name="sfad_2" hidden="1">{#N/A,#N/A,FALSE,"TMCOMP96";#N/A,#N/A,FALSE,"MAT96";#N/A,#N/A,FALSE,"FANDA96";#N/A,#N/A,FALSE,"INTRAN96";#N/A,#N/A,FALSE,"NAA9697";#N/A,#N/A,FALSE,"ECWEBB";#N/A,#N/A,FALSE,"MFT96";#N/A,#N/A,FALSE,"CTrecon"}</definedName>
    <definedName name="sfad_3"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i_1" hidden="1">{#N/A,#N/A,FALSE,"TMCOMP96";#N/A,#N/A,FALSE,"MAT96";#N/A,#N/A,FALSE,"FANDA96";#N/A,#N/A,FALSE,"INTRAN96";#N/A,#N/A,FALSE,"NAA9697";#N/A,#N/A,FALSE,"ECWEBB";#N/A,#N/A,FALSE,"MFT96";#N/A,#N/A,FALSE,"CTrecon"}</definedName>
    <definedName name="T4.9i_2" hidden="1">{#N/A,#N/A,FALSE,"TMCOMP96";#N/A,#N/A,FALSE,"MAT96";#N/A,#N/A,FALSE,"FANDA96";#N/A,#N/A,FALSE,"INTRAN96";#N/A,#N/A,FALSE,"NAA9697";#N/A,#N/A,FALSE,"ECWEBB";#N/A,#N/A,FALSE,"MFT96";#N/A,#N/A,FALSE,"CTrecon"}</definedName>
    <definedName name="T4.9i_3"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4.9j_1" hidden="1">{#N/A,#N/A,FALSE,"TMCOMP96";#N/A,#N/A,FALSE,"MAT96";#N/A,#N/A,FALSE,"FANDA96";#N/A,#N/A,FALSE,"INTRAN96";#N/A,#N/A,FALSE,"NAA9697";#N/A,#N/A,FALSE,"ECWEBB";#N/A,#N/A,FALSE,"MFT96";#N/A,#N/A,FALSE,"CTrecon"}</definedName>
    <definedName name="T4.9j_2" hidden="1">{#N/A,#N/A,FALSE,"TMCOMP96";#N/A,#N/A,FALSE,"MAT96";#N/A,#N/A,FALSE,"FANDA96";#N/A,#N/A,FALSE,"INTRAN96";#N/A,#N/A,FALSE,"NAA9697";#N/A,#N/A,FALSE,"ECWEBB";#N/A,#N/A,FALSE,"MFT96";#N/A,#N/A,FALSE,"CTrecon"}</definedName>
    <definedName name="T4.9j_3"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trggh_1" hidden="1">{#N/A,#N/A,FALSE,"TMCOMP96";#N/A,#N/A,FALSE,"MAT96";#N/A,#N/A,FALSE,"FANDA96";#N/A,#N/A,FALSE,"INTRAN96";#N/A,#N/A,FALSE,"NAA9697";#N/A,#N/A,FALSE,"ECWEBB";#N/A,#N/A,FALSE,"MFT96";#N/A,#N/A,FALSE,"CTrecon"}</definedName>
    <definedName name="trggh_2" hidden="1">{#N/A,#N/A,FALSE,"TMCOMP96";#N/A,#N/A,FALSE,"MAT96";#N/A,#N/A,FALSE,"FANDA96";#N/A,#N/A,FALSE,"INTRAN96";#N/A,#N/A,FALSE,"NAA9697";#N/A,#N/A,FALSE,"ECWEBB";#N/A,#N/A,FALSE,"MFT96";#N/A,#N/A,FALSE,"CTrecon"}</definedName>
    <definedName name="trggh_3" hidden="1">{#N/A,#N/A,FALSE,"TMCOMP96";#N/A,#N/A,FALSE,"MAT96";#N/A,#N/A,FALSE,"FANDA96";#N/A,#N/A,FALSE,"INTRAN96";#N/A,#N/A,FALSE,"NAA9697";#N/A,#N/A,FALSE,"ECWEBB";#N/A,#N/A,FALSE,"MFT96";#N/A,#N/A,FALSE,"CTrecon"}</definedName>
    <definedName name="wrn.table1." hidden="1">{#N/A,#N/A,FALSE,"CGBR95C"}</definedName>
    <definedName name="wrn.table1._1" hidden="1">{#N/A,#N/A,FALSE,"CGBR95C"}</definedName>
    <definedName name="wrn.table1._2" hidden="1">{#N/A,#N/A,FALSE,"CGBR95C"}</definedName>
    <definedName name="wrn.table1._3" hidden="1">{#N/A,#N/A,FALSE,"CGBR95C"}</definedName>
    <definedName name="wrn.table2." hidden="1">{#N/A,#N/A,FALSE,"CGBR95C"}</definedName>
    <definedName name="wrn.table2._1" hidden="1">{#N/A,#N/A,FALSE,"CGBR95C"}</definedName>
    <definedName name="wrn.table2._2" hidden="1">{#N/A,#N/A,FALSE,"CGBR95C"}</definedName>
    <definedName name="wrn.table2._3" hidden="1">{#N/A,#N/A,FALSE,"CGBR95C"}</definedName>
    <definedName name="wrn.tablea." hidden="1">{#N/A,#N/A,FALSE,"CGBR95C"}</definedName>
    <definedName name="wrn.tablea._1" hidden="1">{#N/A,#N/A,FALSE,"CGBR95C"}</definedName>
    <definedName name="wrn.tablea._2" hidden="1">{#N/A,#N/A,FALSE,"CGBR95C"}</definedName>
    <definedName name="wrn.tablea._3" hidden="1">{#N/A,#N/A,FALSE,"CGBR95C"}</definedName>
    <definedName name="wrn.tableb." hidden="1">{#N/A,#N/A,FALSE,"CGBR95C"}</definedName>
    <definedName name="wrn.tableb._1" hidden="1">{#N/A,#N/A,FALSE,"CGBR95C"}</definedName>
    <definedName name="wrn.tableb._2" hidden="1">{#N/A,#N/A,FALSE,"CGBR95C"}</definedName>
    <definedName name="wrn.tableb._3" hidden="1">{#N/A,#N/A,FALSE,"CGBR95C"}</definedName>
    <definedName name="wrn.tableq." hidden="1">{#N/A,#N/A,FALSE,"CGBR95C"}</definedName>
    <definedName name="wrn.tableq._1" hidden="1">{#N/A,#N/A,FALSE,"CGBR95C"}</definedName>
    <definedName name="wrn.tableq._2" hidden="1">{#N/A,#N/A,FALSE,"CGBR95C"}</definedName>
    <definedName name="wrn.tableq._3" hidden="1">{#N/A,#N/A,FALSE,"CGBR95C"}</definedName>
    <definedName name="wrn.TMCOMP." hidden="1">{#N/A,#N/A,FALSE,"TMCOMP96";#N/A,#N/A,FALSE,"MAT96";#N/A,#N/A,FALSE,"FANDA96";#N/A,#N/A,FALSE,"INTRAN96";#N/A,#N/A,FALSE,"NAA9697";#N/A,#N/A,FALSE,"ECWEBB";#N/A,#N/A,FALSE,"MFT96";#N/A,#N/A,FALSE,"CTrecon"}</definedName>
    <definedName name="wrn.TMCOMP._1" hidden="1">{#N/A,#N/A,FALSE,"TMCOMP96";#N/A,#N/A,FALSE,"MAT96";#N/A,#N/A,FALSE,"FANDA96";#N/A,#N/A,FALSE,"INTRAN96";#N/A,#N/A,FALSE,"NAA9697";#N/A,#N/A,FALSE,"ECWEBB";#N/A,#N/A,FALSE,"MFT96";#N/A,#N/A,FALSE,"CTrecon"}</definedName>
    <definedName name="wrn.TMCOMP._2" hidden="1">{#N/A,#N/A,FALSE,"TMCOMP96";#N/A,#N/A,FALSE,"MAT96";#N/A,#N/A,FALSE,"FANDA96";#N/A,#N/A,FALSE,"INTRAN96";#N/A,#N/A,FALSE,"NAA9697";#N/A,#N/A,FALSE,"ECWEBB";#N/A,#N/A,FALSE,"MFT96";#N/A,#N/A,FALSE,"CTrecon"}</definedName>
    <definedName name="wrn.TMCOMP._3" hidden="1">{#N/A,#N/A,FALSE,"TMCOMP96";#N/A,#N/A,FALSE,"MAT96";#N/A,#N/A,FALSE,"FANDA96";#N/A,#N/A,FALSE,"INTRAN96";#N/A,#N/A,FALSE,"NAA9697";#N/A,#N/A,FALSE,"ECWEBB";#N/A,#N/A,FALSE,"MFT96";#N/A,#N/A,FALSE,"CTrecon"}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9" i="2" l="1"/>
  <c r="M308" i="5"/>
  <c r="N303" i="5"/>
  <c r="N308" i="5"/>
  <c r="M303" i="5"/>
  <c r="F55" i="2"/>
  <c r="C46" i="2" l="1"/>
  <c r="E335" i="7" l="1"/>
  <c r="E336" i="7"/>
  <c r="E337" i="7"/>
  <c r="E334" i="7"/>
  <c r="E326" i="7"/>
  <c r="E327" i="7"/>
  <c r="E328" i="7"/>
  <c r="E329" i="7"/>
  <c r="E330" i="7"/>
  <c r="E331" i="7"/>
  <c r="E325" i="7"/>
  <c r="E321" i="7"/>
  <c r="E322" i="7"/>
  <c r="E320" i="7"/>
  <c r="E316" i="7"/>
  <c r="E317" i="7"/>
  <c r="E315" i="7"/>
  <c r="E314" i="7" l="1"/>
  <c r="E319" i="7"/>
  <c r="E333" i="7"/>
  <c r="E324" i="7"/>
  <c r="N3" i="6" l="1"/>
  <c r="N4" i="6"/>
  <c r="N5"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N164" i="6"/>
  <c r="N165" i="6"/>
  <c r="N166" i="6"/>
  <c r="N167" i="6"/>
  <c r="N168" i="6"/>
  <c r="N169" i="6"/>
  <c r="N170" i="6"/>
  <c r="N171" i="6"/>
  <c r="N172" i="6"/>
  <c r="N173" i="6"/>
  <c r="N174" i="6"/>
  <c r="N175" i="6"/>
  <c r="N176" i="6"/>
  <c r="N177" i="6"/>
  <c r="N178" i="6"/>
  <c r="N179" i="6"/>
  <c r="N180" i="6"/>
  <c r="N181" i="6"/>
  <c r="N182" i="6"/>
  <c r="N183" i="6"/>
  <c r="N184" i="6"/>
  <c r="N185" i="6"/>
  <c r="N186" i="6"/>
  <c r="N187" i="6"/>
  <c r="N188" i="6"/>
  <c r="N189" i="6"/>
  <c r="N190" i="6"/>
  <c r="N191" i="6"/>
  <c r="N192" i="6"/>
  <c r="N193" i="6"/>
  <c r="N194" i="6"/>
  <c r="N195" i="6"/>
  <c r="N196" i="6"/>
  <c r="N197" i="6"/>
  <c r="N198" i="6"/>
  <c r="N199" i="6"/>
  <c r="N200" i="6"/>
  <c r="N201" i="6"/>
  <c r="N202" i="6"/>
  <c r="N203" i="6"/>
  <c r="N204" i="6"/>
  <c r="N205" i="6"/>
  <c r="N206" i="6"/>
  <c r="N207" i="6"/>
  <c r="N208" i="6"/>
  <c r="N209" i="6"/>
  <c r="N210" i="6"/>
  <c r="N211" i="6"/>
  <c r="N212" i="6"/>
  <c r="N213" i="6"/>
  <c r="N214" i="6"/>
  <c r="N215" i="6"/>
  <c r="N216" i="6"/>
  <c r="N217" i="6"/>
  <c r="N218" i="6"/>
  <c r="N219" i="6"/>
  <c r="N220" i="6"/>
  <c r="N221" i="6"/>
  <c r="N222" i="6"/>
  <c r="N223" i="6"/>
  <c r="N224" i="6"/>
  <c r="N225" i="6"/>
  <c r="N226" i="6"/>
  <c r="N227" i="6"/>
  <c r="N228" i="6"/>
  <c r="N229" i="6"/>
  <c r="N230" i="6"/>
  <c r="N231" i="6"/>
  <c r="N232" i="6"/>
  <c r="N233" i="6"/>
  <c r="N234" i="6"/>
  <c r="N235" i="6"/>
  <c r="N236" i="6"/>
  <c r="N237" i="6"/>
  <c r="N238" i="6"/>
  <c r="N239" i="6"/>
  <c r="N240" i="6"/>
  <c r="N241" i="6"/>
  <c r="N242" i="6"/>
  <c r="N243" i="6"/>
  <c r="N244" i="6"/>
  <c r="N245" i="6"/>
  <c r="N246" i="6"/>
  <c r="N247" i="6"/>
  <c r="N248" i="6"/>
  <c r="N249" i="6"/>
  <c r="N250" i="6"/>
  <c r="N251" i="6"/>
  <c r="N252" i="6"/>
  <c r="N253" i="6"/>
  <c r="N254" i="6"/>
  <c r="N255" i="6"/>
  <c r="N256" i="6"/>
  <c r="N257" i="6"/>
  <c r="N258" i="6"/>
  <c r="N259" i="6"/>
  <c r="N260" i="6"/>
  <c r="N261" i="6"/>
  <c r="N262" i="6"/>
  <c r="N263" i="6"/>
  <c r="N264" i="6"/>
  <c r="N265" i="6"/>
  <c r="N266" i="6"/>
  <c r="N267" i="6"/>
  <c r="N268" i="6"/>
  <c r="N269" i="6"/>
  <c r="N270" i="6"/>
  <c r="N271" i="6"/>
  <c r="N272" i="6"/>
  <c r="N273" i="6"/>
  <c r="N274" i="6"/>
  <c r="N275" i="6"/>
  <c r="N276" i="6"/>
  <c r="N277" i="6"/>
  <c r="N278" i="6"/>
  <c r="N279" i="6"/>
  <c r="N280" i="6"/>
  <c r="N281" i="6"/>
  <c r="N282" i="6"/>
  <c r="N283" i="6"/>
  <c r="N284" i="6"/>
  <c r="N285" i="6"/>
  <c r="N286" i="6"/>
  <c r="N287" i="6"/>
  <c r="N288" i="6"/>
  <c r="N289" i="6"/>
  <c r="N290" i="6"/>
  <c r="N291" i="6"/>
  <c r="N292" i="6"/>
  <c r="N293" i="6"/>
  <c r="N294" i="6"/>
  <c r="N295" i="6"/>
  <c r="N296" i="6"/>
  <c r="N297" i="6"/>
  <c r="N298" i="6"/>
  <c r="N299" i="6"/>
  <c r="N300" i="6"/>
  <c r="N301" i="6"/>
  <c r="N302" i="6"/>
  <c r="N303" i="6"/>
  <c r="N304" i="6"/>
  <c r="N305" i="6"/>
  <c r="N306" i="6"/>
  <c r="N307" i="6"/>
  <c r="N308" i="6"/>
  <c r="N309" i="6"/>
  <c r="N310" i="6"/>
  <c r="N2" i="6"/>
  <c r="AC100" i="2" l="1"/>
  <c r="AC75" i="2"/>
  <c r="B9" i="2" l="1"/>
  <c r="F19" i="2" s="1"/>
  <c r="F91" i="2" l="1"/>
  <c r="T91" i="2"/>
  <c r="O91" i="2"/>
  <c r="T66" i="2"/>
  <c r="F23" i="2"/>
  <c r="O66" i="2"/>
  <c r="F66" i="2"/>
  <c r="J91" i="2"/>
  <c r="J66" i="2"/>
  <c r="Y66" i="2"/>
  <c r="Y91" i="2"/>
  <c r="T63" i="2"/>
  <c r="Y63" i="2"/>
  <c r="O63" i="2"/>
  <c r="F63" i="2"/>
  <c r="J63" i="2"/>
  <c r="AC66" i="2" l="1"/>
  <c r="F71" i="2" s="1"/>
  <c r="F87" i="2"/>
  <c r="AC69" i="2" l="1"/>
  <c r="AC68" i="2"/>
  <c r="AC91" i="2"/>
  <c r="AC93" i="2" l="1"/>
  <c r="AC94" i="2"/>
  <c r="T96" i="2"/>
  <c r="T104" i="2" s="1"/>
  <c r="Y96" i="2"/>
  <c r="Y104" i="2" s="1"/>
  <c r="J96" i="2"/>
  <c r="J104" i="2" s="1"/>
  <c r="O96" i="2"/>
  <c r="O104" i="2" s="1"/>
  <c r="F96" i="2"/>
  <c r="AC96" i="2" l="1"/>
  <c r="AC104" i="2"/>
  <c r="Y71" i="2" l="1"/>
  <c r="Y79" i="2" s="1"/>
  <c r="Y112" i="2" s="1"/>
  <c r="O71" i="2"/>
  <c r="O79" i="2" s="1"/>
  <c r="O112" i="2" s="1"/>
  <c r="T71" i="2"/>
  <c r="T79" i="2" s="1"/>
  <c r="T112" i="2" s="1"/>
  <c r="J71" i="2"/>
  <c r="J79" i="2" s="1"/>
  <c r="AC71" i="2" l="1"/>
  <c r="F112" i="2"/>
  <c r="AC79" i="2"/>
  <c r="J112" i="2"/>
  <c r="AC112" i="2" l="1"/>
</calcChain>
</file>

<file path=xl/sharedStrings.xml><?xml version="1.0" encoding="utf-8"?>
<sst xmlns="http://schemas.openxmlformats.org/spreadsheetml/2006/main" count="7863" uniqueCount="1515">
  <si>
    <t xml:space="preserve">These instructions highlight the special features of the tool and should be read in conjunction with the guidance notes. </t>
  </si>
  <si>
    <t>Using the tool</t>
  </si>
  <si>
    <t>1. The tool can be set up for each individual local authority by selecting the appropriate authority name from the list. Once a local authority name is selected the spreadsheet will automatically complete the data for the white cells with a blue border.</t>
  </si>
  <si>
    <t>2. There are three different type of input cells:</t>
  </si>
  <si>
    <r>
      <t xml:space="preserve">* White, Black Border - these are blank for new data - Please ensure </t>
    </r>
    <r>
      <rPr>
        <i/>
        <u/>
        <sz val="12"/>
        <rFont val="Arial"/>
        <family val="2"/>
      </rPr>
      <t>all</t>
    </r>
    <r>
      <rPr>
        <i/>
        <sz val="12"/>
        <rFont val="Arial"/>
        <family val="2"/>
      </rPr>
      <t xml:space="preserve"> white cells are filled including entering zeroes where appropriate.</t>
    </r>
  </si>
  <si>
    <r>
      <t xml:space="preserve">* White background, green border - These cells are information cells and have the appropriate formula in them. </t>
    </r>
    <r>
      <rPr>
        <b/>
        <i/>
        <sz val="12"/>
        <rFont val="Arial"/>
        <family val="2"/>
      </rPr>
      <t>Please do not overwrite the formula.</t>
    </r>
  </si>
  <si>
    <r>
      <t xml:space="preserve">In addition, areas of the form are </t>
    </r>
    <r>
      <rPr>
        <b/>
        <sz val="12"/>
        <rFont val="Arial"/>
        <family val="2"/>
      </rPr>
      <t xml:space="preserve">greyed out. </t>
    </r>
    <r>
      <rPr>
        <sz val="12"/>
        <rFont val="Arial"/>
        <family val="2"/>
      </rPr>
      <t xml:space="preserve">You are not required to enter data into these cells. </t>
    </r>
  </si>
  <si>
    <t>Entering data</t>
  </si>
  <si>
    <r>
      <t xml:space="preserve">3.  </t>
    </r>
    <r>
      <rPr>
        <u/>
        <sz val="12"/>
        <rFont val="Arial"/>
        <family val="2"/>
      </rPr>
      <t>All</t>
    </r>
    <r>
      <rPr>
        <sz val="12"/>
        <rFont val="Arial"/>
        <family val="2"/>
      </rPr>
      <t xml:space="preserve"> values in the form should be entered in whole £. </t>
    </r>
  </si>
  <si>
    <t>Please select billing authority from the dropdown</t>
  </si>
  <si>
    <t>Column 1</t>
  </si>
  <si>
    <t>Column 2</t>
  </si>
  <si>
    <t>Column 3</t>
  </si>
  <si>
    <t>Column 4</t>
  </si>
  <si>
    <t>Column 5</t>
  </si>
  <si>
    <t>Column 6</t>
  </si>
  <si>
    <t>Total/Area</t>
  </si>
  <si>
    <t>£</t>
  </si>
  <si>
    <t xml:space="preserve"> </t>
  </si>
  <si>
    <t>Amount A</t>
  </si>
  <si>
    <t>Amount B</t>
  </si>
  <si>
    <t>Amount C</t>
  </si>
  <si>
    <t>Amount D</t>
  </si>
  <si>
    <t>Amount E</t>
  </si>
  <si>
    <t>Amount G</t>
  </si>
  <si>
    <t>Amount F</t>
  </si>
  <si>
    <t>Amount H</t>
  </si>
  <si>
    <t>Amount I</t>
  </si>
  <si>
    <t>Amount J</t>
  </si>
  <si>
    <t>Billing authority</t>
  </si>
  <si>
    <t>MHCLG Code</t>
  </si>
  <si>
    <t>ONS code</t>
  </si>
  <si>
    <t>Class</t>
  </si>
  <si>
    <t>Greater London Authority</t>
  </si>
  <si>
    <t>Police &amp; Crime Commissioner</t>
  </si>
  <si>
    <t>Combined Authority</t>
  </si>
  <si>
    <t>District/Unitary/London borough</t>
  </si>
  <si>
    <t>County council / Greater London Authority</t>
  </si>
  <si>
    <t>Fire &amp; Rescue Authority</t>
  </si>
  <si>
    <t>E3831</t>
  </si>
  <si>
    <t>E07000223</t>
  </si>
  <si>
    <t>Adur</t>
  </si>
  <si>
    <t>SD</t>
  </si>
  <si>
    <t>West Sussex</t>
  </si>
  <si>
    <t>Sussex PCC</t>
  </si>
  <si>
    <t>N/A</t>
  </si>
  <si>
    <t>E0931</t>
  </si>
  <si>
    <t>E07000026</t>
  </si>
  <si>
    <t>Allerdale</t>
  </si>
  <si>
    <t>Cumbria</t>
  </si>
  <si>
    <t>Cumbria PCC</t>
  </si>
  <si>
    <t>E1031</t>
  </si>
  <si>
    <t>E07000032</t>
  </si>
  <si>
    <t>Amber Valley</t>
  </si>
  <si>
    <t>Derbyshire</t>
  </si>
  <si>
    <t>Derbyshire PCC</t>
  </si>
  <si>
    <t>Derbyshire Fire</t>
  </si>
  <si>
    <t>E3832</t>
  </si>
  <si>
    <t>E07000224</t>
  </si>
  <si>
    <t>Arun</t>
  </si>
  <si>
    <t>E3031</t>
  </si>
  <si>
    <t>E07000170</t>
  </si>
  <si>
    <t>Ashfield</t>
  </si>
  <si>
    <t>Nottinghamshire</t>
  </si>
  <si>
    <t>Nottinghamshire PCC</t>
  </si>
  <si>
    <t>Nottinghamshire Fire</t>
  </si>
  <si>
    <t>E2231</t>
  </si>
  <si>
    <t>E07000105</t>
  </si>
  <si>
    <t>Ashford</t>
  </si>
  <si>
    <t>Kent</t>
  </si>
  <si>
    <t>Kent PCC</t>
  </si>
  <si>
    <t>Kent Fire</t>
  </si>
  <si>
    <t>E3531</t>
  </si>
  <si>
    <t>E07000200</t>
  </si>
  <si>
    <t>Babergh</t>
  </si>
  <si>
    <t>Suffolk</t>
  </si>
  <si>
    <t>Suffolk PCC</t>
  </si>
  <si>
    <t>E5030</t>
  </si>
  <si>
    <t>E09000002</t>
  </si>
  <si>
    <t>Barking and Dagenham</t>
  </si>
  <si>
    <t>OLB</t>
  </si>
  <si>
    <t>E5031</t>
  </si>
  <si>
    <t>E09000003</t>
  </si>
  <si>
    <t>Barnet</t>
  </si>
  <si>
    <t>E4401</t>
  </si>
  <si>
    <t>E08000016</t>
  </si>
  <si>
    <t>Barnsley</t>
  </si>
  <si>
    <t>MD</t>
  </si>
  <si>
    <t>South Yorkshire PCC</t>
  </si>
  <si>
    <t xml:space="preserve">South Yorkshire Fire </t>
  </si>
  <si>
    <t>Sheffield City Region Combined Authority</t>
  </si>
  <si>
    <t>E0932</t>
  </si>
  <si>
    <t>E07000027</t>
  </si>
  <si>
    <t>Barrow-in-Furness</t>
  </si>
  <si>
    <t>E1531</t>
  </si>
  <si>
    <t>E07000066</t>
  </si>
  <si>
    <t>Basildon</t>
  </si>
  <si>
    <t>Essex</t>
  </si>
  <si>
    <t>Essex Police</t>
  </si>
  <si>
    <t>Essex PCC-Fire</t>
  </si>
  <si>
    <t>E1731</t>
  </si>
  <si>
    <t>E07000084</t>
  </si>
  <si>
    <t>Basingstoke &amp; Deane</t>
  </si>
  <si>
    <t>Hampshire</t>
  </si>
  <si>
    <t>Hampshire PCC</t>
  </si>
  <si>
    <t>Hampshire and Isle of Wight Fire</t>
  </si>
  <si>
    <t>E3032</t>
  </si>
  <si>
    <t>E07000171</t>
  </si>
  <si>
    <t>Bassetlaw</t>
  </si>
  <si>
    <t>E0101</t>
  </si>
  <si>
    <t>E06000022</t>
  </si>
  <si>
    <t>Bath &amp; North East Somerset</t>
  </si>
  <si>
    <t>UA</t>
  </si>
  <si>
    <t>Avon &amp; Somerset PCC</t>
  </si>
  <si>
    <t>Avon Fire</t>
  </si>
  <si>
    <t>E0202</t>
  </si>
  <si>
    <t>E06000055</t>
  </si>
  <si>
    <t>Bedford UA</t>
  </si>
  <si>
    <t>Bedfordshire PCC</t>
  </si>
  <si>
    <t>Bedfordshire Fire</t>
  </si>
  <si>
    <t>E5032</t>
  </si>
  <si>
    <t>E09000004</t>
  </si>
  <si>
    <t>Bexley</t>
  </si>
  <si>
    <t>E4601</t>
  </si>
  <si>
    <t>E08000025</t>
  </si>
  <si>
    <t>Birmingham</t>
  </si>
  <si>
    <t>West Midlands PCC</t>
  </si>
  <si>
    <t>West Midlands Fire</t>
  </si>
  <si>
    <t>West Midlands Combined Authority</t>
  </si>
  <si>
    <t>E2431</t>
  </si>
  <si>
    <t>E07000129</t>
  </si>
  <si>
    <t>Blaby</t>
  </si>
  <si>
    <t>Leicestershire</t>
  </si>
  <si>
    <t>Leicestershire PCC</t>
  </si>
  <si>
    <t>Leicestershire Fire</t>
  </si>
  <si>
    <t>E2301</t>
  </si>
  <si>
    <t>E06000008</t>
  </si>
  <si>
    <t>Blackburn with Darwen</t>
  </si>
  <si>
    <t>Lancashire PCC</t>
  </si>
  <si>
    <t>Lancashire Fire</t>
  </si>
  <si>
    <t>E2302</t>
  </si>
  <si>
    <t>E06000009</t>
  </si>
  <si>
    <t>Blackpool</t>
  </si>
  <si>
    <t>E1032</t>
  </si>
  <si>
    <t>E07000033</t>
  </si>
  <si>
    <t>Bolsover</t>
  </si>
  <si>
    <t>E4201</t>
  </si>
  <si>
    <t>E08000001</t>
  </si>
  <si>
    <t>Bolton</t>
  </si>
  <si>
    <t>Greater Manchester Combined Authority - PCC functions</t>
  </si>
  <si>
    <t>Greater Manchester Combined Authority - General functions</t>
  </si>
  <si>
    <t>E2531</t>
  </si>
  <si>
    <t>E07000136</t>
  </si>
  <si>
    <t>Boston</t>
  </si>
  <si>
    <t>Lincolnshire</t>
  </si>
  <si>
    <t>Lincolnshire PCC</t>
  </si>
  <si>
    <t>E1204</t>
  </si>
  <si>
    <t>E06000058</t>
  </si>
  <si>
    <t>Bournemouth, Christchurch &amp; Poole</t>
  </si>
  <si>
    <t>Bournemouth Christchurch &amp; Poole</t>
  </si>
  <si>
    <t>Dorset PCC</t>
  </si>
  <si>
    <t>Dorset and Wiltshire Fire</t>
  </si>
  <si>
    <t>E0301</t>
  </si>
  <si>
    <t>E06000036</t>
  </si>
  <si>
    <t>Bracknell Forest</t>
  </si>
  <si>
    <t>Thames Valley PCC</t>
  </si>
  <si>
    <t>Berkshire Fire</t>
  </si>
  <si>
    <t>E4701</t>
  </si>
  <si>
    <t>E08000032</t>
  </si>
  <si>
    <t>Bradford</t>
  </si>
  <si>
    <t>West Yorkshire Fire</t>
  </si>
  <si>
    <t>E1532</t>
  </si>
  <si>
    <t>E07000067</t>
  </si>
  <si>
    <t>Braintree</t>
  </si>
  <si>
    <t>E2631</t>
  </si>
  <si>
    <t>E07000143</t>
  </si>
  <si>
    <t>Breckland</t>
  </si>
  <si>
    <t>Norfolk</t>
  </si>
  <si>
    <t>Norfolk PCC</t>
  </si>
  <si>
    <t>E5033</t>
  </si>
  <si>
    <t>E09000005</t>
  </si>
  <si>
    <t>Brent</t>
  </si>
  <si>
    <t>E1533</t>
  </si>
  <si>
    <t>E07000068</t>
  </si>
  <si>
    <t>Brentwood</t>
  </si>
  <si>
    <t>E1401</t>
  </si>
  <si>
    <t>E06000043</t>
  </si>
  <si>
    <t>Brighton &amp; Hove</t>
  </si>
  <si>
    <t>East Sussex Fire</t>
  </si>
  <si>
    <t>E0102</t>
  </si>
  <si>
    <t>E06000023</t>
  </si>
  <si>
    <t>Bristol</t>
  </si>
  <si>
    <t>E2632</t>
  </si>
  <si>
    <t>E07000144</t>
  </si>
  <si>
    <t>Broadland</t>
  </si>
  <si>
    <t>E5034</t>
  </si>
  <si>
    <t>E09000006</t>
  </si>
  <si>
    <t>Bromley</t>
  </si>
  <si>
    <t>E1831</t>
  </si>
  <si>
    <t>E07000234</t>
  </si>
  <si>
    <t>Bromsgrove</t>
  </si>
  <si>
    <t>Worcestershire</t>
  </si>
  <si>
    <t>West Mercia PCC</t>
  </si>
  <si>
    <t>Hereford &amp; Worcester Fire</t>
  </si>
  <si>
    <t>E1931</t>
  </si>
  <si>
    <t>E07000095</t>
  </si>
  <si>
    <t>Broxbourne</t>
  </si>
  <si>
    <t>Hertfordshire</t>
  </si>
  <si>
    <t>Hertfordshire PCC</t>
  </si>
  <si>
    <t>E3033</t>
  </si>
  <si>
    <t>E07000172</t>
  </si>
  <si>
    <t>Broxtowe</t>
  </si>
  <si>
    <t>E0402</t>
  </si>
  <si>
    <t>E06000060</t>
  </si>
  <si>
    <t>Buckinghamshire UA</t>
  </si>
  <si>
    <t>Buckinghamshire Fire</t>
  </si>
  <si>
    <t>E2333</t>
  </si>
  <si>
    <t>E07000117</t>
  </si>
  <si>
    <t>Burnley</t>
  </si>
  <si>
    <t>Lancashire</t>
  </si>
  <si>
    <t>E4202</t>
  </si>
  <si>
    <t>E08000002</t>
  </si>
  <si>
    <t>Bury</t>
  </si>
  <si>
    <t>E4702</t>
  </si>
  <si>
    <t>E08000033</t>
  </si>
  <si>
    <t>Calderdale</t>
  </si>
  <si>
    <t>E0531</t>
  </si>
  <si>
    <t>E07000008</t>
  </si>
  <si>
    <t>Cambridge</t>
  </si>
  <si>
    <t>Cambridgeshire</t>
  </si>
  <si>
    <t>Cambridgeshire PCC</t>
  </si>
  <si>
    <t>Cambridgeshire Fire</t>
  </si>
  <si>
    <t>Cambridgeshire and Peterborough Combined Authority</t>
  </si>
  <si>
    <t>E5011</t>
  </si>
  <si>
    <t>E09000007</t>
  </si>
  <si>
    <t>Camden</t>
  </si>
  <si>
    <t>ILB</t>
  </si>
  <si>
    <t>E3431</t>
  </si>
  <si>
    <t>E07000192</t>
  </si>
  <si>
    <t>Cannock Chase</t>
  </si>
  <si>
    <t>Staffordshire</t>
  </si>
  <si>
    <t>Staffordshire PCC</t>
  </si>
  <si>
    <t>Staffordshire PCC-FRA</t>
  </si>
  <si>
    <t>E2232</t>
  </si>
  <si>
    <t>E07000106</t>
  </si>
  <si>
    <t>Canterbury</t>
  </si>
  <si>
    <t>E0933</t>
  </si>
  <si>
    <t>E07000028</t>
  </si>
  <si>
    <t>Carlisle</t>
  </si>
  <si>
    <t>E1534</t>
  </si>
  <si>
    <t>E07000069</t>
  </si>
  <si>
    <t>Castle Point</t>
  </si>
  <si>
    <t>E0203</t>
  </si>
  <si>
    <t>E06000056</t>
  </si>
  <si>
    <t>Central Bedfordshire UA</t>
  </si>
  <si>
    <t>E2432</t>
  </si>
  <si>
    <t>E07000130</t>
  </si>
  <si>
    <t>Charnwood</t>
  </si>
  <si>
    <t>E1535</t>
  </si>
  <si>
    <t>E07000070</t>
  </si>
  <si>
    <t>Chelmsford</t>
  </si>
  <si>
    <t>E1631</t>
  </si>
  <si>
    <t>E07000078</t>
  </si>
  <si>
    <t>Cheltenham</t>
  </si>
  <si>
    <t>Gloucestershire</t>
  </si>
  <si>
    <t>Gloucestershire PCC</t>
  </si>
  <si>
    <t>E3131</t>
  </si>
  <si>
    <t>E07000177</t>
  </si>
  <si>
    <t>Cherwell</t>
  </si>
  <si>
    <t>Oxfordshire</t>
  </si>
  <si>
    <t>E0603</t>
  </si>
  <si>
    <t>E06000049</t>
  </si>
  <si>
    <t>Cheshire East UA</t>
  </si>
  <si>
    <t>Cheshire PCC</t>
  </si>
  <si>
    <t>Cheshire Fire</t>
  </si>
  <si>
    <t>E0604</t>
  </si>
  <si>
    <t>E06000050</t>
  </si>
  <si>
    <t>Cheshire West and Chester UA</t>
  </si>
  <si>
    <t>E1033</t>
  </si>
  <si>
    <t>E07000034</t>
  </si>
  <si>
    <t>Chesterfield</t>
  </si>
  <si>
    <t>E3833</t>
  </si>
  <si>
    <t>E07000225</t>
  </si>
  <si>
    <t>Chichester</t>
  </si>
  <si>
    <t>E2334</t>
  </si>
  <si>
    <t>E07000118</t>
  </si>
  <si>
    <t>Chorley</t>
  </si>
  <si>
    <t>E5010</t>
  </si>
  <si>
    <t>E09000001</t>
  </si>
  <si>
    <t>City of London</t>
  </si>
  <si>
    <t>E1536</t>
  </si>
  <si>
    <t>E07000071</t>
  </si>
  <si>
    <t>Colchester</t>
  </si>
  <si>
    <t>E0934</t>
  </si>
  <si>
    <t>E07000029</t>
  </si>
  <si>
    <t>Copeland</t>
  </si>
  <si>
    <t>E0801</t>
  </si>
  <si>
    <t>E06000052</t>
  </si>
  <si>
    <t>Cornwall UA</t>
  </si>
  <si>
    <t>Devon &amp; Cornwall PCC</t>
  </si>
  <si>
    <t>E1632</t>
  </si>
  <si>
    <t>E07000079</t>
  </si>
  <si>
    <t>Cotswold</t>
  </si>
  <si>
    <t>E4602</t>
  </si>
  <si>
    <t>E08000026</t>
  </si>
  <si>
    <t>Coventry</t>
  </si>
  <si>
    <t>E2731</t>
  </si>
  <si>
    <t>E07000163</t>
  </si>
  <si>
    <t>Craven</t>
  </si>
  <si>
    <t>North Yorkshire</t>
  </si>
  <si>
    <t>North Yorkshire PCC</t>
  </si>
  <si>
    <t>North Yorkshire PCC-FRA</t>
  </si>
  <si>
    <t>E3834</t>
  </si>
  <si>
    <t>E07000226</t>
  </si>
  <si>
    <t>Crawley</t>
  </si>
  <si>
    <t>E5035</t>
  </si>
  <si>
    <t>E09000008</t>
  </si>
  <si>
    <t>Croydon</t>
  </si>
  <si>
    <t>E1932</t>
  </si>
  <si>
    <t>E07000096</t>
  </si>
  <si>
    <t>Dacorum</t>
  </si>
  <si>
    <t>E1301</t>
  </si>
  <si>
    <t>E06000005</t>
  </si>
  <si>
    <t>Darlington</t>
  </si>
  <si>
    <t>Durham PCC</t>
  </si>
  <si>
    <t>Durham Fire</t>
  </si>
  <si>
    <t>Tees Valley Combined Authority</t>
  </si>
  <si>
    <t>E2233</t>
  </si>
  <si>
    <t>E07000107</t>
  </si>
  <si>
    <t>Dartford</t>
  </si>
  <si>
    <t>E1001</t>
  </si>
  <si>
    <t>E06000015</t>
  </si>
  <si>
    <t>Derby</t>
  </si>
  <si>
    <t>E1035</t>
  </si>
  <si>
    <t>E07000035</t>
  </si>
  <si>
    <t>Derbyshire Dales</t>
  </si>
  <si>
    <t>E4402</t>
  </si>
  <si>
    <t>E08000017</t>
  </si>
  <si>
    <t>Doncaster</t>
  </si>
  <si>
    <t>E1203</t>
  </si>
  <si>
    <t>E06000059</t>
  </si>
  <si>
    <t>Dorset Council</t>
  </si>
  <si>
    <t>E2234</t>
  </si>
  <si>
    <t>E07000108</t>
  </si>
  <si>
    <t>Dover</t>
  </si>
  <si>
    <t>E4603</t>
  </si>
  <si>
    <t>E08000027</t>
  </si>
  <si>
    <t>Dudley</t>
  </si>
  <si>
    <t>E1302</t>
  </si>
  <si>
    <t>E06000047</t>
  </si>
  <si>
    <t>Durham UA</t>
  </si>
  <si>
    <t>E5036</t>
  </si>
  <si>
    <t>E09000009</t>
  </si>
  <si>
    <t>Ealing</t>
  </si>
  <si>
    <t>E0532</t>
  </si>
  <si>
    <t>E07000009</t>
  </si>
  <si>
    <t>East Cambridgeshire</t>
  </si>
  <si>
    <t>E1131</t>
  </si>
  <si>
    <t>E07000040</t>
  </si>
  <si>
    <t>East Devon</t>
  </si>
  <si>
    <t>Devon</t>
  </si>
  <si>
    <t>Devon &amp; Somerset Fire</t>
  </si>
  <si>
    <t>E1732</t>
  </si>
  <si>
    <t>E07000085</t>
  </si>
  <si>
    <t>East Hampshire</t>
  </si>
  <si>
    <t>E1933</t>
  </si>
  <si>
    <t>E07000242</t>
  </si>
  <si>
    <t>East Hertfordshire</t>
  </si>
  <si>
    <t>E2532</t>
  </si>
  <si>
    <t>E07000137</t>
  </si>
  <si>
    <t>East Lindsey</t>
  </si>
  <si>
    <t>E2001</t>
  </si>
  <si>
    <t>E06000011</t>
  </si>
  <si>
    <t>East Riding of Yorkshire</t>
  </si>
  <si>
    <t>Humberside PCC</t>
  </si>
  <si>
    <t>Humberside Fire</t>
  </si>
  <si>
    <t>E3538</t>
  </si>
  <si>
    <t>E07000244</t>
  </si>
  <si>
    <t>East Suffolk</t>
  </si>
  <si>
    <t>E3432</t>
  </si>
  <si>
    <t>E07000193</t>
  </si>
  <si>
    <t>East Staffordshire</t>
  </si>
  <si>
    <t>E1432</t>
  </si>
  <si>
    <t>E07000061</t>
  </si>
  <si>
    <t>Eastbourne</t>
  </si>
  <si>
    <t>East Sussex</t>
  </si>
  <si>
    <t>E1733</t>
  </si>
  <si>
    <t>E07000086</t>
  </si>
  <si>
    <t>Eastleigh</t>
  </si>
  <si>
    <t>E0935</t>
  </si>
  <si>
    <t>E07000030</t>
  </si>
  <si>
    <t>Eden</t>
  </si>
  <si>
    <t>E3631</t>
  </si>
  <si>
    <t>E07000207</t>
  </si>
  <si>
    <t>Elmbridge</t>
  </si>
  <si>
    <t>Surrey</t>
  </si>
  <si>
    <t>Surrey PCC</t>
  </si>
  <si>
    <t>E5037</t>
  </si>
  <si>
    <t>E09000010</t>
  </si>
  <si>
    <t>Enfield</t>
  </si>
  <si>
    <t>E1537</t>
  </si>
  <si>
    <t>E07000072</t>
  </si>
  <si>
    <t>Epping Forest</t>
  </si>
  <si>
    <t>E3632</t>
  </si>
  <si>
    <t>E07000208</t>
  </si>
  <si>
    <t>Epsom &amp; Ewell</t>
  </si>
  <si>
    <t>E1036</t>
  </si>
  <si>
    <t>E07000036</t>
  </si>
  <si>
    <t>Erewash</t>
  </si>
  <si>
    <t>E1132</t>
  </si>
  <si>
    <t>E07000041</t>
  </si>
  <si>
    <t>Exeter</t>
  </si>
  <si>
    <t>E1734</t>
  </si>
  <si>
    <t>E07000087</t>
  </si>
  <si>
    <t>Fareham</t>
  </si>
  <si>
    <t>E0533</t>
  </si>
  <si>
    <t>E07000010</t>
  </si>
  <si>
    <t>Fenland</t>
  </si>
  <si>
    <t>E2240</t>
  </si>
  <si>
    <t>E07000112</t>
  </si>
  <si>
    <t>Folkestone &amp; Hythe</t>
  </si>
  <si>
    <t>E1633</t>
  </si>
  <si>
    <t>E07000080</t>
  </si>
  <si>
    <t>Forest of Dean</t>
  </si>
  <si>
    <t>E2335</t>
  </si>
  <si>
    <t>E07000119</t>
  </si>
  <si>
    <t>Fylde</t>
  </si>
  <si>
    <t>E4501</t>
  </si>
  <si>
    <t>E08000037</t>
  </si>
  <si>
    <t>Gateshead</t>
  </si>
  <si>
    <t>Northumbria PCC</t>
  </si>
  <si>
    <t>Tyne &amp; Wear Fire</t>
  </si>
  <si>
    <t>E3034</t>
  </si>
  <si>
    <t>E07000173</t>
  </si>
  <si>
    <t>Gedling</t>
  </si>
  <si>
    <t>E1634</t>
  </si>
  <si>
    <t>E07000081</t>
  </si>
  <si>
    <t>Gloucester</t>
  </si>
  <si>
    <t>E1735</t>
  </si>
  <si>
    <t>E07000088</t>
  </si>
  <si>
    <t>Gosport</t>
  </si>
  <si>
    <t>E2236</t>
  </si>
  <si>
    <t>E07000109</t>
  </si>
  <si>
    <t>Gravesham</t>
  </si>
  <si>
    <t>E2633</t>
  </si>
  <si>
    <t>E07000145</t>
  </si>
  <si>
    <t>Great Yarmouth</t>
  </si>
  <si>
    <t>E5012</t>
  </si>
  <si>
    <t>E09000011</t>
  </si>
  <si>
    <t>Greenwich</t>
  </si>
  <si>
    <t>E3633</t>
  </si>
  <si>
    <t>E07000209</t>
  </si>
  <si>
    <t>Guildford</t>
  </si>
  <si>
    <t>E5013</t>
  </si>
  <si>
    <t>E09000012</t>
  </si>
  <si>
    <t>Hackney</t>
  </si>
  <si>
    <t>E0601</t>
  </si>
  <si>
    <t>E06000006</t>
  </si>
  <si>
    <t>Halton</t>
  </si>
  <si>
    <t>Liverpool City Region Combined Authority</t>
  </si>
  <si>
    <t>E2732</t>
  </si>
  <si>
    <t>E07000164</t>
  </si>
  <si>
    <t>Hambleton</t>
  </si>
  <si>
    <t>E5014</t>
  </si>
  <si>
    <t>E09000013</t>
  </si>
  <si>
    <t>Hammersmith and Fulham</t>
  </si>
  <si>
    <t>E2433</t>
  </si>
  <si>
    <t>E07000131</t>
  </si>
  <si>
    <t>Harborough</t>
  </si>
  <si>
    <t>E5038</t>
  </si>
  <si>
    <t>E09000014</t>
  </si>
  <si>
    <t>Haringey</t>
  </si>
  <si>
    <t>E1538</t>
  </si>
  <si>
    <t>E07000073</t>
  </si>
  <si>
    <t>Harlow</t>
  </si>
  <si>
    <t>E2753</t>
  </si>
  <si>
    <t>E07000165</t>
  </si>
  <si>
    <t>Harrogate</t>
  </si>
  <si>
    <t>E5039</t>
  </si>
  <si>
    <t>E09000015</t>
  </si>
  <si>
    <t>Harrow</t>
  </si>
  <si>
    <t>E1736</t>
  </si>
  <si>
    <t>E07000089</t>
  </si>
  <si>
    <t>Hart</t>
  </si>
  <si>
    <t>E0701</t>
  </si>
  <si>
    <t>E06000001</t>
  </si>
  <si>
    <t>Hartlepool</t>
  </si>
  <si>
    <t>Cleveland PCC</t>
  </si>
  <si>
    <t>Cleveland Fire</t>
  </si>
  <si>
    <t>E1433</t>
  </si>
  <si>
    <t>E07000062</t>
  </si>
  <si>
    <t>Hastings</t>
  </si>
  <si>
    <t>E1737</t>
  </si>
  <si>
    <t>E07000090</t>
  </si>
  <si>
    <t>Havant</t>
  </si>
  <si>
    <t>E5040</t>
  </si>
  <si>
    <t>E09000016</t>
  </si>
  <si>
    <t>Havering</t>
  </si>
  <si>
    <t>E1801</t>
  </si>
  <si>
    <t>E06000019</t>
  </si>
  <si>
    <t>Herefordshire</t>
  </si>
  <si>
    <t>E1934</t>
  </si>
  <si>
    <t>E07000098</t>
  </si>
  <si>
    <t>Hertsmere</t>
  </si>
  <si>
    <t>E1037</t>
  </si>
  <si>
    <t>E07000037</t>
  </si>
  <si>
    <t>High Peak</t>
  </si>
  <si>
    <t>E5041</t>
  </si>
  <si>
    <t>E09000017</t>
  </si>
  <si>
    <t>Hillingdon</t>
  </si>
  <si>
    <t>E2434</t>
  </si>
  <si>
    <t>E07000132</t>
  </si>
  <si>
    <t>Hinckley and Bosworth</t>
  </si>
  <si>
    <t>E3835</t>
  </si>
  <si>
    <t>E07000227</t>
  </si>
  <si>
    <t>Horsham</t>
  </si>
  <si>
    <t>E5042</t>
  </si>
  <si>
    <t>E09000018</t>
  </si>
  <si>
    <t>Hounslow</t>
  </si>
  <si>
    <t>E0551</t>
  </si>
  <si>
    <t>E07000011</t>
  </si>
  <si>
    <t>Huntingdonshire</t>
  </si>
  <si>
    <t>E2336</t>
  </si>
  <si>
    <t>E07000120</t>
  </si>
  <si>
    <t>Hyndburn</t>
  </si>
  <si>
    <t>E3533</t>
  </si>
  <si>
    <t>E07000202</t>
  </si>
  <si>
    <t>Ipswich</t>
  </si>
  <si>
    <t>E2101</t>
  </si>
  <si>
    <t>E06000046</t>
  </si>
  <si>
    <t>Isle of Wight Council</t>
  </si>
  <si>
    <t>E4001</t>
  </si>
  <si>
    <t>E06000053</t>
  </si>
  <si>
    <t>Isles of Scilly</t>
  </si>
  <si>
    <t>E5015</t>
  </si>
  <si>
    <t>E09000019</t>
  </si>
  <si>
    <t>Islington</t>
  </si>
  <si>
    <t>E5016</t>
  </si>
  <si>
    <t>E09000020</t>
  </si>
  <si>
    <t>Kensington and Chelsea</t>
  </si>
  <si>
    <t>E2634</t>
  </si>
  <si>
    <t>E07000146</t>
  </si>
  <si>
    <t>Kings Lynn and West Norfolk</t>
  </si>
  <si>
    <t>E2002</t>
  </si>
  <si>
    <t>E06000010</t>
  </si>
  <si>
    <t>Kingston upon Hull</t>
  </si>
  <si>
    <t>E5043</t>
  </si>
  <si>
    <t>E09000021</t>
  </si>
  <si>
    <t>Kingston upon Thames</t>
  </si>
  <si>
    <t>E4703</t>
  </si>
  <si>
    <t>E08000034</t>
  </si>
  <si>
    <t>Kirklees</t>
  </si>
  <si>
    <t>E4301</t>
  </si>
  <si>
    <t>E08000011</t>
  </si>
  <si>
    <t>Knowsley</t>
  </si>
  <si>
    <t>Merseyside PCC</t>
  </si>
  <si>
    <t xml:space="preserve">Merseyside Fire </t>
  </si>
  <si>
    <t>E5017</t>
  </si>
  <si>
    <t>E09000022</t>
  </si>
  <si>
    <t>Lambeth</t>
  </si>
  <si>
    <t>E2337</t>
  </si>
  <si>
    <t>E07000121</t>
  </si>
  <si>
    <t>Lancaster</t>
  </si>
  <si>
    <t>E4704</t>
  </si>
  <si>
    <t>E08000035</t>
  </si>
  <si>
    <t>Leeds</t>
  </si>
  <si>
    <t>E2401</t>
  </si>
  <si>
    <t>E06000016</t>
  </si>
  <si>
    <t>Leicester</t>
  </si>
  <si>
    <t>E1435</t>
  </si>
  <si>
    <t>E07000063</t>
  </si>
  <si>
    <t>Lewes</t>
  </si>
  <si>
    <t>E5018</t>
  </si>
  <si>
    <t>E09000023</t>
  </si>
  <si>
    <t>Lewisham</t>
  </si>
  <si>
    <t>E3433</t>
  </si>
  <si>
    <t>E07000194</t>
  </si>
  <si>
    <t>Lichfield</t>
  </si>
  <si>
    <t>E2533</t>
  </si>
  <si>
    <t>E07000138</t>
  </si>
  <si>
    <t>Lincoln</t>
  </si>
  <si>
    <t>E4302</t>
  </si>
  <si>
    <t>E08000012</t>
  </si>
  <si>
    <t>Liverpool</t>
  </si>
  <si>
    <t>E0201</t>
  </si>
  <si>
    <t>E06000032</t>
  </si>
  <si>
    <t>Luton</t>
  </si>
  <si>
    <t>E2237</t>
  </si>
  <si>
    <t>E07000110</t>
  </si>
  <si>
    <t>Maidstone</t>
  </si>
  <si>
    <t>E1539</t>
  </si>
  <si>
    <t>E07000074</t>
  </si>
  <si>
    <t>Maldon</t>
  </si>
  <si>
    <t>E1851</t>
  </si>
  <si>
    <t>E07000235</t>
  </si>
  <si>
    <t>Malvern Hills</t>
  </si>
  <si>
    <t>E4203</t>
  </si>
  <si>
    <t>E08000003</t>
  </si>
  <si>
    <t>Manchester</t>
  </si>
  <si>
    <t>E3035</t>
  </si>
  <si>
    <t>E07000174</t>
  </si>
  <si>
    <t>Mansfield</t>
  </si>
  <si>
    <t>E2201</t>
  </si>
  <si>
    <t>E06000035</t>
  </si>
  <si>
    <t>Medway</t>
  </si>
  <si>
    <t>E2436</t>
  </si>
  <si>
    <t>E07000133</t>
  </si>
  <si>
    <t>Melton</t>
  </si>
  <si>
    <t>E3331</t>
  </si>
  <si>
    <t>E07000187</t>
  </si>
  <si>
    <t>Mendip</t>
  </si>
  <si>
    <t>Somerset</t>
  </si>
  <si>
    <t>E5044</t>
  </si>
  <si>
    <t>E09000024</t>
  </si>
  <si>
    <t>Merton</t>
  </si>
  <si>
    <t>E1133</t>
  </si>
  <si>
    <t>E07000042</t>
  </si>
  <si>
    <t>Mid Devon</t>
  </si>
  <si>
    <t>E3534</t>
  </si>
  <si>
    <t>E07000203</t>
  </si>
  <si>
    <t>Mid Suffolk</t>
  </si>
  <si>
    <t>E3836</t>
  </si>
  <si>
    <t>E07000228</t>
  </si>
  <si>
    <t>Mid Sussex</t>
  </si>
  <si>
    <t>E0702</t>
  </si>
  <si>
    <t>E06000002</t>
  </si>
  <si>
    <t>Middlesbrough</t>
  </si>
  <si>
    <t>E0401</t>
  </si>
  <si>
    <t>E06000042</t>
  </si>
  <si>
    <t>Milton Keynes</t>
  </si>
  <si>
    <t>E3634</t>
  </si>
  <si>
    <t>E07000210</t>
  </si>
  <si>
    <t>Mole Valley</t>
  </si>
  <si>
    <t>E1738</t>
  </si>
  <si>
    <t>E07000091</t>
  </si>
  <si>
    <t>New Forest</t>
  </si>
  <si>
    <t>E3036</t>
  </si>
  <si>
    <t>E07000175</t>
  </si>
  <si>
    <t>Newark and Sherwood</t>
  </si>
  <si>
    <t>E4502</t>
  </si>
  <si>
    <t>E08000021</t>
  </si>
  <si>
    <t>Newcastle upon Tyne</t>
  </si>
  <si>
    <t>North of Tyne Mayoral Combined Authority</t>
  </si>
  <si>
    <t>E3434</t>
  </si>
  <si>
    <t>E07000195</t>
  </si>
  <si>
    <t>Newcastle-under-Lyme</t>
  </si>
  <si>
    <t>E5045</t>
  </si>
  <si>
    <t>E09000025</t>
  </si>
  <si>
    <t>Newham</t>
  </si>
  <si>
    <t>E1134</t>
  </si>
  <si>
    <t>E07000043</t>
  </si>
  <si>
    <t>North Devon</t>
  </si>
  <si>
    <t>E1038</t>
  </si>
  <si>
    <t>E07000038</t>
  </si>
  <si>
    <t>North East Derbyshire</t>
  </si>
  <si>
    <t>E2003</t>
  </si>
  <si>
    <t>E06000012</t>
  </si>
  <si>
    <t>North East Lincolnshire</t>
  </si>
  <si>
    <t>E1935</t>
  </si>
  <si>
    <t>E07000099</t>
  </si>
  <si>
    <t>North Hertfordshire</t>
  </si>
  <si>
    <t>E2534</t>
  </si>
  <si>
    <t>E07000139</t>
  </si>
  <si>
    <t>North Kesteven</t>
  </si>
  <si>
    <t>E2004</t>
  </si>
  <si>
    <t>E06000013</t>
  </si>
  <si>
    <t>North Lincolnshire</t>
  </si>
  <si>
    <t>E2635</t>
  </si>
  <si>
    <t>E07000147</t>
  </si>
  <si>
    <t>North Norfolk</t>
  </si>
  <si>
    <t>E2801</t>
  </si>
  <si>
    <t>E06000061</t>
  </si>
  <si>
    <t>North Northamptonshire</t>
  </si>
  <si>
    <t>Northamptonshire PCC</t>
  </si>
  <si>
    <t>Northamptonshire PCC-FRA</t>
  </si>
  <si>
    <t>E0104</t>
  </si>
  <si>
    <t>E06000024</t>
  </si>
  <si>
    <t>North Somerset</t>
  </si>
  <si>
    <t>E4503</t>
  </si>
  <si>
    <t>E08000022</t>
  </si>
  <si>
    <t>North Tyneside</t>
  </si>
  <si>
    <t>E3731</t>
  </si>
  <si>
    <t>E07000218</t>
  </si>
  <si>
    <t>North Warwickshire</t>
  </si>
  <si>
    <t>Warwickshire</t>
  </si>
  <si>
    <t>Warwickshire PCC</t>
  </si>
  <si>
    <t>E2437</t>
  </si>
  <si>
    <t>E07000134</t>
  </si>
  <si>
    <t>North West Leicestershire</t>
  </si>
  <si>
    <t>E2901</t>
  </si>
  <si>
    <t>E06000057</t>
  </si>
  <si>
    <t>Northumberland UA</t>
  </si>
  <si>
    <t>E2636</t>
  </si>
  <si>
    <t>E07000148</t>
  </si>
  <si>
    <t>Norwich</t>
  </si>
  <si>
    <t>E3001</t>
  </si>
  <si>
    <t>E06000018</t>
  </si>
  <si>
    <t>Nottingham</t>
  </si>
  <si>
    <t>E3732</t>
  </si>
  <si>
    <t>E07000219</t>
  </si>
  <si>
    <t>Nuneaton and Bedworth</t>
  </si>
  <si>
    <t>E2438</t>
  </si>
  <si>
    <t>E07000135</t>
  </si>
  <si>
    <t>Oadby and Wigston</t>
  </si>
  <si>
    <t>E4204</t>
  </si>
  <si>
    <t>E08000004</t>
  </si>
  <si>
    <t>Oldham</t>
  </si>
  <si>
    <t>E3132</t>
  </si>
  <si>
    <t>E07000178</t>
  </si>
  <si>
    <t>Oxford</t>
  </si>
  <si>
    <t>E2338</t>
  </si>
  <si>
    <t>E07000122</t>
  </si>
  <si>
    <t>Pendle</t>
  </si>
  <si>
    <t>E0501</t>
  </si>
  <si>
    <t>E06000031</t>
  </si>
  <si>
    <t>Peterborough</t>
  </si>
  <si>
    <t>E1101</t>
  </si>
  <si>
    <t>E06000026</t>
  </si>
  <si>
    <t>Plymouth</t>
  </si>
  <si>
    <t>E1701</t>
  </si>
  <si>
    <t>E06000044</t>
  </si>
  <si>
    <t>Portsmouth</t>
  </si>
  <si>
    <t>E2339</t>
  </si>
  <si>
    <t>E07000123</t>
  </si>
  <si>
    <t>Preston</t>
  </si>
  <si>
    <t>E0303</t>
  </si>
  <si>
    <t>E06000038</t>
  </si>
  <si>
    <t>Reading</t>
  </si>
  <si>
    <t>E5046</t>
  </si>
  <si>
    <t>E09000026</t>
  </si>
  <si>
    <t>Redbridge</t>
  </si>
  <si>
    <t>E0703</t>
  </si>
  <si>
    <t>E06000003</t>
  </si>
  <si>
    <t>Redcar and Cleveland</t>
  </si>
  <si>
    <t>E1835</t>
  </si>
  <si>
    <t>E07000236</t>
  </si>
  <si>
    <t>Redditch</t>
  </si>
  <si>
    <t>E3635</t>
  </si>
  <si>
    <t>E07000211</t>
  </si>
  <si>
    <t>Reigate and Banstead</t>
  </si>
  <si>
    <t>E2340</t>
  </si>
  <si>
    <t>E07000124</t>
  </si>
  <si>
    <t>Ribble Valley</t>
  </si>
  <si>
    <t>E5047</t>
  </si>
  <si>
    <t>E09000027</t>
  </si>
  <si>
    <t>Richmond upon Thames</t>
  </si>
  <si>
    <t>E2734</t>
  </si>
  <si>
    <t>E07000166</t>
  </si>
  <si>
    <t>Richmondshire</t>
  </si>
  <si>
    <t>E4205</t>
  </si>
  <si>
    <t>E08000005</t>
  </si>
  <si>
    <t>Rochdale</t>
  </si>
  <si>
    <t>E1540</t>
  </si>
  <si>
    <t>E07000075</t>
  </si>
  <si>
    <t>Rochford</t>
  </si>
  <si>
    <t>E2341</t>
  </si>
  <si>
    <t>E07000125</t>
  </si>
  <si>
    <t>Rossendale</t>
  </si>
  <si>
    <t>E1436</t>
  </si>
  <si>
    <t>E07000064</t>
  </si>
  <si>
    <t>Rother</t>
  </si>
  <si>
    <t>E4403</t>
  </si>
  <si>
    <t>E08000018</t>
  </si>
  <si>
    <t>Rotherham</t>
  </si>
  <si>
    <t>E3733</t>
  </si>
  <si>
    <t>E07000220</t>
  </si>
  <si>
    <t>Rugby</t>
  </si>
  <si>
    <t>E3636</t>
  </si>
  <si>
    <t>E07000212</t>
  </si>
  <si>
    <t>Runnymede</t>
  </si>
  <si>
    <t>E3038</t>
  </si>
  <si>
    <t>E07000176</t>
  </si>
  <si>
    <t>Rushcliffe</t>
  </si>
  <si>
    <t>E1740</t>
  </si>
  <si>
    <t>E07000092</t>
  </si>
  <si>
    <t>Rushmoor</t>
  </si>
  <si>
    <t>E2402</t>
  </si>
  <si>
    <t>E06000017</t>
  </si>
  <si>
    <t>Rutland</t>
  </si>
  <si>
    <t>E2755</t>
  </si>
  <si>
    <t>E07000167</t>
  </si>
  <si>
    <t>Ryedale</t>
  </si>
  <si>
    <t>E4206</t>
  </si>
  <si>
    <t>E08000006</t>
  </si>
  <si>
    <t>Salford</t>
  </si>
  <si>
    <t>E4604</t>
  </si>
  <si>
    <t>E08000028</t>
  </si>
  <si>
    <t>Sandwell</t>
  </si>
  <si>
    <t>E2736</t>
  </si>
  <si>
    <t>E07000168</t>
  </si>
  <si>
    <t>Scarborough</t>
  </si>
  <si>
    <t>E3332</t>
  </si>
  <si>
    <t>E07000188</t>
  </si>
  <si>
    <t>Sedgemoor</t>
  </si>
  <si>
    <t>E4304</t>
  </si>
  <si>
    <t>E08000014</t>
  </si>
  <si>
    <t>Sefton</t>
  </si>
  <si>
    <t>E2757</t>
  </si>
  <si>
    <t>E07000169</t>
  </si>
  <si>
    <t>Selby</t>
  </si>
  <si>
    <t>E2239</t>
  </si>
  <si>
    <t>E07000111</t>
  </si>
  <si>
    <t>Sevenoaks</t>
  </si>
  <si>
    <t>E4404</t>
  </si>
  <si>
    <t>E08000019</t>
  </si>
  <si>
    <t>Sheffield</t>
  </si>
  <si>
    <t>E3202</t>
  </si>
  <si>
    <t>E06000051</t>
  </si>
  <si>
    <t>Shropshire UA</t>
  </si>
  <si>
    <t>Shropshire Fire</t>
  </si>
  <si>
    <t>E0304</t>
  </si>
  <si>
    <t>E06000039</t>
  </si>
  <si>
    <t>Slough</t>
  </si>
  <si>
    <t>E4605</t>
  </si>
  <si>
    <t>E08000029</t>
  </si>
  <si>
    <t>Solihull</t>
  </si>
  <si>
    <t>E3336</t>
  </si>
  <si>
    <t>E07000246</t>
  </si>
  <si>
    <t>Somerset West &amp; Taunton</t>
  </si>
  <si>
    <t>E0536</t>
  </si>
  <si>
    <t>E07000012</t>
  </si>
  <si>
    <t>South Cambridgeshire</t>
  </si>
  <si>
    <t>E1039</t>
  </si>
  <si>
    <t>E07000039</t>
  </si>
  <si>
    <t>South Derbyshire</t>
  </si>
  <si>
    <t>E0103</t>
  </si>
  <si>
    <t>E06000025</t>
  </si>
  <si>
    <t>South Gloucestershire</t>
  </si>
  <si>
    <t>E1136</t>
  </si>
  <si>
    <t>E07000044</t>
  </si>
  <si>
    <t>South Hams</t>
  </si>
  <si>
    <t>E2535</t>
  </si>
  <si>
    <t>E07000140</t>
  </si>
  <si>
    <t>South Holland</t>
  </si>
  <si>
    <t>E2536</t>
  </si>
  <si>
    <t>E07000141</t>
  </si>
  <si>
    <t>South Kesteven</t>
  </si>
  <si>
    <t>E0936</t>
  </si>
  <si>
    <t>E07000031</t>
  </si>
  <si>
    <t>South Lakeland</t>
  </si>
  <si>
    <t>E2637</t>
  </si>
  <si>
    <t>E07000149</t>
  </si>
  <si>
    <t>South Norfolk</t>
  </si>
  <si>
    <t>E3133</t>
  </si>
  <si>
    <t>E07000179</t>
  </si>
  <si>
    <t>South Oxfordshire</t>
  </si>
  <si>
    <t>E2342</t>
  </si>
  <si>
    <t>E07000126</t>
  </si>
  <si>
    <t>South Ribble</t>
  </si>
  <si>
    <t>E3334</t>
  </si>
  <si>
    <t>E07000189</t>
  </si>
  <si>
    <t>South Somerset</t>
  </si>
  <si>
    <t>E3435</t>
  </si>
  <si>
    <t>E07000196</t>
  </si>
  <si>
    <t>South Staffordshire</t>
  </si>
  <si>
    <t>E4504</t>
  </si>
  <si>
    <t>E08000023</t>
  </si>
  <si>
    <t>South Tyneside</t>
  </si>
  <si>
    <t>E1702</t>
  </si>
  <si>
    <t>E06000045</t>
  </si>
  <si>
    <t>Southampton</t>
  </si>
  <si>
    <t>E1501</t>
  </si>
  <si>
    <t>E06000033</t>
  </si>
  <si>
    <t>Southend-on-Sea</t>
  </si>
  <si>
    <t>E5019</t>
  </si>
  <si>
    <t>E09000028</t>
  </si>
  <si>
    <t>Southwark</t>
  </si>
  <si>
    <t>E3637</t>
  </si>
  <si>
    <t>E07000213</t>
  </si>
  <si>
    <t>Spelthorne</t>
  </si>
  <si>
    <t>E1936</t>
  </si>
  <si>
    <t>E07000240</t>
  </si>
  <si>
    <t>St Albans</t>
  </si>
  <si>
    <t>E4303</t>
  </si>
  <si>
    <t>E08000013</t>
  </si>
  <si>
    <t>St Helens</t>
  </si>
  <si>
    <t>E3436</t>
  </si>
  <si>
    <t>E07000197</t>
  </si>
  <si>
    <t>Stafford</t>
  </si>
  <si>
    <t>E3437</t>
  </si>
  <si>
    <t>E07000198</t>
  </si>
  <si>
    <t>Staffordshire Moorlands</t>
  </si>
  <si>
    <t>E1937</t>
  </si>
  <si>
    <t>E07000243</t>
  </si>
  <si>
    <t>Stevenage</t>
  </si>
  <si>
    <t>E4207</t>
  </si>
  <si>
    <t>E08000007</t>
  </si>
  <si>
    <t>Stockport</t>
  </si>
  <si>
    <t>E0704</t>
  </si>
  <si>
    <t>E06000004</t>
  </si>
  <si>
    <t>Stockton-on-Tees</t>
  </si>
  <si>
    <t>E3401</t>
  </si>
  <si>
    <t>E06000021</t>
  </si>
  <si>
    <t>Stoke-on-Trent</t>
  </si>
  <si>
    <t>E3734</t>
  </si>
  <si>
    <t>E07000221</t>
  </si>
  <si>
    <t>Stratford-on-Avon</t>
  </si>
  <si>
    <t>E1635</t>
  </si>
  <si>
    <t>E07000082</t>
  </si>
  <si>
    <t>Stroud</t>
  </si>
  <si>
    <t>E4505</t>
  </si>
  <si>
    <t>E08000024</t>
  </si>
  <si>
    <t>Sunderland</t>
  </si>
  <si>
    <t>E3638</t>
  </si>
  <si>
    <t>E07000214</t>
  </si>
  <si>
    <t>Surrey Heath</t>
  </si>
  <si>
    <t>E5048</t>
  </si>
  <si>
    <t>E09000029</t>
  </si>
  <si>
    <t>Sutton</t>
  </si>
  <si>
    <t>E2241</t>
  </si>
  <si>
    <t>E07000113</t>
  </si>
  <si>
    <t>Swale</t>
  </si>
  <si>
    <t>E3901</t>
  </si>
  <si>
    <t>E06000030</t>
  </si>
  <si>
    <t>Swindon</t>
  </si>
  <si>
    <t>Wiltshire PCC</t>
  </si>
  <si>
    <t>E4208</t>
  </si>
  <si>
    <t>E08000008</t>
  </si>
  <si>
    <t>Tameside</t>
  </si>
  <si>
    <t>E3439</t>
  </si>
  <si>
    <t>E07000199</t>
  </si>
  <si>
    <t>Tamworth</t>
  </si>
  <si>
    <t>E3639</t>
  </si>
  <si>
    <t>E07000215</t>
  </si>
  <si>
    <t>Tandridge</t>
  </si>
  <si>
    <t>E1137</t>
  </si>
  <si>
    <t>E07000045</t>
  </si>
  <si>
    <t>Teignbridge</t>
  </si>
  <si>
    <t>E3201</t>
  </si>
  <si>
    <t>E06000020</t>
  </si>
  <si>
    <t>Telford and the Wrekin</t>
  </si>
  <si>
    <t>E1542</t>
  </si>
  <si>
    <t>E07000076</t>
  </si>
  <si>
    <t>Tendring</t>
  </si>
  <si>
    <t>E1742</t>
  </si>
  <si>
    <t>E07000093</t>
  </si>
  <si>
    <t>Test Valley</t>
  </si>
  <si>
    <t>E1636</t>
  </si>
  <si>
    <t>E07000083</t>
  </si>
  <si>
    <t>Tewkesbury</t>
  </si>
  <si>
    <t>E2242</t>
  </si>
  <si>
    <t>E07000114</t>
  </si>
  <si>
    <t>Thanet</t>
  </si>
  <si>
    <t>E1938</t>
  </si>
  <si>
    <t>E07000102</t>
  </si>
  <si>
    <t>Three Rivers</t>
  </si>
  <si>
    <t>E1502</t>
  </si>
  <si>
    <t>E06000034</t>
  </si>
  <si>
    <t>Thurrock</t>
  </si>
  <si>
    <t>E2243</t>
  </si>
  <si>
    <t>E07000115</t>
  </si>
  <si>
    <t>Tonbridge and Malling</t>
  </si>
  <si>
    <t>E1102</t>
  </si>
  <si>
    <t>E06000027</t>
  </si>
  <si>
    <t>Torbay</t>
  </si>
  <si>
    <t>E1139</t>
  </si>
  <si>
    <t>E07000046</t>
  </si>
  <si>
    <t>Torridge</t>
  </si>
  <si>
    <t>E5020</t>
  </si>
  <si>
    <t>E09000030</t>
  </si>
  <si>
    <t>Tower Hamlets</t>
  </si>
  <si>
    <t>E4209</t>
  </si>
  <si>
    <t>E08000009</t>
  </si>
  <si>
    <t>Trafford</t>
  </si>
  <si>
    <t>E2244</t>
  </si>
  <si>
    <t>E07000116</t>
  </si>
  <si>
    <t>Tunbridge Wells</t>
  </si>
  <si>
    <t>E1544</t>
  </si>
  <si>
    <t>E07000077</t>
  </si>
  <si>
    <t>Uttlesford</t>
  </si>
  <si>
    <t>E3134</t>
  </si>
  <si>
    <t>E07000180</t>
  </si>
  <si>
    <t>Vale of White Horse</t>
  </si>
  <si>
    <t>E4705</t>
  </si>
  <si>
    <t>E08000036</t>
  </si>
  <si>
    <t>Wakefield</t>
  </si>
  <si>
    <t>E4606</t>
  </si>
  <si>
    <t>E08000030</t>
  </si>
  <si>
    <t>Walsall</t>
  </si>
  <si>
    <t>E5049</t>
  </si>
  <si>
    <t>E09000031</t>
  </si>
  <si>
    <t>Waltham Forest</t>
  </si>
  <si>
    <t>E5021</t>
  </si>
  <si>
    <t>E09000032</t>
  </si>
  <si>
    <t>Wandsworth</t>
  </si>
  <si>
    <t>E0602</t>
  </si>
  <si>
    <t>E06000007</t>
  </si>
  <si>
    <t>Warrington</t>
  </si>
  <si>
    <t>E3735</t>
  </si>
  <si>
    <t>E07000222</t>
  </si>
  <si>
    <t>Warwick</t>
  </si>
  <si>
    <t>E1939</t>
  </si>
  <si>
    <t>E07000103</t>
  </si>
  <si>
    <t>Watford</t>
  </si>
  <si>
    <t>E3640</t>
  </si>
  <si>
    <t>E07000216</t>
  </si>
  <si>
    <t>Waverley</t>
  </si>
  <si>
    <t>E1437</t>
  </si>
  <si>
    <t>E07000065</t>
  </si>
  <si>
    <t>Wealden</t>
  </si>
  <si>
    <t>E1940</t>
  </si>
  <si>
    <t>E07000241</t>
  </si>
  <si>
    <t>Welwyn Hatfield</t>
  </si>
  <si>
    <t>E0302</t>
  </si>
  <si>
    <t>E06000037</t>
  </si>
  <si>
    <t>West Berkshire</t>
  </si>
  <si>
    <t>E1140</t>
  </si>
  <si>
    <t>E07000047</t>
  </si>
  <si>
    <t>West Devon</t>
  </si>
  <si>
    <t>E2343</t>
  </si>
  <si>
    <t>E07000127</t>
  </si>
  <si>
    <t>West Lancashire</t>
  </si>
  <si>
    <t>E2537</t>
  </si>
  <si>
    <t>E07000142</t>
  </si>
  <si>
    <t>West Lindsey</t>
  </si>
  <si>
    <t>E2802</t>
  </si>
  <si>
    <t>E06000062</t>
  </si>
  <si>
    <t>West Northamptonshire</t>
  </si>
  <si>
    <t>E3135</t>
  </si>
  <si>
    <t>E07000181</t>
  </si>
  <si>
    <t>West Oxfordshire</t>
  </si>
  <si>
    <t>E3539</t>
  </si>
  <si>
    <t>E07000245</t>
  </si>
  <si>
    <t>West Suffolk</t>
  </si>
  <si>
    <t>E5022</t>
  </si>
  <si>
    <t>E09000033</t>
  </si>
  <si>
    <t>Westminster</t>
  </si>
  <si>
    <t>E4210</t>
  </si>
  <si>
    <t>E08000010</t>
  </si>
  <si>
    <t>Wigan</t>
  </si>
  <si>
    <t>E3902</t>
  </si>
  <si>
    <t>E06000054</t>
  </si>
  <si>
    <t>Wiltshire UA</t>
  </si>
  <si>
    <t>E1743</t>
  </si>
  <si>
    <t>E07000094</t>
  </si>
  <si>
    <t>Winchester</t>
  </si>
  <si>
    <t>E0305</t>
  </si>
  <si>
    <t>E06000040</t>
  </si>
  <si>
    <t>Windsor and Maidenhead</t>
  </si>
  <si>
    <t>E4305</t>
  </si>
  <si>
    <t>E08000015</t>
  </si>
  <si>
    <t>Wirral</t>
  </si>
  <si>
    <t>E3641</t>
  </si>
  <si>
    <t>E07000217</t>
  </si>
  <si>
    <t>Woking</t>
  </si>
  <si>
    <t>E0306</t>
  </si>
  <si>
    <t>E06000041</t>
  </si>
  <si>
    <t>Wokingham</t>
  </si>
  <si>
    <t>E4607</t>
  </si>
  <si>
    <t>E08000031</t>
  </si>
  <si>
    <t>Wolverhampton</t>
  </si>
  <si>
    <t>E1837</t>
  </si>
  <si>
    <t>E07000237</t>
  </si>
  <si>
    <t>Worcester</t>
  </si>
  <si>
    <t>E3837</t>
  </si>
  <si>
    <t>E07000229</t>
  </si>
  <si>
    <t>Worthing</t>
  </si>
  <si>
    <t>E1838</t>
  </si>
  <si>
    <t>E07000238</t>
  </si>
  <si>
    <t>Wychavon</t>
  </si>
  <si>
    <t>E2344</t>
  </si>
  <si>
    <t>E07000128</t>
  </si>
  <si>
    <t>Wyre</t>
  </si>
  <si>
    <t>E1839</t>
  </si>
  <si>
    <t>E07000239</t>
  </si>
  <si>
    <t>Wyre Forest</t>
  </si>
  <si>
    <t>E2701</t>
  </si>
  <si>
    <t>E06000014</t>
  </si>
  <si>
    <t>York</t>
  </si>
  <si>
    <t>Amount K</t>
  </si>
  <si>
    <t>Amount N</t>
  </si>
  <si>
    <t>Amount O</t>
  </si>
  <si>
    <t>Amount P1</t>
  </si>
  <si>
    <t>Amount P2</t>
  </si>
  <si>
    <t>Amount P3</t>
  </si>
  <si>
    <t>Amount P4</t>
  </si>
  <si>
    <t>Amount Q</t>
  </si>
  <si>
    <t>Amount R1</t>
  </si>
  <si>
    <t>Amount R2</t>
  </si>
  <si>
    <t>Amount R3</t>
  </si>
  <si>
    <t>Amount R4</t>
  </si>
  <si>
    <t xml:space="preserve">4. All values in data entry cells should be entered as positive amounts. </t>
  </si>
  <si>
    <t>Authority</t>
  </si>
  <si>
    <t>OrgID</t>
  </si>
  <si>
    <t>6. If you experience any problems using the tool, please email</t>
  </si>
  <si>
    <t>2020-21 County Precept</t>
  </si>
  <si>
    <t>2020-21 Police Precept</t>
  </si>
  <si>
    <t>2020-21 FRA Precept</t>
  </si>
  <si>
    <t>2020-21 Combined Authority Precept</t>
  </si>
  <si>
    <t>Notes For Authority</t>
  </si>
  <si>
    <t>2020-21 BA CTR</t>
  </si>
  <si>
    <t>£3,347,939 manually transferred from billing authority precept to FRA precept for 2020-21</t>
  </si>
  <si>
    <t>2020-21 BA amount set manually to match the regulations (paragraph 7(9)(a). County council precept manually removed for 2020-21</t>
  </si>
  <si>
    <t>Select an Authority</t>
  </si>
  <si>
    <t>Exceptional Balance</t>
  </si>
  <si>
    <t>West Yorkshire Combined Authority</t>
  </si>
  <si>
    <t>PCC column manually moved (but otherwise unchanged) to the CA column</t>
  </si>
  <si>
    <t>5. Where amounts have been pre-filled by DLUHC, you can overwrite if the figure in the CTR1 form was incorrect.</t>
  </si>
  <si>
    <t>ESTIMATION OF COUNCIL TAX COLLECTION FUND SURPLUS/DEFICIT, ADJUSTMENT FOR PHASED EXCEPTIONAL BALANCE, AND APPORTIONMENT OF LIABILITIES IN RESPECT OF 2021-22</t>
  </si>
  <si>
    <t xml:space="preserve">council.tax@levellingup.gov.uk </t>
  </si>
  <si>
    <t xml:space="preserve">This tool is to help billing authorities when estimating and apportioning their council tax collection fund surplus/deficit on 15 January 2023, including adjustments for the phased ‘exceptional balance’ calculated on 15 January 2022.
If you have any queries, please email council.tax@levellingup.gov.uk </t>
  </si>
  <si>
    <t>SECTION A - AMOUNT OF EXCEPTIONAL BALANCE TO BE REPAID IN 2023-24</t>
  </si>
  <si>
    <t>SECTION B - ESTIMATE OF COLLECTION FUND SURPLUS OR DEFICIT FOR 2022-23 ON 15 JANUARY 2023</t>
  </si>
  <si>
    <t>Amount C+D+E-F-G-H</t>
  </si>
  <si>
    <t>SECTION C - APPORTIONMENT OF ONE THIRD OF THE EXCEPTIONAL BALANCE FOR REPAYMENT IN 2023-24</t>
  </si>
  <si>
    <t>Amount J1</t>
  </si>
  <si>
    <t>Amount J2</t>
  </si>
  <si>
    <t>Amount J3</t>
  </si>
  <si>
    <t>Amount J4</t>
  </si>
  <si>
    <t>Amount K1a</t>
  </si>
  <si>
    <t>Amount K1b</t>
  </si>
  <si>
    <t>Amount K2a</t>
  </si>
  <si>
    <t>Amount K2b</t>
  </si>
  <si>
    <t>Amount K3a</t>
  </si>
  <si>
    <t>Amount K3b</t>
  </si>
  <si>
    <t>Amount K4a</t>
  </si>
  <si>
    <t>Amount K4b</t>
  </si>
  <si>
    <t>Amount L1</t>
  </si>
  <si>
    <t>Amount L2</t>
  </si>
  <si>
    <t>Amount L3</t>
  </si>
  <si>
    <t>Amount L4</t>
  </si>
  <si>
    <t>Amount M</t>
  </si>
  <si>
    <t>Amount N1</t>
  </si>
  <si>
    <t>Amount N2</t>
  </si>
  <si>
    <t>Amount N3</t>
  </si>
  <si>
    <t>Amount N4</t>
  </si>
  <si>
    <t>Amount O1a</t>
  </si>
  <si>
    <t>Amount O2a</t>
  </si>
  <si>
    <t>Amount O3a</t>
  </si>
  <si>
    <t>Amount O4a</t>
  </si>
  <si>
    <t>Amount O1b</t>
  </si>
  <si>
    <t>Amount O2b</t>
  </si>
  <si>
    <t>Amount O3b</t>
  </si>
  <si>
    <t>Amount O4b</t>
  </si>
  <si>
    <t>Amount K1a + K1b</t>
  </si>
  <si>
    <t>Amount K2a + K2b</t>
  </si>
  <si>
    <t>Amount K3a + K3b</t>
  </si>
  <si>
    <t>Amount K4a + K4b</t>
  </si>
  <si>
    <t>SECTION D - APPORTIONMENT OF THE REMAINDER OF THE 2022-23 COLLECTION FUND BALANCE FOR REPAYMENT IN 2023-24</t>
  </si>
  <si>
    <t>Amount I - Amount B</t>
  </si>
  <si>
    <t>Amount O1a + O1b</t>
  </si>
  <si>
    <t>Amount O2a + O2b</t>
  </si>
  <si>
    <t>Amount O3a + O3b</t>
  </si>
  <si>
    <t>Amount O4a + O4b</t>
  </si>
  <si>
    <t>Amount O + Amount K</t>
  </si>
  <si>
    <t>SECTION E - TOTAL 2022-23 COUNCIL TAX COLLECTION FUND SURPLUS OR DEFICIT TO BE APPORTIONED AMONGST THE BILLING AUTHORITY AND ITS MAJOR PRECEPTORS</t>
  </si>
  <si>
    <t>Amount P1 + Amount L1</t>
  </si>
  <si>
    <t>Amount P2 + Amount L2</t>
  </si>
  <si>
    <t>Amount P3 + Amount L3</t>
  </si>
  <si>
    <t>Amount P4 + Amount L4</t>
  </si>
  <si>
    <t>organisation_name</t>
  </si>
  <si>
    <t>ctrtot_ba_cy</t>
  </si>
  <si>
    <t>ct_precept_sc</t>
  </si>
  <si>
    <t>ct_precept_pol</t>
  </si>
  <si>
    <t>ct_precept_fra</t>
  </si>
  <si>
    <t>ct_precept_ca</t>
  </si>
  <si>
    <t>Adur District Council</t>
  </si>
  <si>
    <t>Allerdale Borough Council</t>
  </si>
  <si>
    <t>Amber Valley Borough Council</t>
  </si>
  <si>
    <t>Arun District Council</t>
  </si>
  <si>
    <t>Ashfield District Council</t>
  </si>
  <si>
    <t>Ashford Borough Council</t>
  </si>
  <si>
    <t>Babergh District Council</t>
  </si>
  <si>
    <t>Barking and Dagenham London Borough</t>
  </si>
  <si>
    <t>Barnet London Borough</t>
  </si>
  <si>
    <t>Barnsley Metropolitan Borough Council</t>
  </si>
  <si>
    <t>Barrow-in-Furness Borough Council</t>
  </si>
  <si>
    <t>Basildon Borough Council</t>
  </si>
  <si>
    <t>Basingstoke and Deane Borough Council</t>
  </si>
  <si>
    <t>Bassetlaw District Council</t>
  </si>
  <si>
    <t>Bath and North East Somerset Council</t>
  </si>
  <si>
    <t>Bexley London Borough</t>
  </si>
  <si>
    <t>Birmingham City Council</t>
  </si>
  <si>
    <t>Blaby District Council</t>
  </si>
  <si>
    <t>Blackburn with Darwen Borough Council</t>
  </si>
  <si>
    <t>Blackpool Borough Council</t>
  </si>
  <si>
    <t>Bolsover District Council</t>
  </si>
  <si>
    <t>Bolton Metropolitan Borough Council</t>
  </si>
  <si>
    <t>Boston Borough Council</t>
  </si>
  <si>
    <t>Bournemouth, Christchurch and Poole (UA)</t>
  </si>
  <si>
    <t>Bracknell Forest Council</t>
  </si>
  <si>
    <t>Braintree District Council</t>
  </si>
  <si>
    <t>Breckland District Council</t>
  </si>
  <si>
    <t>Brent London Borough</t>
  </si>
  <si>
    <t>Brentwood Borough Council</t>
  </si>
  <si>
    <t>Brighton and Hove City Council</t>
  </si>
  <si>
    <t>Bristol City Council</t>
  </si>
  <si>
    <t>Broadland District Council</t>
  </si>
  <si>
    <t>Bromley London Borough</t>
  </si>
  <si>
    <t>Bromsgrove District Council</t>
  </si>
  <si>
    <t>Broxbourne Borough Council</t>
  </si>
  <si>
    <t>Broxtowe Borough Council</t>
  </si>
  <si>
    <t>Burnley Borough Council</t>
  </si>
  <si>
    <t>Bury Metropolitan Borough Council</t>
  </si>
  <si>
    <t>Calderdale Metropolitan Borough Council</t>
  </si>
  <si>
    <t>Cambridge City Council</t>
  </si>
  <si>
    <t>Camden London Borough</t>
  </si>
  <si>
    <t>Cannock Chase District Council</t>
  </si>
  <si>
    <t>Canterbury City Council</t>
  </si>
  <si>
    <t>Carlisle City Council</t>
  </si>
  <si>
    <t>Castle Point Borough Council</t>
  </si>
  <si>
    <t>Charnwood Borough Council</t>
  </si>
  <si>
    <t>Chelmsford City Council</t>
  </si>
  <si>
    <t>Cheltenham Borough Council</t>
  </si>
  <si>
    <t>Cherwell District Council</t>
  </si>
  <si>
    <t>Chesterfield Borough Council</t>
  </si>
  <si>
    <t>Chichester District Council</t>
  </si>
  <si>
    <t>Chorley Borough Council</t>
  </si>
  <si>
    <t>City of Bradford Metropolitan District Council</t>
  </si>
  <si>
    <t>City of York Council</t>
  </si>
  <si>
    <t>Colchester Borough Council</t>
  </si>
  <si>
    <t>Copeland Borough Council</t>
  </si>
  <si>
    <t>Cornwall County UA</t>
  </si>
  <si>
    <t>Cotswold District Council</t>
  </si>
  <si>
    <t>Coventry City Council</t>
  </si>
  <si>
    <t>Craven District Council</t>
  </si>
  <si>
    <t>Crawley Borough Council</t>
  </si>
  <si>
    <t>Croydon London Borough</t>
  </si>
  <si>
    <t>Dacorum Borough Council</t>
  </si>
  <si>
    <t>Darlington Borough Council</t>
  </si>
  <si>
    <t>Dartford Borough Council</t>
  </si>
  <si>
    <t>Derby City Council</t>
  </si>
  <si>
    <t>Derbyshire Dales District Council</t>
  </si>
  <si>
    <t>Doncaster Metropolitan Borough Council</t>
  </si>
  <si>
    <t>Dorset Council (UA)</t>
  </si>
  <si>
    <t>Dover District Council</t>
  </si>
  <si>
    <t>Dudley Metropolitan Borough Council</t>
  </si>
  <si>
    <t>Durham County UA</t>
  </si>
  <si>
    <t>Ealing London Borough</t>
  </si>
  <si>
    <t>East Cambridgeshire District Council</t>
  </si>
  <si>
    <t>East Devon District Council</t>
  </si>
  <si>
    <t>East Hampshire District Council</t>
  </si>
  <si>
    <t>East Hertfordshire District Council</t>
  </si>
  <si>
    <t>East Lindsey District Council</t>
  </si>
  <si>
    <t>East Riding of Yorkshire Council</t>
  </si>
  <si>
    <t>East Staffordshire Borough Council</t>
  </si>
  <si>
    <t>East Suffolk Council</t>
  </si>
  <si>
    <t>Eastbourne Borough Council</t>
  </si>
  <si>
    <t>Eastleigh Borough Council</t>
  </si>
  <si>
    <t>Eden District Council</t>
  </si>
  <si>
    <t>Elmbridge Borough Council</t>
  </si>
  <si>
    <t>Enfield London Borough</t>
  </si>
  <si>
    <t>Epping Forest District Council</t>
  </si>
  <si>
    <t>Epsom and Ewell Borough Council</t>
  </si>
  <si>
    <t>Erewash Borough Council</t>
  </si>
  <si>
    <t>Exeter City Council</t>
  </si>
  <si>
    <t>Fareham Borough Council</t>
  </si>
  <si>
    <t>Fenland District Council</t>
  </si>
  <si>
    <t>Folkestone and Hythe District Council</t>
  </si>
  <si>
    <t>Forest of Dean District Council</t>
  </si>
  <si>
    <t>Fylde Borough Council</t>
  </si>
  <si>
    <t>Gateshead Metropolitan Borough Council</t>
  </si>
  <si>
    <t>Gedling Borough Council</t>
  </si>
  <si>
    <t>Gloucester City Council</t>
  </si>
  <si>
    <t>Gosport Borough Council</t>
  </si>
  <si>
    <t>Gravesham Borough Council</t>
  </si>
  <si>
    <t>Great Yarmouth Borough Council</t>
  </si>
  <si>
    <t>Greenwich London Borough</t>
  </si>
  <si>
    <t>Guildford Borough Council</t>
  </si>
  <si>
    <t>Hackney London Borough</t>
  </si>
  <si>
    <t>Halton Borough Council</t>
  </si>
  <si>
    <t>Hambleton District Council</t>
  </si>
  <si>
    <t>Hammersmith and Fulham London Borough</t>
  </si>
  <si>
    <t>Harborough District Council</t>
  </si>
  <si>
    <t>Haringey London Borough</t>
  </si>
  <si>
    <t>Harlow District Council</t>
  </si>
  <si>
    <t>Harrogate Borough Council</t>
  </si>
  <si>
    <t>Harrow London Borough</t>
  </si>
  <si>
    <t>Hart District Council</t>
  </si>
  <si>
    <t>Hartlepool Borough Council</t>
  </si>
  <si>
    <t>Hastings Borough Council</t>
  </si>
  <si>
    <t>Havant Borough Council</t>
  </si>
  <si>
    <t>Havering London Borough</t>
  </si>
  <si>
    <t>Herefordshire Council</t>
  </si>
  <si>
    <t>Hertsmere Borough Council</t>
  </si>
  <si>
    <t>High Peak Borough Council</t>
  </si>
  <si>
    <t>Hillingdon London Borough</t>
  </si>
  <si>
    <t>Hinckley and Bosworth Borough Council</t>
  </si>
  <si>
    <t>Horsham District Council</t>
  </si>
  <si>
    <t>Hounslow London Borough</t>
  </si>
  <si>
    <t>Hull City Council</t>
  </si>
  <si>
    <t>Huntingdonshire District Council</t>
  </si>
  <si>
    <t>Hyndburn Borough Council</t>
  </si>
  <si>
    <t>Ipswich Borough Council</t>
  </si>
  <si>
    <t>Isles of Scilly Council</t>
  </si>
  <si>
    <t>Islington London Borough</t>
  </si>
  <si>
    <t>Kensington and Chelsea Royal Borough</t>
  </si>
  <si>
    <t>King's Lynn and West Norfolk Borough Council</t>
  </si>
  <si>
    <t>Kingston upon Thames Royal Borough</t>
  </si>
  <si>
    <t>Kirklees Council</t>
  </si>
  <si>
    <t>Knowsley Metropolitan Borough Council</t>
  </si>
  <si>
    <t>Lambeth London Borough</t>
  </si>
  <si>
    <t>Lancaster City Council</t>
  </si>
  <si>
    <t>Leeds City Council</t>
  </si>
  <si>
    <t>Leicester City Council</t>
  </si>
  <si>
    <t>Lewes District Council</t>
  </si>
  <si>
    <t>Lewisham London Borough</t>
  </si>
  <si>
    <t>Lichfield District Council</t>
  </si>
  <si>
    <t>Lincoln City Council</t>
  </si>
  <si>
    <t>Liverpool City Council</t>
  </si>
  <si>
    <t>London Borough of Richmond upon Thames</t>
  </si>
  <si>
    <t>Luton Borough Council</t>
  </si>
  <si>
    <t>Maidstone Borough Council</t>
  </si>
  <si>
    <t>Maldon District Council</t>
  </si>
  <si>
    <t>Malvern Hills District Council</t>
  </si>
  <si>
    <t>Manchester City Council</t>
  </si>
  <si>
    <t>Mansfield District Council</t>
  </si>
  <si>
    <t>Medway Council</t>
  </si>
  <si>
    <t>Melton Borough Council</t>
  </si>
  <si>
    <t>Mendip District Council</t>
  </si>
  <si>
    <t>Merton London Borough</t>
  </si>
  <si>
    <t>Mid Devon District Council</t>
  </si>
  <si>
    <t>Mid Suffolk District Council</t>
  </si>
  <si>
    <t>Mid Sussex District Council</t>
  </si>
  <si>
    <t>Middlesbrough Council</t>
  </si>
  <si>
    <t>Milton Keynes Council</t>
  </si>
  <si>
    <t>Mole Valley District Council</t>
  </si>
  <si>
    <t>New Forest District Council</t>
  </si>
  <si>
    <t>Newark and Sherwood District Council</t>
  </si>
  <si>
    <t>Newcastle City Council</t>
  </si>
  <si>
    <t>Newcastle-under-Lyme Borough Council</t>
  </si>
  <si>
    <t>Newham London Borough</t>
  </si>
  <si>
    <t>North Devon District Council</t>
  </si>
  <si>
    <t>North East Derbyshire District Council</t>
  </si>
  <si>
    <t>North East Lincolnshire Council</t>
  </si>
  <si>
    <t>North Hertfordshire District Council</t>
  </si>
  <si>
    <t>North Kesteven District Council</t>
  </si>
  <si>
    <t>North Lincolnshire Council</t>
  </si>
  <si>
    <t>North Norfolk District Council</t>
  </si>
  <si>
    <t>North Northamptonshire Council</t>
  </si>
  <si>
    <t>North Somerset Council</t>
  </si>
  <si>
    <t>North Tyneside Council</t>
  </si>
  <si>
    <t>North Warwickshire Borough Council</t>
  </si>
  <si>
    <t>North West Leicestershire District Council</t>
  </si>
  <si>
    <t>Northumberland County UA</t>
  </si>
  <si>
    <t>Norwich City Council</t>
  </si>
  <si>
    <t>Nottingham City Council</t>
  </si>
  <si>
    <t>Nuneaton and Bedworth Borough Council</t>
  </si>
  <si>
    <t>Oadby and Wigston Borough Council</t>
  </si>
  <si>
    <t>Oldham Metropolitan Borough Council</t>
  </si>
  <si>
    <t>Oxford City Council</t>
  </si>
  <si>
    <t>Pendle Borough Council</t>
  </si>
  <si>
    <t>Peterborough City Council</t>
  </si>
  <si>
    <t>Plymouth City Council</t>
  </si>
  <si>
    <t>Portsmouth City Council</t>
  </si>
  <si>
    <t>Preston City Council</t>
  </si>
  <si>
    <t>Reading Borough Council</t>
  </si>
  <si>
    <t>Redbridge London Borough</t>
  </si>
  <si>
    <t>Redcar and Cleveland Borough Council</t>
  </si>
  <si>
    <t>Redditch Borough Council</t>
  </si>
  <si>
    <t>Reigate and Banstead Borough Council</t>
  </si>
  <si>
    <t>Ribble Valley Borough Council</t>
  </si>
  <si>
    <t>Richmondshire District Council</t>
  </si>
  <si>
    <t>Rochdale Metropolitan Borough Council</t>
  </si>
  <si>
    <t>Rochford District Council</t>
  </si>
  <si>
    <t>Rossendale Borough Council</t>
  </si>
  <si>
    <t>Rother District Council</t>
  </si>
  <si>
    <t>Rotherham Metropolitan Borough Council</t>
  </si>
  <si>
    <t>Rugby Borough Council</t>
  </si>
  <si>
    <t>Runnymede Borough Council</t>
  </si>
  <si>
    <t>Rushcliffe Borough Council</t>
  </si>
  <si>
    <t>Rushmoor Borough Council</t>
  </si>
  <si>
    <t>Rutland County Council</t>
  </si>
  <si>
    <t>Ryedale District Council</t>
  </si>
  <si>
    <t>Salford City Council</t>
  </si>
  <si>
    <t>Sandwell Metropolitan Borough Council</t>
  </si>
  <si>
    <t>Scarborough Borough Council</t>
  </si>
  <si>
    <t>Sedgemoor District Council</t>
  </si>
  <si>
    <t>Sefton Metropolitan Borough Council</t>
  </si>
  <si>
    <t>Selby District Council</t>
  </si>
  <si>
    <t>Sevenoaks District Council</t>
  </si>
  <si>
    <t>Sheffield City Council</t>
  </si>
  <si>
    <t>Shropshire County UA</t>
  </si>
  <si>
    <t>Slough Borough Council</t>
  </si>
  <si>
    <t>Solihull Metropolitan Borough Council</t>
  </si>
  <si>
    <t>Somerset West and Taunton Council</t>
  </si>
  <si>
    <t>South Cambridgeshire District Council</t>
  </si>
  <si>
    <t>South Derbyshire District Council</t>
  </si>
  <si>
    <t>South Gloucestershire Council</t>
  </si>
  <si>
    <t>South Hams District Council</t>
  </si>
  <si>
    <t>South Holland District Council</t>
  </si>
  <si>
    <t>South Kesteven District Council</t>
  </si>
  <si>
    <t>South Lakeland District Council</t>
  </si>
  <si>
    <t>South Norfolk Council</t>
  </si>
  <si>
    <t>South Oxfordshire District Council</t>
  </si>
  <si>
    <t>South Ribble Borough Council</t>
  </si>
  <si>
    <t>South Somerset District Council</t>
  </si>
  <si>
    <t>South Staffordshire Council</t>
  </si>
  <si>
    <t>South Tyneside Council</t>
  </si>
  <si>
    <t>Southampton City Council</t>
  </si>
  <si>
    <t>Southend-on-Sea Borough Council</t>
  </si>
  <si>
    <t>Southwark London Borough</t>
  </si>
  <si>
    <t>Spelthorne Borough Council</t>
  </si>
  <si>
    <t>St Albans City and District Council</t>
  </si>
  <si>
    <t>St Helens Council</t>
  </si>
  <si>
    <t>Stafford Borough Council</t>
  </si>
  <si>
    <t>Staffordshire Moorlands District Council</t>
  </si>
  <si>
    <t>Stevenage Borough Council</t>
  </si>
  <si>
    <t>Stockport Metropolitan Borough Council</t>
  </si>
  <si>
    <t>Stockton-on-Tees Borough Council</t>
  </si>
  <si>
    <t>Stoke-on-Trent City Council</t>
  </si>
  <si>
    <t>Stratford-on-Avon District Council</t>
  </si>
  <si>
    <t>Stroud District Council</t>
  </si>
  <si>
    <t>Sunderland City Council</t>
  </si>
  <si>
    <t>Surrey Heath Borough Council</t>
  </si>
  <si>
    <t>Sutton London Borough</t>
  </si>
  <si>
    <t>Swale Borough Council</t>
  </si>
  <si>
    <t>Swindon Borough Council</t>
  </si>
  <si>
    <t>Tameside Metropolitan Borough Council</t>
  </si>
  <si>
    <t>Tamworth Borough Council</t>
  </si>
  <si>
    <t>Tandridge District Council</t>
  </si>
  <si>
    <t>Teignbridge District Council</t>
  </si>
  <si>
    <t>Telford and Wrekin Council</t>
  </si>
  <si>
    <t>Tendring District Council</t>
  </si>
  <si>
    <t>Test Valley Borough Council</t>
  </si>
  <si>
    <t>Tewkesbury Borough Council</t>
  </si>
  <si>
    <t>Thanet District Council</t>
  </si>
  <si>
    <t>Three Rivers District Council</t>
  </si>
  <si>
    <t>Thurrock Council</t>
  </si>
  <si>
    <t>Tonbridge and Malling Borough Council</t>
  </si>
  <si>
    <t>Torbay Council</t>
  </si>
  <si>
    <t>Torridge District Council</t>
  </si>
  <si>
    <t>Tower Hamlets London Borough</t>
  </si>
  <si>
    <t>Trafford Metropolitan Borough Council</t>
  </si>
  <si>
    <t>Tunbridge Wells Borough Council</t>
  </si>
  <si>
    <t>Uttlesford District Council</t>
  </si>
  <si>
    <t>Vale of White Horse District Council</t>
  </si>
  <si>
    <t>Wakefield Metropolitan District Council</t>
  </si>
  <si>
    <t>Walsall Metropolitan Borough Council</t>
  </si>
  <si>
    <t>Waltham Forest London Borough</t>
  </si>
  <si>
    <t>Wandsworth London Borough</t>
  </si>
  <si>
    <t>Warrington Borough Council</t>
  </si>
  <si>
    <t>Warwick District Council</t>
  </si>
  <si>
    <t>Watford Borough Council</t>
  </si>
  <si>
    <t>Waverley Borough Council</t>
  </si>
  <si>
    <t>Wealden District Council</t>
  </si>
  <si>
    <t>Welwyn Hatfield Borough Council</t>
  </si>
  <si>
    <t>West Berkshire Council</t>
  </si>
  <si>
    <t>West Devon Borough Council</t>
  </si>
  <si>
    <t>West Lancashire Borough Council</t>
  </si>
  <si>
    <t>West Lindsey District Council</t>
  </si>
  <si>
    <t>West Northamptonshire Council</t>
  </si>
  <si>
    <t>West Oxfordshire District Council</t>
  </si>
  <si>
    <t>West Suffolk Council</t>
  </si>
  <si>
    <t>Westminster City Council</t>
  </si>
  <si>
    <t>Wigan Metropolitan Borough Council</t>
  </si>
  <si>
    <t>Wiltshire County UA</t>
  </si>
  <si>
    <t>Winchester City Council</t>
  </si>
  <si>
    <t>Windsor and Maidenhead Royal Borough Council</t>
  </si>
  <si>
    <t>Wirral Borough Council</t>
  </si>
  <si>
    <t>Woking Borough Council</t>
  </si>
  <si>
    <t>Wokingham Borough Council</t>
  </si>
  <si>
    <t>Wolverhampton City Council</t>
  </si>
  <si>
    <t>Worcester City Council</t>
  </si>
  <si>
    <t>Worthing Borough Council</t>
  </si>
  <si>
    <t>Wychavon District Council</t>
  </si>
  <si>
    <t>Wyre Borough Council</t>
  </si>
  <si>
    <t>Wyre Forest District Council</t>
  </si>
  <si>
    <t>(R) The 2022-23 figures have been revised for lines 18, 19, and 20 since they were initially published in March 2022 as a result of the validation of individual parish level data.</t>
  </si>
  <si>
    <t>2022-23 BA CTR</t>
  </si>
  <si>
    <t>2022-23 County Precept</t>
  </si>
  <si>
    <t>2022-23 Police Precept</t>
  </si>
  <si>
    <t>2022-23 FRA Precept</t>
  </si>
  <si>
    <t>2022-23 Combined Authority Precept</t>
  </si>
  <si>
    <t>Cumberland</t>
  </si>
  <si>
    <t>Westmorland and Furness</t>
  </si>
  <si>
    <t>8. The sum of the billing authority's estimates of the amounts charged or to be charged, in accordance with proper practices, to its collection fund income and expenditure account for the preceding financial year.</t>
  </si>
  <si>
    <t>Devon and Somerset Fire Authority</t>
  </si>
  <si>
    <t>Cumbria PCC-FRA?</t>
  </si>
  <si>
    <t>E0902</t>
  </si>
  <si>
    <t>E3301</t>
  </si>
  <si>
    <t>E2702</t>
  </si>
  <si>
    <t>E0901</t>
  </si>
  <si>
    <t xml:space="preserve">E06000063 </t>
  </si>
  <si>
    <t xml:space="preserve">E06000064 </t>
  </si>
  <si>
    <t xml:space="preserve">E06000065 </t>
  </si>
  <si>
    <t>E06000066</t>
  </si>
  <si>
    <t xml:space="preserve"> * White background, blue border - 2022-23, 2021-22, and 2020-21 CTR1 data entered by the Department for Levelling Up, Housing and Communities into these cells. </t>
  </si>
  <si>
    <t>This tool is to help billing authorities when estimating and apportioning their council tax collection fund balance on 15 January 2023, including adjustments for the phased ‘exceptional balance’ calculated on 15 January 2022.
The tool is intended to assist authorities in undertaking the calculations required by the Regulations. It remains the responsibility of billing authorities to satisfy themselves that they have complied with the legislation and are apportioning surpluses and deficits correctly.  
If you have any queries, please email council.tax@levellingup.gov.uk</t>
  </si>
  <si>
    <r>
      <t xml:space="preserve">4. Any opening collection fund surplus for 2022-23. Any amount entered here </t>
    </r>
    <r>
      <rPr>
        <b/>
        <u/>
        <sz val="12"/>
        <rFont val="Arial"/>
        <family val="2"/>
      </rPr>
      <t>should include the remaining 1/3 of the exceptional balance estimated on 15 January 2021, which was carried forward to 2022-23</t>
    </r>
    <r>
      <rPr>
        <b/>
        <sz val="12"/>
        <rFont val="Arial"/>
        <family val="2"/>
      </rPr>
      <t>. 
Enter zero if the amount was a deficit or zero.</t>
    </r>
  </si>
  <si>
    <t>5. The sum of the billing authority's estimates of the amounts credited or to be credited, in accordance with proper practices, to its collection fund income and expenditure account for the preceding financial year.</t>
  </si>
  <si>
    <r>
      <t xml:space="preserve">6. The sum of the billing authority's estimates of any other amounts, relating to council tax, credited or to be credited, in accordance with proper practices, to its collection fund income and expenditure account for </t>
    </r>
    <r>
      <rPr>
        <b/>
        <u/>
        <sz val="12"/>
        <rFont val="Arial"/>
        <family val="2"/>
      </rPr>
      <t>2022-23</t>
    </r>
    <r>
      <rPr>
        <b/>
        <sz val="12"/>
        <rFont val="Arial"/>
        <family val="2"/>
      </rPr>
      <t>, including prior year adjustments and amounts credited or to be credited relating to reductions in provision previously made for non-collection of council tax.</t>
    </r>
  </si>
  <si>
    <r>
      <t xml:space="preserve">3. Amount of exceptional balance to be repaid in </t>
    </r>
    <r>
      <rPr>
        <b/>
        <u/>
        <sz val="12"/>
        <color theme="1"/>
        <rFont val="Arial"/>
        <family val="2"/>
      </rPr>
      <t>2023-24</t>
    </r>
    <r>
      <rPr>
        <b/>
        <sz val="12"/>
        <color theme="1"/>
        <rFont val="Arial"/>
        <family val="2"/>
      </rPr>
      <t xml:space="preserve"> </t>
    </r>
    <r>
      <rPr>
        <b/>
        <i/>
        <sz val="12"/>
        <color theme="1"/>
        <rFont val="Arial"/>
        <family val="2"/>
      </rPr>
      <t>(expressed as a negative amount)</t>
    </r>
  </si>
  <si>
    <r>
      <t xml:space="preserve">2. Council tax exceptional balance estimated on </t>
    </r>
    <r>
      <rPr>
        <b/>
        <u/>
        <sz val="12"/>
        <rFont val="Arial"/>
        <family val="2"/>
      </rPr>
      <t>15 January 2021</t>
    </r>
    <r>
      <rPr>
        <b/>
        <i/>
        <sz val="12"/>
        <rFont val="Arial"/>
        <family val="2"/>
      </rPr>
      <t xml:space="preserve"> (expressed as a negative amount and taken from 2021-22 CTR1 form line 21)</t>
    </r>
  </si>
  <si>
    <r>
      <t xml:space="preserve">10. Total estimated collection fund balance for </t>
    </r>
    <r>
      <rPr>
        <b/>
        <u/>
        <sz val="12"/>
        <rFont val="Arial"/>
        <family val="2"/>
      </rPr>
      <t>2022-23</t>
    </r>
  </si>
  <si>
    <r>
      <t xml:space="preserve">9. The sum of the billing authority's estimates of any other amounts relating to council tax, charged or to be charged, in accordance with proper practices, to its collection fund income and expenditure account for </t>
    </r>
    <r>
      <rPr>
        <b/>
        <u/>
        <sz val="12"/>
        <rFont val="Arial"/>
        <family val="2"/>
      </rPr>
      <t>2022-23</t>
    </r>
    <r>
      <rPr>
        <b/>
        <sz val="12"/>
        <rFont val="Arial"/>
        <family val="2"/>
      </rPr>
      <t>, including prior year adjustments in respect of council tax and amounts charged or to be charged in respect of provision for non-collection of council tax.</t>
    </r>
  </si>
  <si>
    <r>
      <t xml:space="preserve">13. Further changes to precepting authorities’ shares of the exceptional balance to reflect any variation to any payment or instalment of a payment relating to a precept as agreed between the billing authority and that major precepting authority for the year beginning on </t>
    </r>
    <r>
      <rPr>
        <b/>
        <u/>
        <sz val="12"/>
        <rFont val="Arial"/>
        <family val="2"/>
      </rPr>
      <t>1st April 2020</t>
    </r>
    <r>
      <rPr>
        <b/>
        <sz val="12"/>
        <rFont val="Arial"/>
        <family val="2"/>
      </rPr>
      <t xml:space="preserve"> (expressed as a negative amount if it concerns a deficit)</t>
    </r>
  </si>
  <si>
    <r>
      <t xml:space="preserve">14. Each major precepting authority’s share of the exceptional balance to be repaid in </t>
    </r>
    <r>
      <rPr>
        <b/>
        <u/>
        <sz val="12"/>
        <rFont val="Arial"/>
        <family val="2"/>
      </rPr>
      <t>2023-24</t>
    </r>
  </si>
  <si>
    <r>
      <t xml:space="preserve">15. Adjusted collection fund balance for </t>
    </r>
    <r>
      <rPr>
        <b/>
        <u/>
        <sz val="12"/>
        <rFont val="Arial"/>
        <family val="2"/>
      </rPr>
      <t>2022-23</t>
    </r>
  </si>
  <si>
    <r>
      <t xml:space="preserve">18. Further changes to precepting authorities’ shares of the adjusted balance to reflect any variation to any payment or instalment of a payment relating to a precept as agreed between the billing authority and that major precepting authority for the year beginning 
on </t>
    </r>
    <r>
      <rPr>
        <b/>
        <u/>
        <sz val="12"/>
        <rFont val="Arial"/>
        <family val="2"/>
      </rPr>
      <t>1st April 2022</t>
    </r>
    <r>
      <rPr>
        <b/>
        <sz val="12"/>
        <rFont val="Arial"/>
        <family val="2"/>
      </rPr>
      <t xml:space="preserve"> (expressed as a negative amount if it concerns a deficit).</t>
    </r>
  </si>
  <si>
    <r>
      <t xml:space="preserve">19. Each major precepting authority’s share of the adjusted balance to be repaid in </t>
    </r>
    <r>
      <rPr>
        <b/>
        <u/>
        <sz val="12"/>
        <rFont val="Arial"/>
        <family val="2"/>
      </rPr>
      <t>2023-24</t>
    </r>
    <r>
      <rPr>
        <b/>
        <sz val="12"/>
        <rFont val="Arial"/>
        <family val="2"/>
      </rPr>
      <t>.</t>
    </r>
  </si>
  <si>
    <t>Cumbria PFCC - Police</t>
  </si>
  <si>
    <t>Cumbria PFCC - Fire</t>
  </si>
  <si>
    <t>Devon and Somerset Fire</t>
  </si>
  <si>
    <t>CTR adjusted to include aggregated county precepts</t>
  </si>
  <si>
    <t xml:space="preserve">1. Billing Authority: </t>
  </si>
  <si>
    <t>Total (column 6) 2022</t>
  </si>
  <si>
    <t>Total (column 6) 2020</t>
  </si>
  <si>
    <r>
      <t xml:space="preserve">11. Council Tax Requirement for </t>
    </r>
    <r>
      <rPr>
        <b/>
        <u/>
        <sz val="12"/>
        <color theme="1"/>
        <rFont val="Arial"/>
        <family val="2"/>
      </rPr>
      <t>2020-21</t>
    </r>
    <r>
      <rPr>
        <b/>
        <sz val="12"/>
        <color theme="1"/>
        <rFont val="Arial"/>
        <family val="2"/>
      </rPr>
      <t xml:space="preserve"> (including parish precepts), 
as reported on the billing authority 2020-21 CTR1 forms
</t>
    </r>
  </si>
  <si>
    <t>16. Council Tax Requirement for 2022-23 (including parish precepts), 
as reported on the billing authority 2022-23 CTR1 forms</t>
  </si>
  <si>
    <t>ESTIMATION OF COUNCIL TAX COLLECTION FUND SURPLUS/DEFICIT, ADJUSTMENT FOR PHASED EXCEPTIONAL BALANCE, 
AND APPORTIONMENT OF LIABILITIES
 IN RESPECT OF 2022-23</t>
  </si>
  <si>
    <r>
      <t xml:space="preserve">7. Any opening collection fund deficit for </t>
    </r>
    <r>
      <rPr>
        <b/>
        <u/>
        <sz val="12"/>
        <rFont val="Arial"/>
        <family val="2"/>
      </rPr>
      <t>2022-23</t>
    </r>
    <r>
      <rPr>
        <b/>
        <sz val="12"/>
        <rFont val="Arial"/>
        <family val="2"/>
      </rPr>
      <t xml:space="preserve">. Any amount entered here should reflect the remaining 1/3 of the exceptional balance estimated on </t>
    </r>
    <r>
      <rPr>
        <b/>
        <u/>
        <sz val="12"/>
        <rFont val="Arial"/>
        <family val="2"/>
      </rPr>
      <t>15 January 2021</t>
    </r>
    <r>
      <rPr>
        <b/>
        <sz val="12"/>
        <rFont val="Arial"/>
        <family val="2"/>
      </rPr>
      <t xml:space="preserve">, which was carried forward to </t>
    </r>
    <r>
      <rPr>
        <b/>
        <u/>
        <sz val="12"/>
        <rFont val="Arial"/>
        <family val="2"/>
      </rPr>
      <t>2022-23</t>
    </r>
    <r>
      <rPr>
        <b/>
        <sz val="12"/>
        <rFont val="Arial"/>
        <family val="2"/>
      </rPr>
      <t>. 
Enter zero if the amount was a surplus or zero.</t>
    </r>
  </si>
  <si>
    <t>12. Authority's share of the exceptional balance</t>
  </si>
  <si>
    <t>Amount B * (Amount J)/(Total Line 11)</t>
  </si>
  <si>
    <t>Amount B * (Amount J1)/(Total Line 11)</t>
  </si>
  <si>
    <t>Amount B * (Amount J2)/(Total Line 11)</t>
  </si>
  <si>
    <t>Amount B * (Amount J3)/(Total Line 11)</t>
  </si>
  <si>
    <t>Amount B * (Amount J4)/(Total Line 11)</t>
  </si>
  <si>
    <t>Amount M * (Amount N)/(Total Line 16)</t>
  </si>
  <si>
    <t>Amount M * (Amount N1)/(Total Line 16)</t>
  </si>
  <si>
    <t>Amount M * (Amount N2)/(Total Line 16)</t>
  </si>
  <si>
    <t>Amount M * (Amount N3)/(Total Line 16)</t>
  </si>
  <si>
    <t>Amount M * (Amount N4)/(Total Line 16)</t>
  </si>
  <si>
    <t>17. Authority’s share of the adjusted balance to be repaid</t>
  </si>
  <si>
    <r>
      <t xml:space="preserve">20. Total share of the estimated surplus or deficit for </t>
    </r>
    <r>
      <rPr>
        <b/>
        <u/>
        <sz val="12"/>
        <rFont val="Arial"/>
        <family val="2"/>
      </rPr>
      <t>2022-23</t>
    </r>
    <r>
      <rPr>
        <b/>
        <sz val="12"/>
        <rFont val="Arial"/>
        <family val="2"/>
      </rPr>
      <t xml:space="preserve"> to be paid in </t>
    </r>
    <r>
      <rPr>
        <b/>
        <u/>
        <sz val="12"/>
        <rFont val="Arial"/>
        <family val="2"/>
      </rPr>
      <t>2023-24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</si>
</sst>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E+00"/>
    <numFmt numFmtId="165" formatCode="#,##0_ ;\-#,##0\ "/>
  </numFmts>
  <fonts count="4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u/>
      <sz val="16"/>
      <color theme="1"/>
      <name val="Arial"/>
      <family val="2"/>
    </font>
    <font>
      <u/>
      <sz val="11"/>
      <color theme="1"/>
      <name val="Arial"/>
      <family val="2"/>
    </font>
    <font>
      <b/>
      <sz val="12"/>
      <color rgb="FF000000"/>
      <name val="Arial"/>
      <family val="2"/>
    </font>
    <font>
      <b/>
      <u/>
      <sz val="14"/>
      <name val="Arial"/>
      <family val="2"/>
    </font>
    <font>
      <u/>
      <sz val="11"/>
      <color theme="1"/>
      <name val="Calibri"/>
      <family val="2"/>
      <scheme val="minor"/>
    </font>
    <font>
      <b/>
      <sz val="11"/>
      <color theme="1"/>
      <name val="Arial"/>
      <family val="2"/>
    </font>
    <font>
      <b/>
      <sz val="16"/>
      <color rgb="FFFF0000"/>
      <name val="Arial"/>
      <family val="2"/>
    </font>
    <font>
      <sz val="16"/>
      <color rgb="FFFF0000"/>
      <name val="Arial"/>
      <family val="2"/>
    </font>
    <font>
      <b/>
      <sz val="10"/>
      <name val="Arial"/>
      <family val="2"/>
    </font>
    <font>
      <sz val="12"/>
      <name val="Arial"/>
      <family val="2"/>
    </font>
    <font>
      <sz val="12"/>
      <color theme="1"/>
      <name val="Calibri"/>
      <family val="2"/>
      <scheme val="minor"/>
    </font>
    <font>
      <sz val="14"/>
      <name val="Arial"/>
      <family val="2"/>
    </font>
    <font>
      <b/>
      <u/>
      <sz val="12"/>
      <name val="Arial"/>
      <family val="2"/>
    </font>
    <font>
      <i/>
      <sz val="12"/>
      <name val="Arial"/>
      <family val="2"/>
    </font>
    <font>
      <i/>
      <u/>
      <sz val="12"/>
      <name val="Arial"/>
      <family val="2"/>
    </font>
    <font>
      <b/>
      <i/>
      <sz val="12"/>
      <name val="Arial"/>
      <family val="2"/>
    </font>
    <font>
      <b/>
      <sz val="12"/>
      <name val="Arial"/>
      <family val="2"/>
    </font>
    <font>
      <u/>
      <sz val="12"/>
      <name val="Arial"/>
      <family val="2"/>
    </font>
    <font>
      <u/>
      <sz val="12"/>
      <color theme="10"/>
      <name val="Arial"/>
      <family val="2"/>
    </font>
    <font>
      <sz val="11"/>
      <color rgb="FFFFFFCC"/>
      <name val="Calibri"/>
      <family val="2"/>
      <scheme val="minor"/>
    </font>
    <font>
      <b/>
      <sz val="12"/>
      <color theme="1"/>
      <name val="Arial"/>
      <family val="2"/>
    </font>
    <font>
      <b/>
      <sz val="13"/>
      <name val="Arial"/>
      <family val="2"/>
    </font>
    <font>
      <sz val="12"/>
      <color rgb="FFFFFFCC"/>
      <name val="Arial"/>
      <family val="2"/>
    </font>
    <font>
      <sz val="10"/>
      <name val="Arial"/>
      <family val="2"/>
    </font>
    <font>
      <sz val="10"/>
      <color theme="1"/>
      <name val="Calibri"/>
      <family val="2"/>
      <scheme val="minor"/>
    </font>
    <font>
      <b/>
      <sz val="12"/>
      <color rgb="FF00B050"/>
      <name val="Arial"/>
      <family val="2"/>
    </font>
    <font>
      <b/>
      <sz val="12"/>
      <color rgb="FFFF0000"/>
      <name val="Arial"/>
      <family val="2"/>
    </font>
    <font>
      <b/>
      <i/>
      <sz val="12"/>
      <color theme="1"/>
      <name val="Arial"/>
      <family val="2"/>
    </font>
    <font>
      <b/>
      <sz val="12"/>
      <color rgb="FFFF0000"/>
      <name val="Calibri"/>
      <family val="2"/>
      <scheme val="minor"/>
    </font>
    <font>
      <b/>
      <sz val="14"/>
      <color rgb="FFFF0000"/>
      <name val="Arial"/>
      <family val="2"/>
    </font>
    <font>
      <sz val="11"/>
      <color rgb="FF000000"/>
      <name val="Arial"/>
      <family val="2"/>
    </font>
    <font>
      <b/>
      <sz val="11"/>
      <color rgb="FF000000"/>
      <name val="Arial"/>
      <family val="2"/>
    </font>
    <font>
      <sz val="8"/>
      <name val="Arial"/>
      <family val="2"/>
    </font>
    <font>
      <sz val="12"/>
      <color theme="1"/>
      <name val="Arial"/>
      <family val="2"/>
    </font>
    <font>
      <sz val="12"/>
      <color rgb="FFFF0000"/>
      <name val="Arial"/>
      <family val="2"/>
    </font>
    <font>
      <b/>
      <sz val="11"/>
      <name val="Arial"/>
      <family val="2"/>
    </font>
    <font>
      <b/>
      <u/>
      <sz val="12"/>
      <color theme="1"/>
      <name val="Arial"/>
      <family val="2"/>
    </font>
  </fonts>
  <fills count="7">
    <fill>
      <patternFill patternType="none"/>
    </fill>
    <fill>
      <patternFill patternType="gray125"/>
    </fill>
    <fill>
      <patternFill patternType="solid">
        <fgColor theme="4" tint="0.39997558519241921"/>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indexed="26"/>
        <bgColor indexed="64"/>
      </patternFill>
    </fill>
  </fills>
  <borders count="31">
    <border>
      <left/>
      <right/>
      <top/>
      <bottom/>
      <diagonal/>
    </border>
    <border>
      <left/>
      <right style="medium">
        <color auto="1"/>
      </right>
      <top/>
      <bottom/>
      <diagonal/>
    </border>
    <border>
      <left style="medium">
        <color indexed="64"/>
      </left>
      <right/>
      <top/>
      <bottom/>
      <diagonal/>
    </border>
    <border>
      <left style="medium">
        <color indexed="64"/>
      </left>
      <right/>
      <top/>
      <bottom style="medium">
        <color indexed="64"/>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
      <left style="thick">
        <color indexed="17"/>
      </left>
      <right style="thick">
        <color indexed="17"/>
      </right>
      <top style="thick">
        <color indexed="17"/>
      </top>
      <bottom style="thick">
        <color indexed="17"/>
      </bottom>
      <diagonal/>
    </border>
    <border>
      <left style="thick">
        <color indexed="39"/>
      </left>
      <right style="thick">
        <color indexed="39"/>
      </right>
      <top style="thick">
        <color indexed="39"/>
      </top>
      <bottom style="thick">
        <color indexed="39"/>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right/>
      <top style="medium">
        <color theme="1"/>
      </top>
      <bottom/>
      <diagonal/>
    </border>
    <border>
      <left/>
      <right/>
      <top/>
      <bottom style="medium">
        <color indexed="17"/>
      </bottom>
      <diagonal/>
    </border>
    <border>
      <left style="medium">
        <color rgb="FF0070C0"/>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indexed="17"/>
      </left>
      <right/>
      <top style="medium">
        <color indexed="17"/>
      </top>
      <bottom style="medium">
        <color indexed="17"/>
      </bottom>
      <diagonal/>
    </border>
    <border>
      <left/>
      <right style="medium">
        <color indexed="17"/>
      </right>
      <top style="medium">
        <color indexed="17"/>
      </top>
      <bottom style="medium">
        <color indexed="17"/>
      </bottom>
      <diagonal/>
    </border>
    <border>
      <left style="medium">
        <color rgb="FF008000"/>
      </left>
      <right/>
      <top style="medium">
        <color rgb="FF008000"/>
      </top>
      <bottom style="medium">
        <color rgb="FF008000"/>
      </bottom>
      <diagonal/>
    </border>
    <border>
      <left/>
      <right style="medium">
        <color rgb="FF008000"/>
      </right>
      <top style="medium">
        <color rgb="FF008000"/>
      </top>
      <bottom style="medium">
        <color rgb="FF008000"/>
      </bottom>
      <diagonal/>
    </border>
    <border>
      <left/>
      <right/>
      <top style="medium">
        <color rgb="FF008000"/>
      </top>
      <bottom/>
      <diagonal/>
    </border>
    <border>
      <left/>
      <right/>
      <top style="medium">
        <color indexed="17"/>
      </top>
      <bottom/>
      <diagonal/>
    </border>
    <border>
      <left/>
      <right style="medium">
        <color auto="1"/>
      </right>
      <top/>
      <bottom style="medium">
        <color auto="1"/>
      </bottom>
      <diagonal/>
    </border>
    <border>
      <left/>
      <right/>
      <top/>
      <bottom style="thick">
        <color rgb="FF000000"/>
      </bottom>
      <diagonal/>
    </border>
    <border>
      <left style="medium">
        <color indexed="64"/>
      </left>
      <right/>
      <top/>
      <bottom style="medium">
        <color auto="1"/>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bottom/>
      <diagonal/>
    </border>
  </borders>
  <cellStyleXfs count="5">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28" fillId="0" borderId="0"/>
    <xf numFmtId="43" fontId="1" fillId="0" borderId="0" applyFont="0" applyFill="0" applyBorder="0" applyAlignment="0" applyProtection="0"/>
  </cellStyleXfs>
  <cellXfs count="254">
    <xf numFmtId="0" fontId="0" fillId="0" borderId="0" xfId="0"/>
    <xf numFmtId="0" fontId="0" fillId="2" borderId="1" xfId="0" applyFill="1" applyBorder="1"/>
    <xf numFmtId="0" fontId="0" fillId="2" borderId="2" xfId="0" applyFill="1" applyBorder="1" applyAlignment="1">
      <alignment horizontal="center"/>
    </xf>
    <xf numFmtId="0" fontId="0" fillId="2" borderId="0" xfId="0" applyFill="1" applyAlignment="1">
      <alignment horizontal="center"/>
    </xf>
    <xf numFmtId="0" fontId="0" fillId="2" borderId="3" xfId="0" applyFill="1" applyBorder="1"/>
    <xf numFmtId="0" fontId="0" fillId="2" borderId="4" xfId="0" applyFill="1" applyBorder="1"/>
    <xf numFmtId="0" fontId="0" fillId="3" borderId="5" xfId="0" applyFill="1" applyBorder="1"/>
    <xf numFmtId="0" fontId="0" fillId="3" borderId="6" xfId="0" applyFill="1" applyBorder="1"/>
    <xf numFmtId="0" fontId="0" fillId="3" borderId="7" xfId="0" applyFill="1" applyBorder="1"/>
    <xf numFmtId="0" fontId="13" fillId="3" borderId="2" xfId="0" applyFont="1" applyFill="1" applyBorder="1" applyAlignment="1">
      <alignment horizontal="center"/>
    </xf>
    <xf numFmtId="0" fontId="0" fillId="3" borderId="1" xfId="0" applyFill="1" applyBorder="1"/>
    <xf numFmtId="0" fontId="0" fillId="4" borderId="2" xfId="0" applyFill="1" applyBorder="1"/>
    <xf numFmtId="0" fontId="15" fillId="4" borderId="0" xfId="0" applyFont="1" applyFill="1"/>
    <xf numFmtId="0" fontId="0" fillId="4" borderId="1" xfId="0" applyFill="1" applyBorder="1"/>
    <xf numFmtId="0" fontId="16" fillId="4" borderId="2" xfId="0" applyFont="1" applyFill="1" applyBorder="1"/>
    <xf numFmtId="0" fontId="17" fillId="4" borderId="0" xfId="0" applyFont="1" applyFill="1"/>
    <xf numFmtId="0" fontId="14" fillId="4" borderId="0" xfId="0" applyFont="1" applyFill="1"/>
    <xf numFmtId="0" fontId="16" fillId="4" borderId="1" xfId="0" applyFont="1" applyFill="1" applyBorder="1"/>
    <xf numFmtId="0" fontId="18" fillId="4" borderId="8" xfId="0" applyFont="1" applyFill="1" applyBorder="1"/>
    <xf numFmtId="0" fontId="20" fillId="4" borderId="0" xfId="0" applyFont="1" applyFill="1"/>
    <xf numFmtId="0" fontId="14" fillId="4" borderId="0" xfId="0" applyFont="1" applyFill="1" applyAlignment="1">
      <alignment horizontal="left" wrapText="1" indent="2"/>
    </xf>
    <xf numFmtId="0" fontId="14" fillId="4" borderId="9" xfId="0" applyFont="1" applyFill="1" applyBorder="1"/>
    <xf numFmtId="0" fontId="18" fillId="4" borderId="10" xfId="0" applyFont="1" applyFill="1" applyBorder="1"/>
    <xf numFmtId="0" fontId="20" fillId="4" borderId="0" xfId="0" applyFont="1" applyFill="1" applyAlignment="1">
      <alignment wrapText="1"/>
    </xf>
    <xf numFmtId="0" fontId="17" fillId="4" borderId="0" xfId="0" applyFont="1" applyFill="1" applyAlignment="1">
      <alignment horizontal="center"/>
    </xf>
    <xf numFmtId="0" fontId="14" fillId="4" borderId="0" xfId="0" applyFont="1" applyFill="1" applyAlignment="1">
      <alignment horizontal="left" wrapText="1"/>
    </xf>
    <xf numFmtId="0" fontId="23" fillId="4" borderId="0" xfId="2" applyFont="1" applyFill="1" applyBorder="1" applyAlignment="1" applyProtection="1"/>
    <xf numFmtId="0" fontId="16" fillId="4" borderId="4" xfId="0" applyFont="1" applyFill="1" applyBorder="1"/>
    <xf numFmtId="0" fontId="14" fillId="0" borderId="0" xfId="0" applyFont="1"/>
    <xf numFmtId="0" fontId="14" fillId="4" borderId="0" xfId="0" applyFont="1" applyFill="1" applyAlignment="1">
      <alignment vertical="top"/>
    </xf>
    <xf numFmtId="0" fontId="0" fillId="5" borderId="0" xfId="0" applyFill="1"/>
    <xf numFmtId="0" fontId="24" fillId="5" borderId="0" xfId="0" applyFont="1" applyFill="1"/>
    <xf numFmtId="0" fontId="0" fillId="5" borderId="1" xfId="0" applyFill="1" applyBorder="1"/>
    <xf numFmtId="0" fontId="25" fillId="5" borderId="0" xfId="0" applyFont="1" applyFill="1"/>
    <xf numFmtId="0" fontId="14" fillId="0" borderId="11" xfId="0" applyFont="1" applyBorder="1" applyAlignment="1" applyProtection="1">
      <alignment horizontal="left" vertical="top" wrapText="1"/>
      <protection locked="0"/>
    </xf>
    <xf numFmtId="0" fontId="14" fillId="6" borderId="0" xfId="0" applyFont="1" applyFill="1"/>
    <xf numFmtId="164" fontId="14" fillId="6" borderId="0" xfId="0" applyNumberFormat="1" applyFont="1" applyFill="1"/>
    <xf numFmtId="0" fontId="21" fillId="6" borderId="0" xfId="0" applyFont="1" applyFill="1" applyAlignment="1">
      <alignment horizontal="left" vertical="top" wrapText="1"/>
    </xf>
    <xf numFmtId="3" fontId="21" fillId="5" borderId="0" xfId="0" applyNumberFormat="1" applyFont="1" applyFill="1" applyAlignment="1" applyProtection="1">
      <alignment horizontal="right" vertical="center" indent="1"/>
      <protection locked="0"/>
    </xf>
    <xf numFmtId="0" fontId="21" fillId="6" borderId="0" xfId="0" applyFont="1" applyFill="1"/>
    <xf numFmtId="3" fontId="14" fillId="6" borderId="0" xfId="0" applyNumberFormat="1" applyFont="1" applyFill="1" applyAlignment="1">
      <alignment horizontal="center"/>
    </xf>
    <xf numFmtId="0" fontId="14" fillId="6" borderId="0" xfId="0" applyFont="1" applyFill="1" applyAlignment="1">
      <alignment horizontal="center"/>
    </xf>
    <xf numFmtId="0" fontId="21" fillId="6" borderId="0" xfId="0" applyFont="1" applyFill="1" applyAlignment="1">
      <alignment horizontal="center" wrapText="1"/>
    </xf>
    <xf numFmtId="3" fontId="21" fillId="6" borderId="0" xfId="0" applyNumberFormat="1" applyFont="1" applyFill="1" applyAlignment="1">
      <alignment horizontal="center" wrapText="1"/>
    </xf>
    <xf numFmtId="0" fontId="27" fillId="6" borderId="0" xfId="0" applyFont="1" applyFill="1"/>
    <xf numFmtId="3" fontId="21" fillId="5" borderId="0" xfId="0" applyNumberFormat="1" applyFont="1" applyFill="1" applyAlignment="1">
      <alignment horizontal="center" vertical="center" wrapText="1"/>
    </xf>
    <xf numFmtId="3" fontId="14" fillId="5" borderId="0" xfId="0" applyNumberFormat="1" applyFont="1" applyFill="1" applyAlignment="1">
      <alignment horizontal="right" vertical="center" indent="1"/>
    </xf>
    <xf numFmtId="3" fontId="21" fillId="5" borderId="0" xfId="0" applyNumberFormat="1" applyFont="1" applyFill="1" applyAlignment="1">
      <alignment horizontal="center" vertical="center"/>
    </xf>
    <xf numFmtId="3" fontId="21" fillId="5" borderId="0" xfId="0" applyNumberFormat="1" applyFont="1" applyFill="1" applyAlignment="1">
      <alignment horizontal="right" vertical="center" indent="1"/>
    </xf>
    <xf numFmtId="3" fontId="21" fillId="5" borderId="0" xfId="1" applyNumberFormat="1" applyFont="1" applyFill="1" applyBorder="1" applyAlignment="1">
      <alignment horizontal="right" vertical="center" indent="1"/>
    </xf>
    <xf numFmtId="3" fontId="31" fillId="5" borderId="0" xfId="0" applyNumberFormat="1" applyFont="1" applyFill="1" applyAlignment="1">
      <alignment horizontal="left" wrapText="1"/>
    </xf>
    <xf numFmtId="0" fontId="2" fillId="5" borderId="0" xfId="0" applyFont="1" applyFill="1" applyAlignment="1">
      <alignment horizontal="left" wrapText="1"/>
    </xf>
    <xf numFmtId="3" fontId="21" fillId="5" borderId="0" xfId="0" applyNumberFormat="1" applyFont="1" applyFill="1" applyAlignment="1">
      <alignment horizontal="right" vertical="top"/>
    </xf>
    <xf numFmtId="0" fontId="14" fillId="5" borderId="0" xfId="0" applyFont="1" applyFill="1"/>
    <xf numFmtId="1" fontId="21" fillId="5" borderId="0" xfId="0" applyNumberFormat="1" applyFont="1" applyFill="1" applyAlignment="1">
      <alignment horizontal="right" vertical="center" indent="1"/>
    </xf>
    <xf numFmtId="1" fontId="14" fillId="5" borderId="0" xfId="0" applyNumberFormat="1" applyFont="1" applyFill="1" applyAlignment="1">
      <alignment horizontal="right" vertical="center" indent="1"/>
    </xf>
    <xf numFmtId="1" fontId="14" fillId="6" borderId="0" xfId="0" applyNumberFormat="1" applyFont="1" applyFill="1"/>
    <xf numFmtId="1" fontId="14" fillId="5" borderId="0" xfId="0" applyNumberFormat="1" applyFont="1" applyFill="1"/>
    <xf numFmtId="3" fontId="21" fillId="6" borderId="0" xfId="0" applyNumberFormat="1" applyFont="1" applyFill="1" applyAlignment="1">
      <alignment horizontal="right"/>
    </xf>
    <xf numFmtId="3" fontId="31" fillId="6" borderId="0" xfId="0" applyNumberFormat="1" applyFont="1" applyFill="1" applyAlignment="1">
      <alignment horizontal="left" wrapText="1"/>
    </xf>
    <xf numFmtId="0" fontId="33" fillId="5" borderId="0" xfId="0" applyFont="1" applyFill="1" applyAlignment="1">
      <alignment horizontal="left" wrapText="1"/>
    </xf>
    <xf numFmtId="0" fontId="21" fillId="5" borderId="0" xfId="0" applyFont="1" applyFill="1"/>
    <xf numFmtId="3" fontId="21" fillId="5" borderId="0" xfId="0" applyNumberFormat="1" applyFont="1" applyFill="1" applyAlignment="1">
      <alignment horizontal="right"/>
    </xf>
    <xf numFmtId="3" fontId="31" fillId="5" borderId="0" xfId="0" applyNumberFormat="1" applyFont="1" applyFill="1" applyAlignment="1">
      <alignment horizontal="left" wrapText="1"/>
    </xf>
    <xf numFmtId="1" fontId="31" fillId="6" borderId="0" xfId="0" applyNumberFormat="1" applyFont="1" applyFill="1"/>
    <xf numFmtId="1" fontId="14" fillId="6" borderId="0" xfId="0" applyNumberFormat="1" applyFont="1" applyFill="1" applyAlignment="1">
      <alignment horizontal="right" vertical="center" indent="1"/>
    </xf>
    <xf numFmtId="0" fontId="33" fillId="5" borderId="0" xfId="0" applyFont="1" applyFill="1" applyAlignment="1">
      <alignment horizontal="left" wrapText="1"/>
    </xf>
    <xf numFmtId="3" fontId="28" fillId="5" borderId="0" xfId="0" applyNumberFormat="1" applyFont="1" applyFill="1" applyAlignment="1">
      <alignment horizontal="center" wrapText="1"/>
    </xf>
    <xf numFmtId="0" fontId="28" fillId="5" borderId="0" xfId="0" applyFont="1" applyFill="1" applyAlignment="1">
      <alignment horizontal="center" wrapText="1"/>
    </xf>
    <xf numFmtId="3" fontId="28" fillId="5" borderId="15" xfId="0" applyNumberFormat="1" applyFont="1" applyFill="1" applyBorder="1" applyAlignment="1">
      <alignment horizontal="center" wrapText="1"/>
    </xf>
    <xf numFmtId="0" fontId="28" fillId="5" borderId="15" xfId="0" applyFont="1" applyFill="1" applyBorder="1" applyAlignment="1">
      <alignment horizontal="center" wrapText="1"/>
    </xf>
    <xf numFmtId="3" fontId="14" fillId="6" borderId="0" xfId="0" applyNumberFormat="1" applyFont="1" applyFill="1" applyAlignment="1">
      <alignment horizontal="right" vertical="center" indent="1"/>
    </xf>
    <xf numFmtId="0" fontId="31" fillId="5" borderId="0" xfId="0" applyFont="1" applyFill="1"/>
    <xf numFmtId="0" fontId="0" fillId="5" borderId="0" xfId="0" applyFill="1" applyAlignment="1">
      <alignment wrapText="1"/>
    </xf>
    <xf numFmtId="3" fontId="0" fillId="0" borderId="0" xfId="0" applyNumberFormat="1"/>
    <xf numFmtId="3" fontId="14" fillId="6" borderId="0" xfId="0" applyNumberFormat="1" applyFont="1" applyFill="1" applyAlignment="1">
      <alignment vertical="top"/>
    </xf>
    <xf numFmtId="3" fontId="21" fillId="6" borderId="0" xfId="0" applyNumberFormat="1" applyFont="1" applyFill="1" applyAlignment="1">
      <alignment vertical="top"/>
    </xf>
    <xf numFmtId="3" fontId="14" fillId="5" borderId="0" xfId="0" applyNumberFormat="1" applyFont="1" applyFill="1" applyAlignment="1">
      <alignment horizontal="right" vertical="top"/>
    </xf>
    <xf numFmtId="3" fontId="28" fillId="5" borderId="0" xfId="0" applyNumberFormat="1" applyFont="1" applyFill="1" applyAlignment="1">
      <alignment horizontal="center" vertical="top" wrapText="1"/>
    </xf>
    <xf numFmtId="0" fontId="28" fillId="5" borderId="0" xfId="0" applyFont="1" applyFill="1" applyAlignment="1">
      <alignment horizontal="center" vertical="top" wrapText="1"/>
    </xf>
    <xf numFmtId="3" fontId="14" fillId="5" borderId="0" xfId="0" applyNumberFormat="1" applyFont="1" applyFill="1" applyAlignment="1">
      <alignment vertical="top"/>
    </xf>
    <xf numFmtId="3" fontId="21" fillId="5" borderId="0" xfId="0" applyNumberFormat="1" applyFont="1" applyFill="1" applyAlignment="1">
      <alignment vertical="top"/>
    </xf>
    <xf numFmtId="3" fontId="14" fillId="6" borderId="0" xfId="0" applyNumberFormat="1" applyFont="1" applyFill="1"/>
    <xf numFmtId="3" fontId="21" fillId="6" borderId="0" xfId="0" applyNumberFormat="1" applyFont="1" applyFill="1"/>
    <xf numFmtId="3" fontId="21" fillId="6" borderId="0" xfId="0" applyNumberFormat="1" applyFont="1" applyFill="1" applyAlignment="1">
      <alignment horizontal="right" vertical="center" indent="1"/>
    </xf>
    <xf numFmtId="0" fontId="14" fillId="6" borderId="4" xfId="0" applyFont="1" applyFill="1" applyBorder="1" applyAlignment="1">
      <alignment horizontal="left" vertical="top" wrapText="1"/>
    </xf>
    <xf numFmtId="0" fontId="14" fillId="5" borderId="4" xfId="0" applyFont="1" applyFill="1" applyBorder="1"/>
    <xf numFmtId="3" fontId="14" fillId="5" borderId="4" xfId="0" applyNumberFormat="1" applyFont="1" applyFill="1" applyBorder="1" applyAlignment="1">
      <alignment horizontal="right" vertical="center" indent="1"/>
    </xf>
    <xf numFmtId="0" fontId="14" fillId="6" borderId="4" xfId="0" applyFont="1" applyFill="1" applyBorder="1"/>
    <xf numFmtId="0" fontId="0" fillId="5" borderId="24" xfId="0" applyFill="1" applyBorder="1"/>
    <xf numFmtId="0" fontId="34" fillId="6" borderId="0" xfId="0" applyFont="1" applyFill="1"/>
    <xf numFmtId="0" fontId="35" fillId="0" borderId="0" xfId="0" applyFont="1" applyAlignment="1">
      <alignment wrapText="1"/>
    </xf>
    <xf numFmtId="0" fontId="36" fillId="0" borderId="25" xfId="0" applyFont="1" applyBorder="1" applyAlignment="1">
      <alignment wrapText="1"/>
    </xf>
    <xf numFmtId="0" fontId="35" fillId="0" borderId="25" xfId="0" applyFont="1" applyBorder="1" applyAlignment="1">
      <alignment wrapText="1"/>
    </xf>
    <xf numFmtId="0" fontId="35" fillId="0" borderId="0" xfId="0" applyFont="1"/>
    <xf numFmtId="3" fontId="35" fillId="0" borderId="0" xfId="0" applyNumberFormat="1" applyFont="1"/>
    <xf numFmtId="3" fontId="30" fillId="5" borderId="0" xfId="0" applyNumberFormat="1" applyFont="1" applyFill="1" applyAlignment="1">
      <alignment wrapText="1"/>
    </xf>
    <xf numFmtId="3" fontId="31" fillId="6" borderId="0" xfId="0" applyNumberFormat="1" applyFont="1" applyFill="1" applyAlignment="1">
      <alignment wrapText="1"/>
    </xf>
    <xf numFmtId="3" fontId="31" fillId="5" borderId="0" xfId="0" applyNumberFormat="1" applyFont="1" applyFill="1" applyAlignment="1">
      <alignment wrapText="1"/>
    </xf>
    <xf numFmtId="3" fontId="37" fillId="6" borderId="0" xfId="0" applyNumberFormat="1" applyFont="1" applyFill="1" applyAlignment="1">
      <alignment horizontal="left"/>
    </xf>
    <xf numFmtId="3" fontId="21" fillId="6" borderId="0" xfId="0" applyNumberFormat="1" applyFont="1" applyFill="1" applyBorder="1" applyAlignment="1">
      <alignment vertical="top"/>
    </xf>
    <xf numFmtId="0" fontId="14" fillId="6" borderId="0" xfId="0" applyFont="1" applyFill="1" applyAlignment="1">
      <alignment horizontal="center" vertical="center"/>
    </xf>
    <xf numFmtId="3" fontId="21" fillId="6" borderId="0" xfId="0" applyNumberFormat="1" applyFont="1" applyFill="1" applyAlignment="1">
      <alignment horizontal="center" vertical="center" wrapText="1"/>
    </xf>
    <xf numFmtId="0" fontId="21" fillId="6" borderId="0" xfId="0" applyFont="1" applyFill="1" applyAlignment="1">
      <alignment horizontal="center" vertical="center" wrapText="1"/>
    </xf>
    <xf numFmtId="47" fontId="0" fillId="0" borderId="0" xfId="0" applyNumberFormat="1"/>
    <xf numFmtId="0" fontId="38" fillId="4" borderId="0" xfId="0" applyFont="1" applyFill="1" applyAlignment="1">
      <alignment vertical="top"/>
    </xf>
    <xf numFmtId="1" fontId="0" fillId="0" borderId="0" xfId="0" applyNumberFormat="1"/>
    <xf numFmtId="3" fontId="21" fillId="5" borderId="0" xfId="0" applyNumberFormat="1" applyFont="1" applyFill="1" applyBorder="1" applyAlignment="1">
      <alignment horizontal="center" vertical="center"/>
    </xf>
    <xf numFmtId="0" fontId="21" fillId="6" borderId="0" xfId="0" applyFont="1" applyFill="1" applyAlignment="1">
      <alignment horizontal="left" vertical="top" wrapText="1"/>
    </xf>
    <xf numFmtId="0" fontId="39" fillId="6" borderId="0" xfId="0" applyFont="1" applyFill="1"/>
    <xf numFmtId="0" fontId="0" fillId="2" borderId="5" xfId="0" applyFill="1" applyBorder="1"/>
    <xf numFmtId="0" fontId="0" fillId="2" borderId="6" xfId="0" applyFill="1" applyBorder="1"/>
    <xf numFmtId="0" fontId="0" fillId="2" borderId="7" xfId="0" applyFill="1" applyBorder="1"/>
    <xf numFmtId="0" fontId="0" fillId="2" borderId="2" xfId="0" applyFill="1" applyBorder="1"/>
    <xf numFmtId="0" fontId="7" fillId="2" borderId="0" xfId="0" applyFont="1" applyFill="1" applyBorder="1" applyAlignment="1">
      <alignment vertical="center"/>
    </xf>
    <xf numFmtId="0" fontId="0" fillId="2" borderId="0" xfId="0" applyFill="1" applyBorder="1"/>
    <xf numFmtId="0" fontId="0" fillId="2" borderId="24" xfId="0" applyFill="1" applyBorder="1"/>
    <xf numFmtId="0" fontId="24" fillId="5" borderId="5" xfId="0" applyFont="1" applyFill="1" applyBorder="1"/>
    <xf numFmtId="0" fontId="0" fillId="5" borderId="2" xfId="0" applyFill="1" applyBorder="1"/>
    <xf numFmtId="0" fontId="0" fillId="6" borderId="2" xfId="0" applyFill="1" applyBorder="1"/>
    <xf numFmtId="0" fontId="0" fillId="6" borderId="26" xfId="0" applyFill="1" applyBorder="1"/>
    <xf numFmtId="0" fontId="3" fillId="5" borderId="0" xfId="0" applyFont="1" applyFill="1" applyAlignment="1">
      <alignment vertical="top"/>
    </xf>
    <xf numFmtId="0" fontId="25" fillId="5" borderId="0" xfId="0" applyFont="1" applyFill="1" applyAlignment="1">
      <alignment vertical="top" wrapText="1"/>
    </xf>
    <xf numFmtId="0" fontId="3" fillId="5" borderId="0" xfId="0" applyFont="1" applyFill="1" applyAlignment="1">
      <alignment vertical="top" wrapText="1"/>
    </xf>
    <xf numFmtId="0" fontId="27" fillId="5" borderId="0" xfId="0" applyFont="1" applyFill="1" applyBorder="1"/>
    <xf numFmtId="0" fontId="0" fillId="5" borderId="0" xfId="0" applyFill="1" applyBorder="1"/>
    <xf numFmtId="3" fontId="21" fillId="5" borderId="0" xfId="0" applyNumberFormat="1" applyFont="1" applyFill="1" applyBorder="1" applyAlignment="1">
      <alignment horizontal="center" vertical="center" wrapText="1"/>
    </xf>
    <xf numFmtId="3" fontId="14" fillId="5" borderId="0" xfId="0" applyNumberFormat="1" applyFont="1" applyFill="1" applyBorder="1" applyAlignment="1">
      <alignment horizontal="right" vertical="center" indent="1"/>
    </xf>
    <xf numFmtId="0" fontId="36" fillId="0" borderId="25" xfId="0" applyFont="1" applyBorder="1" applyAlignment="1"/>
    <xf numFmtId="0" fontId="35" fillId="0" borderId="25" xfId="0" applyFont="1" applyBorder="1" applyAlignment="1"/>
    <xf numFmtId="165" fontId="0" fillId="0" borderId="0" xfId="4" applyNumberFormat="1" applyFont="1"/>
    <xf numFmtId="0" fontId="36" fillId="0" borderId="0" xfId="0" applyFont="1" applyBorder="1" applyAlignment="1">
      <alignment wrapText="1"/>
    </xf>
    <xf numFmtId="0" fontId="35" fillId="0" borderId="0" xfId="0" applyFont="1" applyBorder="1" applyAlignment="1">
      <alignment wrapText="1"/>
    </xf>
    <xf numFmtId="3" fontId="28" fillId="6" borderId="0" xfId="0" applyNumberFormat="1" applyFont="1" applyFill="1" applyBorder="1" applyAlignment="1">
      <alignment horizontal="center" vertical="top" wrapText="1"/>
    </xf>
    <xf numFmtId="0" fontId="21" fillId="6" borderId="0" xfId="0" applyFont="1" applyFill="1" applyAlignment="1">
      <alignment horizontal="center" vertical="center" wrapText="1"/>
    </xf>
    <xf numFmtId="3" fontId="21" fillId="5" borderId="0" xfId="0" applyNumberFormat="1" applyFont="1" applyFill="1" applyAlignment="1">
      <alignment horizontal="center" vertical="center"/>
    </xf>
    <xf numFmtId="3" fontId="21" fillId="5" borderId="0" xfId="0" applyNumberFormat="1" applyFont="1" applyFill="1" applyBorder="1" applyAlignment="1">
      <alignment horizontal="center" vertical="center"/>
    </xf>
    <xf numFmtId="0" fontId="7" fillId="2" borderId="0" xfId="0" applyFont="1" applyFill="1" applyBorder="1" applyAlignment="1">
      <alignment horizontal="center" vertical="center" wrapText="1"/>
    </xf>
    <xf numFmtId="3" fontId="14" fillId="6" borderId="0" xfId="0" applyNumberFormat="1" applyFont="1" applyFill="1" applyAlignment="1">
      <alignment horizontal="center"/>
    </xf>
    <xf numFmtId="3" fontId="28" fillId="6" borderId="0" xfId="0" applyNumberFormat="1" applyFont="1" applyFill="1" applyAlignment="1">
      <alignment horizontal="center"/>
    </xf>
    <xf numFmtId="0" fontId="35" fillId="0" borderId="0" xfId="0" applyFont="1" applyFill="1"/>
    <xf numFmtId="3" fontId="35" fillId="0" borderId="0" xfId="0" applyNumberFormat="1" applyFont="1" applyFill="1"/>
    <xf numFmtId="0" fontId="0" fillId="0" borderId="0" xfId="0" applyFill="1"/>
    <xf numFmtId="0" fontId="28" fillId="5" borderId="0" xfId="0" applyFont="1" applyFill="1" applyBorder="1" applyAlignment="1">
      <alignment horizontal="center" vertical="top" wrapText="1"/>
    </xf>
    <xf numFmtId="0" fontId="31" fillId="5" borderId="0" xfId="0" applyFont="1" applyFill="1" applyAlignment="1">
      <alignment vertical="center" wrapText="1"/>
    </xf>
    <xf numFmtId="0" fontId="31" fillId="5" borderId="1" xfId="0" applyFont="1" applyFill="1" applyBorder="1" applyAlignment="1">
      <alignment vertical="center" wrapText="1"/>
    </xf>
    <xf numFmtId="165" fontId="0" fillId="0" borderId="0" xfId="0" applyNumberFormat="1"/>
    <xf numFmtId="0" fontId="29" fillId="5" borderId="0" xfId="0" applyFont="1" applyFill="1" applyBorder="1" applyAlignment="1">
      <alignment horizontal="center" wrapText="1"/>
    </xf>
    <xf numFmtId="3" fontId="21" fillId="5" borderId="0" xfId="0" applyNumberFormat="1" applyFont="1" applyFill="1" applyBorder="1" applyAlignment="1" applyProtection="1">
      <alignment horizontal="right" vertical="center" indent="1"/>
      <protection locked="0"/>
    </xf>
    <xf numFmtId="0" fontId="21" fillId="6" borderId="0" xfId="0" applyFont="1" applyFill="1" applyBorder="1" applyAlignment="1">
      <alignment horizontal="center" wrapText="1"/>
    </xf>
    <xf numFmtId="3" fontId="21" fillId="5" borderId="30" xfId="1" applyNumberFormat="1" applyFont="1" applyFill="1" applyBorder="1" applyAlignment="1">
      <alignment horizontal="right" vertical="center" indent="1"/>
    </xf>
    <xf numFmtId="3" fontId="31" fillId="5" borderId="0" xfId="0" applyNumberFormat="1" applyFont="1" applyFill="1" applyAlignment="1">
      <alignment vertical="top"/>
    </xf>
    <xf numFmtId="0" fontId="6" fillId="2" borderId="0" xfId="0" applyFont="1" applyFill="1" applyBorder="1" applyAlignment="1">
      <alignment vertical="center"/>
    </xf>
    <xf numFmtId="0" fontId="14" fillId="4" borderId="0" xfId="0" applyFont="1" applyFill="1" applyAlignment="1">
      <alignment horizontal="left" vertical="top" wrapText="1" indent="1"/>
    </xf>
    <xf numFmtId="0" fontId="0" fillId="4" borderId="0" xfId="0" applyFill="1" applyAlignment="1">
      <alignment vertical="top" wrapText="1"/>
    </xf>
    <xf numFmtId="0" fontId="0" fillId="0" borderId="2" xfId="0" applyBorder="1"/>
    <xf numFmtId="1" fontId="0" fillId="0" borderId="0" xfId="0" applyNumberFormat="1" applyFill="1"/>
    <xf numFmtId="0" fontId="36" fillId="0" borderId="0" xfId="0" applyFont="1" applyFill="1" applyBorder="1" applyAlignment="1">
      <alignment wrapText="1"/>
    </xf>
    <xf numFmtId="3" fontId="0" fillId="0" borderId="0" xfId="0" applyNumberFormat="1" applyFill="1"/>
    <xf numFmtId="47" fontId="0" fillId="0" borderId="0" xfId="0" applyNumberFormat="1" applyFill="1"/>
    <xf numFmtId="0" fontId="0" fillId="2" borderId="26" xfId="0" applyFill="1" applyBorder="1"/>
    <xf numFmtId="0" fontId="13" fillId="2" borderId="24" xfId="0" applyFont="1" applyFill="1" applyBorder="1" applyAlignment="1">
      <alignment horizontal="right" indent="1"/>
    </xf>
    <xf numFmtId="0" fontId="13" fillId="3" borderId="26" xfId="0" applyFont="1" applyFill="1" applyBorder="1" applyAlignment="1">
      <alignment horizontal="center"/>
    </xf>
    <xf numFmtId="0" fontId="0" fillId="3" borderId="24" xfId="0" applyFill="1" applyBorder="1"/>
    <xf numFmtId="0" fontId="16" fillId="4" borderId="26" xfId="0" applyFont="1" applyFill="1" applyBorder="1"/>
    <xf numFmtId="0" fontId="16" fillId="4" borderId="24" xfId="0" applyFont="1" applyFill="1" applyBorder="1"/>
    <xf numFmtId="0" fontId="18" fillId="4" borderId="0" xfId="0" applyFont="1" applyFill="1" applyAlignment="1">
      <alignment horizontal="left" vertical="top" wrapText="1" indent="1"/>
    </xf>
    <xf numFmtId="0" fontId="14" fillId="4" borderId="0" xfId="0" applyFont="1" applyFill="1" applyAlignment="1">
      <alignment horizontal="left" vertical="top" wrapText="1" indent="1"/>
    </xf>
    <xf numFmtId="0" fontId="14" fillId="4" borderId="0" xfId="0" applyFont="1" applyFill="1" applyAlignment="1">
      <alignment horizontal="left" vertical="top" wrapText="1"/>
    </xf>
    <xf numFmtId="0" fontId="14" fillId="4" borderId="0" xfId="0" applyFont="1" applyFill="1" applyAlignment="1">
      <alignment vertical="top" wrapText="1"/>
    </xf>
    <xf numFmtId="0" fontId="0" fillId="4" borderId="0" xfId="0" applyFill="1" applyAlignment="1">
      <alignment vertical="top" wrapText="1"/>
    </xf>
    <xf numFmtId="0" fontId="8" fillId="2" borderId="2" xfId="0" applyFont="1" applyFill="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10" fillId="2" borderId="2" xfId="0" applyFont="1" applyFill="1" applyBorder="1" applyAlignment="1">
      <alignment horizontal="center" vertical="top" wrapText="1"/>
    </xf>
    <xf numFmtId="0" fontId="10" fillId="2" borderId="0" xfId="0" applyFont="1" applyFill="1" applyAlignment="1">
      <alignment horizontal="center" vertical="top" wrapText="1"/>
    </xf>
    <xf numFmtId="0" fontId="10" fillId="2" borderId="1" xfId="0" applyFont="1" applyFill="1" applyBorder="1" applyAlignment="1">
      <alignment horizontal="center" vertical="top" wrapText="1"/>
    </xf>
    <xf numFmtId="0" fontId="10" fillId="2" borderId="26" xfId="0" applyFont="1" applyFill="1" applyBorder="1" applyAlignment="1">
      <alignment horizontal="center" vertical="top" wrapText="1"/>
    </xf>
    <xf numFmtId="0" fontId="10" fillId="2" borderId="4" xfId="0" applyFont="1" applyFill="1" applyBorder="1" applyAlignment="1">
      <alignment horizontal="center" vertical="top" wrapText="1"/>
    </xf>
    <xf numFmtId="0" fontId="10" fillId="2" borderId="24" xfId="0" applyFont="1" applyFill="1" applyBorder="1" applyAlignment="1">
      <alignment horizontal="center" vertical="top" wrapText="1"/>
    </xf>
    <xf numFmtId="0" fontId="11" fillId="2" borderId="0" xfId="0" applyFont="1" applyFill="1" applyAlignment="1">
      <alignment horizontal="center" vertical="top" wrapText="1"/>
    </xf>
    <xf numFmtId="0" fontId="12" fillId="2" borderId="1" xfId="0" applyFont="1" applyFill="1" applyBorder="1" applyAlignment="1">
      <alignment horizontal="center" vertical="top" wrapText="1"/>
    </xf>
    <xf numFmtId="0" fontId="14" fillId="3" borderId="0" xfId="0" applyFont="1" applyFill="1" applyAlignment="1">
      <alignment horizontal="center" vertical="top" wrapText="1"/>
    </xf>
    <xf numFmtId="0" fontId="14" fillId="3" borderId="4" xfId="0" applyFont="1" applyFill="1" applyBorder="1" applyAlignment="1">
      <alignment horizontal="center" vertical="top" wrapText="1"/>
    </xf>
    <xf numFmtId="0" fontId="14" fillId="4" borderId="0" xfId="0" applyFont="1" applyFill="1" applyAlignment="1">
      <alignment vertical="center" wrapText="1"/>
    </xf>
    <xf numFmtId="0" fontId="26" fillId="6" borderId="0" xfId="0" applyFont="1" applyFill="1" applyAlignment="1">
      <alignment horizontal="left" vertical="top" wrapText="1"/>
    </xf>
    <xf numFmtId="3" fontId="21" fillId="0" borderId="20" xfId="1" applyNumberFormat="1" applyFont="1" applyFill="1" applyBorder="1" applyAlignment="1">
      <alignment horizontal="right" vertical="center" indent="1"/>
    </xf>
    <xf numFmtId="3" fontId="21" fillId="0" borderId="21" xfId="1" applyNumberFormat="1" applyFont="1" applyFill="1" applyBorder="1" applyAlignment="1">
      <alignment horizontal="right" vertical="center" indent="1"/>
    </xf>
    <xf numFmtId="0" fontId="21" fillId="6" borderId="0" xfId="0" applyFont="1" applyFill="1" applyAlignment="1">
      <alignment horizontal="left" vertical="top" wrapText="1"/>
    </xf>
    <xf numFmtId="3" fontId="28" fillId="6" borderId="0" xfId="0" applyNumberFormat="1" applyFont="1" applyFill="1" applyBorder="1" applyAlignment="1">
      <alignment horizontal="center" vertical="top" wrapText="1"/>
    </xf>
    <xf numFmtId="0" fontId="28" fillId="0" borderId="0" xfId="0" applyFont="1" applyBorder="1" applyAlignment="1">
      <alignment horizontal="center" vertical="top" wrapText="1"/>
    </xf>
    <xf numFmtId="3" fontId="28" fillId="6" borderId="0" xfId="0" applyNumberFormat="1" applyFont="1" applyFill="1" applyAlignment="1">
      <alignment horizontal="center"/>
    </xf>
    <xf numFmtId="3" fontId="37" fillId="6" borderId="22" xfId="0" applyNumberFormat="1" applyFont="1" applyFill="1" applyBorder="1" applyAlignment="1">
      <alignment horizontal="center"/>
    </xf>
    <xf numFmtId="3" fontId="28" fillId="6" borderId="23" xfId="0" applyNumberFormat="1" applyFont="1" applyFill="1" applyBorder="1" applyAlignment="1">
      <alignment horizontal="center" vertical="top" wrapText="1"/>
    </xf>
    <xf numFmtId="0" fontId="28" fillId="0" borderId="23" xfId="0" applyFont="1" applyBorder="1" applyAlignment="1">
      <alignment horizontal="center" vertical="top" wrapText="1"/>
    </xf>
    <xf numFmtId="3" fontId="21" fillId="4" borderId="18" xfId="1" applyNumberFormat="1" applyFont="1" applyFill="1" applyBorder="1" applyAlignment="1" applyProtection="1">
      <alignment horizontal="right" vertical="center" indent="1"/>
    </xf>
    <xf numFmtId="3" fontId="21" fillId="4" borderId="19" xfId="1" applyNumberFormat="1" applyFont="1" applyFill="1" applyBorder="1" applyAlignment="1" applyProtection="1">
      <alignment horizontal="right" vertical="center" indent="1"/>
    </xf>
    <xf numFmtId="3" fontId="37" fillId="6" borderId="23" xfId="0" applyNumberFormat="1" applyFont="1" applyFill="1" applyBorder="1" applyAlignment="1">
      <alignment horizontal="center"/>
    </xf>
    <xf numFmtId="3" fontId="21" fillId="3" borderId="12" xfId="0" applyNumberFormat="1" applyFont="1" applyFill="1" applyBorder="1" applyAlignment="1" applyProtection="1">
      <alignment horizontal="right" vertical="center" indent="1"/>
      <protection locked="0"/>
    </xf>
    <xf numFmtId="3" fontId="21" fillId="3" borderId="13" xfId="0" applyNumberFormat="1" applyFont="1" applyFill="1" applyBorder="1" applyAlignment="1" applyProtection="1">
      <alignment horizontal="right" vertical="center" indent="1"/>
      <protection locked="0"/>
    </xf>
    <xf numFmtId="0" fontId="28" fillId="6" borderId="0" xfId="0" applyFont="1" applyFill="1" applyBorder="1" applyAlignment="1">
      <alignment horizontal="center" wrapText="1"/>
    </xf>
    <xf numFmtId="0" fontId="28" fillId="0" borderId="0" xfId="0" applyFont="1" applyBorder="1" applyAlignment="1">
      <alignment horizontal="center" wrapText="1"/>
    </xf>
    <xf numFmtId="3" fontId="21" fillId="4" borderId="16" xfId="1" applyNumberFormat="1" applyFont="1" applyFill="1" applyBorder="1" applyAlignment="1" applyProtection="1">
      <alignment horizontal="right" vertical="center" indent="1"/>
    </xf>
    <xf numFmtId="3" fontId="21" fillId="4" borderId="17" xfId="1" applyNumberFormat="1" applyFont="1" applyFill="1" applyBorder="1" applyAlignment="1" applyProtection="1">
      <alignment horizontal="right" vertical="center" indent="1"/>
    </xf>
    <xf numFmtId="0" fontId="21" fillId="6" borderId="0" xfId="0" applyFont="1" applyFill="1" applyAlignment="1">
      <alignment vertical="top" wrapText="1"/>
    </xf>
    <xf numFmtId="0" fontId="0" fillId="0" borderId="0" xfId="0" applyAlignment="1">
      <alignment vertical="top" wrapText="1"/>
    </xf>
    <xf numFmtId="3" fontId="28" fillId="6" borderId="0" xfId="0" applyNumberFormat="1" applyFont="1" applyFill="1" applyBorder="1" applyAlignment="1">
      <alignment horizontal="center" wrapText="1"/>
    </xf>
    <xf numFmtId="0" fontId="29" fillId="0" borderId="0" xfId="0" applyFont="1" applyBorder="1" applyAlignment="1">
      <alignment horizontal="center" wrapText="1"/>
    </xf>
    <xf numFmtId="3" fontId="21" fillId="5" borderId="0" xfId="0" applyNumberFormat="1" applyFont="1" applyFill="1" applyAlignment="1">
      <alignment horizontal="center" vertical="center"/>
    </xf>
    <xf numFmtId="0" fontId="21" fillId="5" borderId="0" xfId="0" applyFont="1" applyFill="1" applyAlignment="1">
      <alignment horizontal="left" vertical="top" wrapText="1"/>
    </xf>
    <xf numFmtId="3" fontId="28" fillId="6" borderId="14" xfId="0" applyNumberFormat="1" applyFont="1" applyFill="1" applyBorder="1" applyAlignment="1" applyProtection="1">
      <alignment horizontal="center" vertical="top" wrapText="1"/>
      <protection locked="0"/>
    </xf>
    <xf numFmtId="0" fontId="0" fillId="0" borderId="0" xfId="0" applyAlignment="1">
      <alignment wrapText="1"/>
    </xf>
    <xf numFmtId="3" fontId="28" fillId="6" borderId="14" xfId="0" applyNumberFormat="1" applyFont="1" applyFill="1" applyBorder="1" applyAlignment="1">
      <alignment horizontal="center" vertical="top" wrapText="1"/>
    </xf>
    <xf numFmtId="0" fontId="0" fillId="0" borderId="14" xfId="0" applyBorder="1" applyAlignment="1">
      <alignment horizontal="center" vertical="top" wrapText="1"/>
    </xf>
    <xf numFmtId="3" fontId="28" fillId="6" borderId="14" xfId="0" applyNumberFormat="1" applyFont="1" applyFill="1" applyBorder="1" applyAlignment="1" applyProtection="1">
      <alignment horizontal="center" wrapText="1"/>
      <protection locked="0"/>
    </xf>
    <xf numFmtId="0" fontId="28" fillId="0" borderId="14" xfId="0" applyFont="1" applyBorder="1" applyAlignment="1">
      <alignment horizontal="center" wrapText="1"/>
    </xf>
    <xf numFmtId="0" fontId="5"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vertical="center"/>
    </xf>
    <xf numFmtId="0" fontId="7" fillId="2" borderId="0" xfId="0" applyFont="1" applyFill="1" applyBorder="1" applyAlignment="1">
      <alignment horizontal="center" vertical="center" wrapText="1"/>
    </xf>
    <xf numFmtId="0" fontId="3" fillId="0" borderId="0" xfId="0" applyFont="1" applyAlignment="1">
      <alignment horizontal="left" vertical="top" wrapText="1"/>
    </xf>
    <xf numFmtId="3" fontId="21" fillId="5" borderId="0" xfId="0" applyNumberFormat="1" applyFont="1" applyFill="1" applyAlignment="1" applyProtection="1">
      <alignment horizontal="right" vertical="center" indent="1"/>
      <protection locked="0"/>
    </xf>
    <xf numFmtId="3" fontId="14" fillId="6" borderId="0" xfId="0" applyNumberFormat="1" applyFont="1" applyFill="1" applyAlignment="1">
      <alignment horizontal="center"/>
    </xf>
    <xf numFmtId="0" fontId="25" fillId="6" borderId="0" xfId="0" applyFont="1" applyFill="1" applyAlignment="1">
      <alignment vertical="top" wrapText="1"/>
    </xf>
    <xf numFmtId="0" fontId="3" fillId="0" borderId="0" xfId="0" applyFont="1" applyAlignment="1">
      <alignment vertical="top" wrapText="1"/>
    </xf>
    <xf numFmtId="3" fontId="21" fillId="5" borderId="0" xfId="0" applyNumberFormat="1" applyFont="1" applyFill="1" applyBorder="1" applyAlignment="1">
      <alignment horizontal="center" vertical="center"/>
    </xf>
    <xf numFmtId="3" fontId="28" fillId="5" borderId="0" xfId="1" applyNumberFormat="1" applyFont="1" applyFill="1" applyBorder="1" applyAlignment="1" applyProtection="1">
      <alignment horizontal="center" vertical="center"/>
    </xf>
    <xf numFmtId="0" fontId="29" fillId="0" borderId="0" xfId="0" applyFont="1" applyBorder="1" applyAlignment="1">
      <alignment horizontal="center" vertical="center"/>
    </xf>
    <xf numFmtId="0" fontId="26" fillId="6" borderId="0" xfId="0" applyFont="1" applyFill="1" applyAlignment="1">
      <alignment wrapText="1"/>
    </xf>
    <xf numFmtId="0" fontId="21" fillId="6" borderId="0" xfId="0" applyFont="1" applyFill="1" applyAlignment="1">
      <alignment horizontal="left" wrapText="1"/>
    </xf>
    <xf numFmtId="3" fontId="28" fillId="5" borderId="0" xfId="1" applyNumberFormat="1" applyFont="1" applyFill="1" applyBorder="1" applyAlignment="1" applyProtection="1">
      <alignment horizontal="center" vertical="top"/>
    </xf>
    <xf numFmtId="0" fontId="29" fillId="0" borderId="0" xfId="0" applyFont="1" applyAlignment="1">
      <alignment horizontal="center" vertical="top"/>
    </xf>
    <xf numFmtId="3" fontId="21" fillId="0" borderId="12" xfId="1" applyNumberFormat="1" applyFont="1" applyFill="1" applyBorder="1" applyAlignment="1" applyProtection="1">
      <alignment horizontal="right" vertical="center" indent="1"/>
      <protection locked="0"/>
    </xf>
    <xf numFmtId="3" fontId="21" fillId="0" borderId="13" xfId="1" applyNumberFormat="1" applyFont="1" applyFill="1" applyBorder="1" applyAlignment="1" applyProtection="1">
      <alignment horizontal="right" vertical="center" indent="1"/>
      <protection locked="0"/>
    </xf>
    <xf numFmtId="3" fontId="25" fillId="0" borderId="12" xfId="1" applyNumberFormat="1" applyFont="1" applyFill="1" applyBorder="1" applyAlignment="1" applyProtection="1">
      <alignment horizontal="right" vertical="center" indent="1"/>
      <protection locked="0"/>
    </xf>
    <xf numFmtId="3" fontId="25" fillId="0" borderId="13" xfId="1" applyNumberFormat="1" applyFont="1" applyFill="1" applyBorder="1" applyAlignment="1" applyProtection="1">
      <alignment horizontal="right" vertical="center" indent="1"/>
      <protection locked="0"/>
    </xf>
    <xf numFmtId="3" fontId="28" fillId="6" borderId="22" xfId="0" applyNumberFormat="1" applyFont="1" applyFill="1" applyBorder="1" applyAlignment="1">
      <alignment horizontal="center" vertical="top" wrapText="1"/>
    </xf>
    <xf numFmtId="0" fontId="28" fillId="0" borderId="22" xfId="0" applyFont="1" applyBorder="1" applyAlignment="1">
      <alignment horizontal="center" vertical="top" wrapText="1"/>
    </xf>
    <xf numFmtId="3" fontId="40" fillId="5" borderId="0" xfId="0" applyNumberFormat="1" applyFont="1" applyFill="1" applyAlignment="1">
      <alignment horizontal="center" vertical="center" wrapText="1"/>
    </xf>
    <xf numFmtId="0" fontId="37" fillId="5" borderId="23" xfId="0" applyFont="1" applyFill="1" applyBorder="1" applyAlignment="1">
      <alignment horizontal="center"/>
    </xf>
    <xf numFmtId="0" fontId="26" fillId="6" borderId="0" xfId="0" applyFont="1" applyFill="1" applyAlignment="1">
      <alignment vertical="center" wrapText="1"/>
    </xf>
    <xf numFmtId="0" fontId="0" fillId="0" borderId="0" xfId="0" applyAlignment="1">
      <alignment vertical="center" wrapText="1"/>
    </xf>
    <xf numFmtId="0" fontId="25" fillId="6" borderId="0" xfId="0" applyFont="1" applyFill="1" applyAlignment="1">
      <alignment horizontal="left" vertical="top" wrapText="1"/>
    </xf>
    <xf numFmtId="3" fontId="21" fillId="6" borderId="0" xfId="0" applyNumberFormat="1" applyFont="1" applyFill="1" applyAlignment="1">
      <alignment horizontal="center" vertical="center" wrapText="1"/>
    </xf>
    <xf numFmtId="0" fontId="21" fillId="6" borderId="0" xfId="0" applyFont="1" applyFill="1" applyAlignment="1">
      <alignment horizontal="center" vertical="center" wrapText="1"/>
    </xf>
    <xf numFmtId="0" fontId="31" fillId="6" borderId="0" xfId="0" applyFont="1" applyFill="1" applyAlignment="1">
      <alignment horizontal="center" vertical="center" wrapText="1"/>
    </xf>
    <xf numFmtId="0" fontId="34" fillId="5" borderId="0" xfId="0" applyFont="1" applyFill="1" applyAlignment="1">
      <alignment horizontal="center" vertical="center" wrapText="1"/>
    </xf>
    <xf numFmtId="3" fontId="21" fillId="0" borderId="27" xfId="1" applyNumberFormat="1" applyFont="1" applyFill="1" applyBorder="1" applyAlignment="1">
      <alignment horizontal="right" vertical="center" indent="1"/>
    </xf>
    <xf numFmtId="3" fontId="21" fillId="0" borderId="28" xfId="1" applyNumberFormat="1" applyFont="1" applyFill="1" applyBorder="1" applyAlignment="1">
      <alignment horizontal="right" vertical="center" indent="1"/>
    </xf>
    <xf numFmtId="0" fontId="31" fillId="6" borderId="0" xfId="0" applyFont="1" applyFill="1" applyAlignment="1">
      <alignment horizontal="center" wrapText="1"/>
    </xf>
    <xf numFmtId="3" fontId="21" fillId="0" borderId="27" xfId="1" applyNumberFormat="1" applyFont="1" applyFill="1" applyBorder="1" applyAlignment="1">
      <alignment horizontal="center" vertical="center"/>
    </xf>
    <xf numFmtId="3" fontId="21" fillId="0" borderId="29" xfId="1" applyNumberFormat="1" applyFont="1" applyFill="1" applyBorder="1" applyAlignment="1">
      <alignment horizontal="center" vertical="center"/>
    </xf>
    <xf numFmtId="3" fontId="21" fillId="0" borderId="28" xfId="1" applyNumberFormat="1" applyFont="1" applyFill="1" applyBorder="1" applyAlignment="1">
      <alignment horizontal="center" vertical="center"/>
    </xf>
  </cellXfs>
  <cellStyles count="5">
    <cellStyle name="Comma" xfId="4" builtinId="3"/>
    <cellStyle name="Hyperlink" xfId="2" builtinId="8"/>
    <cellStyle name="Normal" xfId="0" builtinId="0"/>
    <cellStyle name="Normal 2 2 2" xfId="3" xr:uid="{87965CF8-C4F0-42C1-9C38-33F4D408598D}"/>
    <cellStyle name="Percent" xfId="1" builtinId="5"/>
  </cellStyles>
  <dxfs count="6">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council.tax@communities.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DD3B6-B70E-4961-A5C7-A73DD99A9DCE}">
  <sheetPr codeName="Sheet1"/>
  <dimension ref="B1:W49"/>
  <sheetViews>
    <sheetView tabSelected="1" workbookViewId="0"/>
  </sheetViews>
  <sheetFormatPr defaultRowHeight="14.5" x14ac:dyDescent="0.35"/>
  <cols>
    <col min="1" max="1" width="0.54296875" customWidth="1"/>
    <col min="2" max="2" width="5.7265625" customWidth="1"/>
    <col min="3" max="3" width="17.1796875" customWidth="1"/>
    <col min="4" max="4" width="126.7265625" customWidth="1"/>
    <col min="5" max="5" width="5.7265625" customWidth="1"/>
  </cols>
  <sheetData>
    <row r="1" spans="2:23" ht="3.5" customHeight="1" thickBot="1" x14ac:dyDescent="0.4"/>
    <row r="2" spans="2:23" ht="18.5" customHeight="1" thickBot="1" x14ac:dyDescent="0.4">
      <c r="B2" s="110"/>
      <c r="C2" s="111"/>
      <c r="D2" s="111"/>
      <c r="E2" s="112"/>
      <c r="W2" s="116"/>
    </row>
    <row r="3" spans="2:23" x14ac:dyDescent="0.35">
      <c r="B3" s="171" t="s">
        <v>1098</v>
      </c>
      <c r="C3" s="172"/>
      <c r="D3" s="172"/>
      <c r="E3" s="173"/>
    </row>
    <row r="4" spans="2:23" ht="16.5" customHeight="1" x14ac:dyDescent="0.35">
      <c r="B4" s="174"/>
      <c r="C4" s="172"/>
      <c r="D4" s="172"/>
      <c r="E4" s="173"/>
    </row>
    <row r="5" spans="2:23" ht="32.5" customHeight="1" x14ac:dyDescent="0.35">
      <c r="B5" s="174"/>
      <c r="C5" s="172"/>
      <c r="D5" s="172"/>
      <c r="E5" s="173"/>
    </row>
    <row r="6" spans="2:23" x14ac:dyDescent="0.35">
      <c r="B6" s="175" t="s">
        <v>1478</v>
      </c>
      <c r="C6" s="176"/>
      <c r="D6" s="176"/>
      <c r="E6" s="177"/>
    </row>
    <row r="7" spans="2:23" ht="18.5" customHeight="1" x14ac:dyDescent="0.35">
      <c r="B7" s="175"/>
      <c r="C7" s="176"/>
      <c r="D7" s="176"/>
      <c r="E7" s="177"/>
    </row>
    <row r="8" spans="2:23" x14ac:dyDescent="0.35">
      <c r="B8" s="175"/>
      <c r="C8" s="176"/>
      <c r="D8" s="176"/>
      <c r="E8" s="177"/>
    </row>
    <row r="9" spans="2:23" x14ac:dyDescent="0.35">
      <c r="B9" s="175"/>
      <c r="C9" s="176"/>
      <c r="D9" s="176"/>
      <c r="E9" s="177"/>
    </row>
    <row r="10" spans="2:23" ht="42.5" customHeight="1" thickBot="1" x14ac:dyDescent="0.4">
      <c r="B10" s="178"/>
      <c r="C10" s="179"/>
      <c r="D10" s="179"/>
      <c r="E10" s="180"/>
    </row>
    <row r="11" spans="2:23" ht="20" x14ac:dyDescent="0.35">
      <c r="B11" s="2"/>
      <c r="C11" s="3"/>
      <c r="D11" s="181"/>
      <c r="E11" s="182"/>
    </row>
    <row r="12" spans="2:23" ht="15" thickBot="1" x14ac:dyDescent="0.4">
      <c r="B12" s="160"/>
      <c r="C12" s="5"/>
      <c r="D12" s="5"/>
      <c r="E12" s="161"/>
    </row>
    <row r="13" spans="2:23" x14ac:dyDescent="0.35">
      <c r="B13" s="6"/>
      <c r="C13" s="7"/>
      <c r="D13" s="7"/>
      <c r="E13" s="8"/>
    </row>
    <row r="14" spans="2:23" x14ac:dyDescent="0.35">
      <c r="B14" s="9"/>
      <c r="C14" s="183" t="s">
        <v>0</v>
      </c>
      <c r="D14" s="183"/>
      <c r="E14" s="10"/>
    </row>
    <row r="15" spans="2:23" ht="15" thickBot="1" x14ac:dyDescent="0.4">
      <c r="B15" s="162"/>
      <c r="C15" s="184"/>
      <c r="D15" s="184"/>
      <c r="E15" s="163"/>
    </row>
    <row r="16" spans="2:23" ht="15.5" x14ac:dyDescent="0.35">
      <c r="B16" s="11"/>
      <c r="C16" s="12"/>
      <c r="D16" s="12"/>
      <c r="E16" s="13"/>
    </row>
    <row r="17" spans="2:5" ht="17.5" x14ac:dyDescent="0.35">
      <c r="B17" s="14"/>
      <c r="C17" s="15" t="s">
        <v>1</v>
      </c>
      <c r="D17" s="16"/>
      <c r="E17" s="17"/>
    </row>
    <row r="18" spans="2:5" ht="17.5" x14ac:dyDescent="0.35">
      <c r="B18" s="14"/>
      <c r="C18" s="185" t="s">
        <v>2</v>
      </c>
      <c r="D18" s="185"/>
      <c r="E18" s="17"/>
    </row>
    <row r="19" spans="2:5" ht="17.5" x14ac:dyDescent="0.35">
      <c r="B19" s="14"/>
      <c r="C19" s="185"/>
      <c r="D19" s="185"/>
      <c r="E19" s="17"/>
    </row>
    <row r="20" spans="2:5" ht="17.5" x14ac:dyDescent="0.35">
      <c r="B20" s="14"/>
      <c r="C20" s="185"/>
      <c r="D20" s="185"/>
      <c r="E20" s="17"/>
    </row>
    <row r="21" spans="2:5" ht="17.5" x14ac:dyDescent="0.35">
      <c r="B21" s="14"/>
      <c r="C21" s="16" t="s">
        <v>3</v>
      </c>
      <c r="D21" s="16"/>
      <c r="E21" s="17"/>
    </row>
    <row r="22" spans="2:5" ht="18" thickBot="1" x14ac:dyDescent="0.4">
      <c r="B22" s="14"/>
      <c r="C22" s="16"/>
      <c r="D22" s="16"/>
      <c r="E22" s="17"/>
    </row>
    <row r="23" spans="2:5" ht="18.5" thickTop="1" thickBot="1" x14ac:dyDescent="0.4">
      <c r="B23" s="14"/>
      <c r="C23" s="18"/>
      <c r="D23" s="166" t="s">
        <v>4</v>
      </c>
      <c r="E23" s="17"/>
    </row>
    <row r="24" spans="2:5" ht="18" thickTop="1" x14ac:dyDescent="0.35">
      <c r="B24" s="14"/>
      <c r="C24" s="19"/>
      <c r="D24" s="167"/>
      <c r="E24" s="17"/>
    </row>
    <row r="25" spans="2:5" ht="18" thickBot="1" x14ac:dyDescent="0.4">
      <c r="B25" s="14"/>
      <c r="C25" s="19"/>
      <c r="D25" s="20"/>
      <c r="E25" s="17"/>
    </row>
    <row r="26" spans="2:5" ht="18.5" thickTop="1" thickBot="1" x14ac:dyDescent="0.4">
      <c r="B26" s="14"/>
      <c r="C26" s="21"/>
      <c r="D26" s="166" t="s">
        <v>5</v>
      </c>
      <c r="E26" s="17"/>
    </row>
    <row r="27" spans="2:5" ht="18" thickTop="1" x14ac:dyDescent="0.35">
      <c r="B27" s="14"/>
      <c r="C27" s="16"/>
      <c r="D27" s="167"/>
      <c r="E27" s="17"/>
    </row>
    <row r="28" spans="2:5" ht="18" thickBot="1" x14ac:dyDescent="0.4">
      <c r="B28" s="14"/>
      <c r="C28" s="19"/>
      <c r="D28" s="167"/>
      <c r="E28" s="17"/>
    </row>
    <row r="29" spans="2:5" ht="18.5" thickTop="1" thickBot="1" x14ac:dyDescent="0.4">
      <c r="B29" s="14"/>
      <c r="C29" s="22"/>
      <c r="D29" s="166" t="s">
        <v>1477</v>
      </c>
      <c r="E29" s="17"/>
    </row>
    <row r="30" spans="2:5" ht="18" thickTop="1" x14ac:dyDescent="0.35">
      <c r="B30" s="14"/>
      <c r="C30" s="23"/>
      <c r="D30" s="167"/>
      <c r="E30" s="17"/>
    </row>
    <row r="31" spans="2:5" ht="17.5" x14ac:dyDescent="0.35">
      <c r="B31" s="14"/>
      <c r="C31" s="23"/>
      <c r="D31" s="153"/>
      <c r="E31" s="17"/>
    </row>
    <row r="32" spans="2:5" ht="17.5" x14ac:dyDescent="0.35">
      <c r="B32" s="14"/>
      <c r="C32" s="168" t="s">
        <v>6</v>
      </c>
      <c r="D32" s="168"/>
      <c r="E32" s="17"/>
    </row>
    <row r="33" spans="2:5" ht="17.5" x14ac:dyDescent="0.35">
      <c r="B33" s="14"/>
      <c r="C33" s="168"/>
      <c r="D33" s="168"/>
      <c r="E33" s="17"/>
    </row>
    <row r="34" spans="2:5" ht="17.5" x14ac:dyDescent="0.35">
      <c r="B34" s="14"/>
      <c r="C34" s="24" t="s">
        <v>7</v>
      </c>
      <c r="D34" s="25"/>
      <c r="E34" s="17"/>
    </row>
    <row r="35" spans="2:5" ht="13" customHeight="1" x14ac:dyDescent="0.35">
      <c r="B35" s="14"/>
      <c r="C35" s="24"/>
      <c r="D35" s="25"/>
      <c r="E35" s="17"/>
    </row>
    <row r="36" spans="2:5" ht="17.5" x14ac:dyDescent="0.35">
      <c r="B36" s="14"/>
      <c r="C36" s="29" t="s">
        <v>8</v>
      </c>
      <c r="D36" s="29"/>
      <c r="E36" s="17"/>
    </row>
    <row r="37" spans="2:5" ht="11.5" customHeight="1" x14ac:dyDescent="0.35">
      <c r="B37" s="14"/>
      <c r="C37" s="29"/>
      <c r="D37" s="29"/>
      <c r="E37" s="17"/>
    </row>
    <row r="38" spans="2:5" ht="17.5" x14ac:dyDescent="0.35">
      <c r="B38" s="14"/>
      <c r="C38" s="169" t="s">
        <v>1081</v>
      </c>
      <c r="D38" s="170"/>
      <c r="E38" s="17"/>
    </row>
    <row r="39" spans="2:5" ht="9" customHeight="1" x14ac:dyDescent="0.35">
      <c r="B39" s="14"/>
      <c r="C39" s="154"/>
      <c r="D39" s="154"/>
      <c r="E39" s="17"/>
    </row>
    <row r="40" spans="2:5" ht="16.5" customHeight="1" x14ac:dyDescent="0.35">
      <c r="B40" s="14"/>
      <c r="C40" s="105" t="s">
        <v>1097</v>
      </c>
      <c r="D40" s="154"/>
      <c r="E40" s="17"/>
    </row>
    <row r="41" spans="2:5" ht="9" customHeight="1" x14ac:dyDescent="0.35">
      <c r="B41" s="14"/>
      <c r="C41" s="154"/>
      <c r="D41" s="154"/>
      <c r="E41" s="17"/>
    </row>
    <row r="42" spans="2:5" ht="17.5" x14ac:dyDescent="0.35">
      <c r="B42" s="14"/>
      <c r="C42" s="16" t="s">
        <v>1084</v>
      </c>
      <c r="D42" s="16"/>
      <c r="E42" s="17"/>
    </row>
    <row r="43" spans="2:5" ht="17.5" x14ac:dyDescent="0.35">
      <c r="B43" s="14"/>
      <c r="C43" s="26" t="s">
        <v>1099</v>
      </c>
      <c r="D43" s="16"/>
      <c r="E43" s="17"/>
    </row>
    <row r="44" spans="2:5" ht="18" thickBot="1" x14ac:dyDescent="0.4">
      <c r="B44" s="164"/>
      <c r="C44" s="27"/>
      <c r="D44" s="27"/>
      <c r="E44" s="165"/>
    </row>
    <row r="45" spans="2:5" ht="15.5" x14ac:dyDescent="0.35">
      <c r="C45" s="28"/>
    </row>
    <row r="46" spans="2:5" ht="15.5" x14ac:dyDescent="0.35">
      <c r="C46" s="28"/>
    </row>
    <row r="47" spans="2:5" ht="15.5" x14ac:dyDescent="0.35">
      <c r="C47" s="28"/>
    </row>
    <row r="48" spans="2:5" ht="15.5" x14ac:dyDescent="0.35">
      <c r="C48" s="28"/>
    </row>
    <row r="49" spans="3:3" ht="15.5" x14ac:dyDescent="0.35">
      <c r="C49" s="28"/>
    </row>
  </sheetData>
  <mergeCells count="10">
    <mergeCell ref="D26:D28"/>
    <mergeCell ref="D29:D30"/>
    <mergeCell ref="C32:D33"/>
    <mergeCell ref="C38:D38"/>
    <mergeCell ref="B3:E5"/>
    <mergeCell ref="B6:E10"/>
    <mergeCell ref="D11:E11"/>
    <mergeCell ref="C14:D15"/>
    <mergeCell ref="C18:D20"/>
    <mergeCell ref="D23:D24"/>
  </mergeCells>
  <hyperlinks>
    <hyperlink ref="C43" r:id="rId1" display="council.tax@communities.gov.uk " xr:uid="{77B688F0-E2AF-4D73-B5CC-DC62A2A52B8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AFA38-F154-4DD7-9D7F-5DFB1F771797}">
  <sheetPr codeName="Sheet2">
    <pageSetUpPr autoPageBreaks="0"/>
  </sheetPr>
  <dimension ref="B1:AG122"/>
  <sheetViews>
    <sheetView showGridLines="0" zoomScaleNormal="100" zoomScaleSheetLayoutView="100" workbookViewId="0">
      <selection activeCell="E12" sqref="E12"/>
    </sheetView>
  </sheetViews>
  <sheetFormatPr defaultRowHeight="14.5" x14ac:dyDescent="0.35"/>
  <cols>
    <col min="1" max="1" width="1.6328125" customWidth="1"/>
    <col min="4" max="4" width="13.6328125" customWidth="1"/>
    <col min="5" max="5" width="57.1796875" customWidth="1"/>
    <col min="6" max="6" width="12.6328125" customWidth="1"/>
    <col min="9" max="9" width="2.26953125" customWidth="1"/>
    <col min="10" max="10" width="12.6328125" customWidth="1"/>
    <col min="11" max="11" width="9.1796875" customWidth="1"/>
    <col min="12" max="12" width="5.54296875" customWidth="1"/>
    <col min="13" max="13" width="4.6328125" customWidth="1"/>
    <col min="14" max="14" width="2.26953125" customWidth="1"/>
    <col min="15" max="15" width="12.6328125" customWidth="1"/>
    <col min="16" max="16" width="9.6328125" customWidth="1"/>
    <col min="17" max="17" width="5.54296875" customWidth="1"/>
    <col min="18" max="18" width="5" customWidth="1"/>
    <col min="19" max="19" width="2.26953125" customWidth="1"/>
    <col min="20" max="20" width="12.6328125" customWidth="1"/>
    <col min="22" max="22" width="5.54296875" customWidth="1"/>
    <col min="23" max="23" width="4.7265625" customWidth="1"/>
    <col min="24" max="24" width="2.26953125" customWidth="1"/>
    <col min="25" max="25" width="12.6328125" customWidth="1"/>
    <col min="27" max="27" width="5.54296875" customWidth="1"/>
    <col min="28" max="28" width="6.54296875" customWidth="1"/>
    <col min="29" max="29" width="12.6328125" customWidth="1"/>
    <col min="32" max="32" width="32.6328125" customWidth="1"/>
  </cols>
  <sheetData>
    <row r="1" spans="2:32" ht="4" customHeight="1" thickBot="1" x14ac:dyDescent="0.4"/>
    <row r="2" spans="2:32" ht="14.5" customHeight="1" x14ac:dyDescent="0.35">
      <c r="B2" s="110" t="s">
        <v>18</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2"/>
    </row>
    <row r="3" spans="2:32" ht="14.5" customHeight="1" x14ac:dyDescent="0.35">
      <c r="B3" s="113"/>
      <c r="C3" s="217" t="s">
        <v>1500</v>
      </c>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9"/>
      <c r="AE3" s="152"/>
      <c r="AF3" s="1"/>
    </row>
    <row r="4" spans="2:32" ht="14.5" customHeight="1" x14ac:dyDescent="0.35">
      <c r="B4" s="113"/>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9"/>
      <c r="AE4" s="152"/>
      <c r="AF4" s="1"/>
    </row>
    <row r="5" spans="2:32" ht="33.5" customHeight="1" x14ac:dyDescent="0.35">
      <c r="B5" s="113"/>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9"/>
      <c r="AE5" s="152"/>
      <c r="AF5" s="1"/>
    </row>
    <row r="6" spans="2:32" ht="15.5" x14ac:dyDescent="0.35">
      <c r="B6" s="113"/>
      <c r="C6" s="114"/>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
    </row>
    <row r="7" spans="2:32" ht="138" customHeight="1" x14ac:dyDescent="0.35">
      <c r="B7" s="113"/>
      <c r="C7" s="220" t="s">
        <v>1100</v>
      </c>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137"/>
      <c r="AF7" s="1"/>
    </row>
    <row r="8" spans="2:32" ht="15" thickBot="1" x14ac:dyDescent="0.4">
      <c r="B8" s="4"/>
      <c r="C8" s="5"/>
      <c r="D8" s="5"/>
      <c r="E8" s="5"/>
      <c r="F8" s="5"/>
      <c r="G8" s="5"/>
      <c r="H8" s="5"/>
      <c r="I8" s="5"/>
      <c r="J8" s="5"/>
      <c r="K8" s="5"/>
      <c r="L8" s="5"/>
      <c r="M8" s="5"/>
      <c r="N8" s="5"/>
      <c r="O8" s="5"/>
      <c r="P8" s="5"/>
      <c r="Q8" s="5"/>
      <c r="R8" s="5"/>
      <c r="S8" s="5"/>
      <c r="T8" s="5"/>
      <c r="U8" s="5"/>
      <c r="V8" s="5"/>
      <c r="W8" s="5"/>
      <c r="X8" s="5"/>
      <c r="Y8" s="5"/>
      <c r="Z8" s="5"/>
      <c r="AA8" s="5"/>
      <c r="AB8" s="5"/>
      <c r="AC8" s="5"/>
      <c r="AD8" s="5"/>
      <c r="AE8" s="5"/>
      <c r="AF8" s="116"/>
    </row>
    <row r="9" spans="2:32" x14ac:dyDescent="0.35">
      <c r="B9" s="117" t="str">
        <f>INDEX('Exceptional Balance Data'!A:A,MATCH(E12,'Exceptional Balance Data'!C:C,0))</f>
        <v>N/A</v>
      </c>
      <c r="C9" s="30"/>
      <c r="D9" s="30"/>
      <c r="E9" s="31"/>
      <c r="F9" s="30"/>
      <c r="G9" s="30"/>
      <c r="H9" s="30"/>
      <c r="I9" s="30"/>
      <c r="J9" s="30"/>
      <c r="K9" s="30"/>
      <c r="L9" s="30"/>
      <c r="M9" s="30"/>
      <c r="N9" s="30"/>
      <c r="O9" s="30"/>
      <c r="P9" s="30"/>
      <c r="Q9" s="30"/>
      <c r="R9" s="30"/>
      <c r="S9" s="30"/>
      <c r="T9" s="30"/>
      <c r="U9" s="30"/>
      <c r="V9" s="30"/>
      <c r="W9" s="30"/>
      <c r="X9" s="30"/>
      <c r="Y9" s="30"/>
      <c r="Z9" s="30"/>
      <c r="AA9" s="30"/>
      <c r="AB9" s="30"/>
      <c r="AC9" s="30"/>
      <c r="AD9" s="30"/>
      <c r="AE9" s="30"/>
      <c r="AF9" s="32"/>
    </row>
    <row r="10" spans="2:32" ht="28" customHeight="1" x14ac:dyDescent="0.35">
      <c r="B10" s="118"/>
      <c r="C10" s="30"/>
      <c r="D10" s="30"/>
      <c r="E10" s="33" t="s">
        <v>9</v>
      </c>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2"/>
    </row>
    <row r="11" spans="2:32" ht="15.5" customHeight="1" thickBot="1" x14ac:dyDescent="0.4">
      <c r="B11" s="118"/>
      <c r="C11" s="30"/>
      <c r="D11" s="30"/>
      <c r="E11" s="33"/>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2"/>
    </row>
    <row r="12" spans="2:32" ht="18.5" customHeight="1" thickBot="1" x14ac:dyDescent="0.4">
      <c r="B12" s="119"/>
      <c r="C12" s="189" t="s">
        <v>1495</v>
      </c>
      <c r="D12" s="221"/>
      <c r="E12" s="34" t="s">
        <v>1093</v>
      </c>
      <c r="F12" s="35"/>
      <c r="G12" s="35"/>
      <c r="H12" s="35"/>
      <c r="I12" s="36"/>
      <c r="J12" s="35"/>
      <c r="K12" s="36"/>
      <c r="L12" s="36"/>
      <c r="M12" s="222"/>
      <c r="N12" s="222"/>
      <c r="O12" s="222"/>
      <c r="P12" s="30"/>
      <c r="Q12" s="36"/>
      <c r="R12" s="35"/>
      <c r="S12" s="36"/>
      <c r="T12" s="35"/>
      <c r="U12" s="35"/>
      <c r="V12" s="36"/>
      <c r="W12" s="35"/>
      <c r="X12" s="36"/>
      <c r="Y12" s="35"/>
      <c r="Z12" s="35"/>
      <c r="AA12" s="36"/>
      <c r="AB12" s="35"/>
      <c r="AC12" s="35"/>
      <c r="AD12" s="35"/>
      <c r="AE12" s="35"/>
      <c r="AF12" s="32"/>
    </row>
    <row r="13" spans="2:32" ht="18.5" customHeight="1" x14ac:dyDescent="0.35">
      <c r="B13" s="119"/>
      <c r="C13" s="37"/>
      <c r="D13" s="37"/>
      <c r="E13" s="37"/>
      <c r="F13" s="35"/>
      <c r="G13" s="35"/>
      <c r="H13" s="35"/>
      <c r="I13" s="35"/>
      <c r="J13" s="35"/>
      <c r="K13" s="35"/>
      <c r="L13" s="35"/>
      <c r="M13" s="35"/>
      <c r="N13" s="35"/>
      <c r="O13" s="30"/>
      <c r="P13" s="30"/>
      <c r="Q13" s="35"/>
      <c r="R13" s="35"/>
      <c r="S13" s="35"/>
      <c r="T13" s="35"/>
      <c r="U13" s="35"/>
      <c r="V13" s="35"/>
      <c r="W13" s="35"/>
      <c r="X13" s="35"/>
      <c r="Y13" s="35"/>
      <c r="Z13" s="35"/>
      <c r="AA13" s="35"/>
      <c r="AB13" s="35"/>
      <c r="AC13" s="35"/>
      <c r="AD13" s="35"/>
      <c r="AE13" s="35"/>
      <c r="AF13" s="32"/>
    </row>
    <row r="14" spans="2:32" ht="15.5" x14ac:dyDescent="0.35">
      <c r="B14" s="119"/>
      <c r="C14" s="35"/>
      <c r="D14" s="35"/>
      <c r="E14" s="35"/>
      <c r="F14" s="35"/>
      <c r="G14" s="35"/>
      <c r="H14" s="35"/>
      <c r="I14" s="35"/>
      <c r="J14" s="35"/>
      <c r="K14" s="35"/>
      <c r="L14" s="35"/>
      <c r="M14" s="35"/>
      <c r="N14" s="35"/>
      <c r="O14" s="35"/>
      <c r="P14" s="35"/>
      <c r="Q14" s="35"/>
      <c r="R14" s="35"/>
      <c r="S14" s="35"/>
      <c r="T14" s="35"/>
      <c r="U14" s="35"/>
      <c r="V14" s="35"/>
      <c r="W14" s="35"/>
      <c r="X14" s="35"/>
      <c r="Y14" s="38"/>
      <c r="Z14" s="38"/>
      <c r="AA14" s="35"/>
      <c r="AB14" s="38"/>
      <c r="AC14" s="35"/>
      <c r="AD14" s="35"/>
      <c r="AE14" s="35"/>
      <c r="AF14" s="32"/>
    </row>
    <row r="15" spans="2:32" ht="18" customHeight="1" x14ac:dyDescent="0.35">
      <c r="B15" s="119"/>
      <c r="C15" s="39"/>
      <c r="D15" s="35"/>
      <c r="E15" s="35"/>
      <c r="F15" s="43"/>
      <c r="G15" s="43"/>
      <c r="H15" s="41"/>
      <c r="I15" s="41"/>
      <c r="J15" s="42"/>
      <c r="K15" s="42"/>
      <c r="L15" s="41"/>
      <c r="M15" s="41"/>
      <c r="N15" s="41"/>
      <c r="O15" s="42"/>
      <c r="P15" s="42"/>
      <c r="Q15" s="41"/>
      <c r="R15" s="41"/>
      <c r="S15" s="41"/>
      <c r="T15" s="42"/>
      <c r="U15" s="42"/>
      <c r="V15" s="41"/>
      <c r="W15" s="41"/>
      <c r="X15" s="41"/>
      <c r="Y15" s="42"/>
      <c r="Z15" s="42"/>
      <c r="AA15" s="41"/>
      <c r="AB15" s="42"/>
      <c r="AC15" s="42"/>
      <c r="AD15" s="42"/>
      <c r="AE15" s="42"/>
      <c r="AF15" s="32"/>
    </row>
    <row r="16" spans="2:32" ht="15.5" x14ac:dyDescent="0.35">
      <c r="B16" s="119"/>
      <c r="C16" s="229" t="s">
        <v>1101</v>
      </c>
      <c r="D16" s="212"/>
      <c r="E16" s="212"/>
      <c r="F16" s="35"/>
      <c r="G16" s="44"/>
      <c r="H16" s="44"/>
      <c r="I16" s="44"/>
      <c r="J16" s="44"/>
      <c r="K16" s="44"/>
      <c r="L16" s="44"/>
      <c r="M16" s="44"/>
      <c r="N16" s="44"/>
      <c r="O16" s="44"/>
      <c r="P16" s="44"/>
      <c r="Q16" s="44"/>
      <c r="R16" s="44"/>
      <c r="S16" s="44"/>
      <c r="T16" s="44"/>
      <c r="U16" s="44"/>
      <c r="V16" s="44"/>
      <c r="W16" s="124"/>
      <c r="X16" s="124"/>
      <c r="Y16" s="124"/>
      <c r="Z16" s="124"/>
      <c r="AA16" s="124"/>
      <c r="AB16" s="124"/>
      <c r="AC16" s="124"/>
      <c r="AD16" s="124"/>
      <c r="AE16" s="124"/>
      <c r="AF16" s="32"/>
    </row>
    <row r="17" spans="2:32" ht="15.5" x14ac:dyDescent="0.35">
      <c r="B17" s="119"/>
      <c r="C17" s="212"/>
      <c r="D17" s="212"/>
      <c r="E17" s="212"/>
      <c r="F17" s="209" t="s">
        <v>17</v>
      </c>
      <c r="G17" s="209"/>
      <c r="H17" s="45"/>
      <c r="I17" s="46"/>
      <c r="J17" s="209"/>
      <c r="K17" s="209"/>
      <c r="L17" s="46"/>
      <c r="M17" s="46"/>
      <c r="N17" s="46"/>
      <c r="O17" s="209"/>
      <c r="P17" s="209"/>
      <c r="Q17" s="46"/>
      <c r="R17" s="46"/>
      <c r="S17" s="46"/>
      <c r="T17" s="209"/>
      <c r="U17" s="209"/>
      <c r="V17" s="46"/>
      <c r="W17" s="126"/>
      <c r="X17" s="127"/>
      <c r="Y17" s="226"/>
      <c r="Z17" s="226"/>
      <c r="AA17" s="127"/>
      <c r="AB17" s="107"/>
      <c r="AC17" s="226"/>
      <c r="AD17" s="226"/>
      <c r="AE17" s="136"/>
      <c r="AF17" s="32"/>
    </row>
    <row r="18" spans="2:32" ht="16" thickBot="1" x14ac:dyDescent="0.4">
      <c r="B18" s="119"/>
      <c r="C18" s="39"/>
      <c r="D18" s="35"/>
      <c r="E18" s="35"/>
      <c r="F18" s="47"/>
      <c r="G18" s="47"/>
      <c r="H18" s="45"/>
      <c r="I18" s="46"/>
      <c r="J18" s="47"/>
      <c r="K18" s="47"/>
      <c r="L18" s="46"/>
      <c r="M18" s="46"/>
      <c r="N18" s="46"/>
      <c r="O18" s="47"/>
      <c r="P18" s="47"/>
      <c r="Q18" s="46"/>
      <c r="R18" s="46"/>
      <c r="S18" s="47"/>
      <c r="T18" s="47"/>
      <c r="U18" s="46"/>
      <c r="V18" s="47"/>
      <c r="W18" s="107"/>
      <c r="X18" s="107"/>
      <c r="Y18" s="125"/>
      <c r="Z18" s="125"/>
      <c r="AA18" s="125"/>
      <c r="AB18" s="125"/>
      <c r="AC18" s="125"/>
      <c r="AD18" s="125"/>
      <c r="AE18" s="125"/>
      <c r="AF18" s="32"/>
    </row>
    <row r="19" spans="2:32" ht="16" customHeight="1" thickBot="1" x14ac:dyDescent="0.4">
      <c r="B19" s="119" t="s">
        <v>18</v>
      </c>
      <c r="C19" s="189" t="s">
        <v>1483</v>
      </c>
      <c r="D19" s="189"/>
      <c r="E19" s="189"/>
      <c r="F19" s="203">
        <f>INDEX('Exceptional Balance Data'!E:E,MATCH(B9,'Exceptional Balance Data'!A:A,0))</f>
        <v>0</v>
      </c>
      <c r="G19" s="204"/>
      <c r="H19" s="48"/>
      <c r="I19" s="122"/>
      <c r="J19" s="122"/>
      <c r="K19" s="121"/>
      <c r="L19" s="122"/>
      <c r="M19" s="123"/>
      <c r="N19" s="123"/>
      <c r="O19" s="44"/>
      <c r="P19" s="44"/>
      <c r="Q19" s="44"/>
      <c r="R19" s="44"/>
      <c r="S19" s="44"/>
      <c r="T19" s="44"/>
      <c r="U19" s="44"/>
      <c r="V19" s="44"/>
      <c r="W19" s="125"/>
      <c r="X19" s="125"/>
      <c r="Y19" s="125"/>
      <c r="Z19" s="125"/>
      <c r="AA19" s="125"/>
      <c r="AB19" s="125"/>
      <c r="AC19" s="125"/>
      <c r="AD19" s="125"/>
      <c r="AE19" s="125"/>
      <c r="AF19" s="32"/>
    </row>
    <row r="20" spans="2:32" ht="15.5" x14ac:dyDescent="0.35">
      <c r="B20" s="119"/>
      <c r="C20" s="189"/>
      <c r="D20" s="189"/>
      <c r="E20" s="189"/>
      <c r="F20" s="227" t="s">
        <v>19</v>
      </c>
      <c r="G20" s="228"/>
      <c r="H20" s="48"/>
      <c r="I20" s="121"/>
      <c r="J20" s="121"/>
      <c r="K20" s="121"/>
      <c r="L20" s="123"/>
      <c r="M20" s="123"/>
      <c r="N20" s="123"/>
      <c r="O20" s="209"/>
      <c r="P20" s="209"/>
      <c r="Q20" s="46"/>
      <c r="R20" s="46"/>
      <c r="S20" s="209"/>
      <c r="T20" s="209"/>
      <c r="U20" s="46"/>
      <c r="V20" s="47"/>
      <c r="W20" s="226"/>
      <c r="X20" s="226"/>
      <c r="Y20" s="125"/>
      <c r="Z20" s="125"/>
      <c r="AA20" s="125"/>
      <c r="AB20" s="125"/>
      <c r="AC20" s="125"/>
      <c r="AD20" s="125"/>
      <c r="AE20" s="125"/>
      <c r="AF20" s="32"/>
    </row>
    <row r="21" spans="2:32" ht="15.5" x14ac:dyDescent="0.35">
      <c r="B21" s="119"/>
      <c r="C21" s="189"/>
      <c r="D21" s="189"/>
      <c r="E21" s="189"/>
      <c r="F21" s="96"/>
      <c r="G21" s="96"/>
      <c r="H21" s="96"/>
      <c r="I21" s="46"/>
      <c r="J21" s="47"/>
      <c r="K21" s="47"/>
      <c r="L21" s="46"/>
      <c r="M21" s="46"/>
      <c r="N21" s="46"/>
      <c r="O21" s="47"/>
      <c r="P21" s="47"/>
      <c r="Q21" s="46"/>
      <c r="R21" s="46"/>
      <c r="S21" s="46"/>
      <c r="T21" s="47"/>
      <c r="U21" s="47"/>
      <c r="V21" s="46"/>
      <c r="W21" s="126"/>
      <c r="X21" s="127"/>
      <c r="Y21" s="107"/>
      <c r="Z21" s="107"/>
      <c r="AA21" s="127"/>
      <c r="AB21" s="107"/>
      <c r="AC21" s="107"/>
      <c r="AD21" s="107"/>
      <c r="AE21" s="136"/>
      <c r="AF21" s="32"/>
    </row>
    <row r="22" spans="2:32" ht="16" thickBot="1" x14ac:dyDescent="0.4">
      <c r="B22" s="119"/>
      <c r="C22" s="39"/>
      <c r="D22" s="39"/>
      <c r="E22" s="39"/>
      <c r="F22" s="50"/>
      <c r="G22" s="51"/>
      <c r="H22" s="51"/>
      <c r="I22" s="51"/>
      <c r="J22" s="51"/>
      <c r="K22" s="51"/>
      <c r="L22" s="51"/>
      <c r="M22" s="51"/>
      <c r="N22" s="51"/>
      <c r="O22" s="51"/>
      <c r="P22" s="51"/>
      <c r="Q22" s="51"/>
      <c r="R22" s="51"/>
      <c r="S22" s="51"/>
      <c r="T22" s="51"/>
      <c r="U22" s="47"/>
      <c r="V22" s="51"/>
      <c r="W22" s="45"/>
      <c r="X22" s="51"/>
      <c r="Y22" s="47"/>
      <c r="Z22" s="47"/>
      <c r="AA22" s="51"/>
      <c r="AB22" s="47"/>
      <c r="AC22" s="107"/>
      <c r="AD22" s="107"/>
      <c r="AE22" s="136"/>
      <c r="AF22" s="32"/>
    </row>
    <row r="23" spans="2:32" ht="16" thickBot="1" x14ac:dyDescent="0.4">
      <c r="B23" s="119"/>
      <c r="C23" s="224" t="s">
        <v>1482</v>
      </c>
      <c r="D23" s="225"/>
      <c r="E23" s="225"/>
      <c r="F23" s="203">
        <f>IF(F19&gt;0,0,F19/3)</f>
        <v>0</v>
      </c>
      <c r="G23" s="204"/>
      <c r="H23" s="48"/>
      <c r="I23" s="44"/>
      <c r="J23" s="109"/>
      <c r="K23" s="44"/>
      <c r="L23" s="44"/>
      <c r="M23" s="44"/>
      <c r="N23" s="44"/>
      <c r="O23" s="44"/>
      <c r="P23" s="44"/>
      <c r="Q23" s="44"/>
      <c r="R23" s="44"/>
      <c r="S23" s="44"/>
      <c r="T23" s="44"/>
      <c r="U23" s="44"/>
      <c r="V23" s="44"/>
      <c r="W23" s="44"/>
      <c r="X23" s="44"/>
      <c r="Y23" s="44"/>
      <c r="Z23" s="44"/>
      <c r="AA23" s="44"/>
      <c r="AB23" s="44"/>
      <c r="AC23" s="107"/>
      <c r="AD23" s="107"/>
      <c r="AE23" s="136"/>
      <c r="AF23" s="32"/>
    </row>
    <row r="24" spans="2:32" ht="15.5" customHeight="1" x14ac:dyDescent="0.35">
      <c r="B24" s="119"/>
      <c r="C24" s="225"/>
      <c r="D24" s="225"/>
      <c r="E24" s="225"/>
      <c r="F24" s="231" t="s">
        <v>20</v>
      </c>
      <c r="G24" s="232"/>
      <c r="H24" s="52"/>
      <c r="I24" s="46"/>
      <c r="J24" s="209"/>
      <c r="K24" s="209"/>
      <c r="L24" s="46"/>
      <c r="M24" s="46"/>
      <c r="N24" s="46"/>
      <c r="O24" s="209"/>
      <c r="P24" s="209"/>
      <c r="Q24" s="46"/>
      <c r="R24" s="46"/>
      <c r="S24" s="46"/>
      <c r="T24" s="209"/>
      <c r="U24" s="209"/>
      <c r="V24" s="46"/>
      <c r="W24" s="45"/>
      <c r="X24" s="46"/>
      <c r="Y24" s="209"/>
      <c r="Z24" s="209"/>
      <c r="AA24" s="46"/>
      <c r="AB24" s="47"/>
      <c r="AC24" s="209"/>
      <c r="AD24" s="209"/>
      <c r="AE24" s="135"/>
      <c r="AF24" s="32"/>
    </row>
    <row r="25" spans="2:32" ht="15.5" x14ac:dyDescent="0.35">
      <c r="B25" s="119"/>
      <c r="C25" s="39"/>
      <c r="D25" s="39"/>
      <c r="E25" s="39"/>
      <c r="F25" s="47"/>
      <c r="G25" s="47"/>
      <c r="H25" s="45"/>
      <c r="I25" s="46"/>
      <c r="J25" s="47"/>
      <c r="K25" s="47"/>
      <c r="L25" s="46"/>
      <c r="M25" s="46"/>
      <c r="N25" s="46"/>
      <c r="O25" s="47"/>
      <c r="P25" s="47"/>
      <c r="Q25" s="46"/>
      <c r="R25" s="46"/>
      <c r="S25" s="46"/>
      <c r="T25" s="47"/>
      <c r="U25" s="47"/>
      <c r="V25" s="46"/>
      <c r="W25" s="45"/>
      <c r="X25" s="46"/>
      <c r="Y25" s="47"/>
      <c r="Z25" s="47"/>
      <c r="AA25" s="46"/>
      <c r="AB25" s="47"/>
      <c r="AC25" s="47"/>
      <c r="AD25" s="47"/>
      <c r="AE25" s="135"/>
      <c r="AF25" s="32"/>
    </row>
    <row r="26" spans="2:32" ht="15.5" x14ac:dyDescent="0.35">
      <c r="B26" s="119"/>
      <c r="C26" s="39"/>
      <c r="D26" s="35"/>
      <c r="E26" s="35"/>
      <c r="F26" s="35"/>
      <c r="G26" s="35"/>
      <c r="H26" s="35"/>
      <c r="I26" s="35"/>
      <c r="J26" s="35"/>
      <c r="K26" s="35"/>
      <c r="L26" s="35"/>
      <c r="M26" s="35"/>
      <c r="N26" s="35"/>
      <c r="O26" s="35"/>
      <c r="P26" s="35"/>
      <c r="Q26" s="35"/>
      <c r="R26" s="35"/>
      <c r="S26" s="35"/>
      <c r="T26" s="35"/>
      <c r="U26" s="35"/>
      <c r="V26" s="35"/>
      <c r="W26" s="35"/>
      <c r="X26" s="35"/>
      <c r="Y26" s="35"/>
      <c r="Z26" s="35"/>
      <c r="AA26" s="35"/>
      <c r="AB26" s="53"/>
      <c r="AC26" s="35"/>
      <c r="AD26" s="35"/>
      <c r="AE26" s="35"/>
      <c r="AF26" s="32"/>
    </row>
    <row r="27" spans="2:32" ht="15.5" x14ac:dyDescent="0.35">
      <c r="B27" s="119"/>
      <c r="C27" s="186" t="s">
        <v>1102</v>
      </c>
      <c r="D27" s="186"/>
      <c r="E27" s="186"/>
      <c r="F27" s="35"/>
      <c r="G27" s="35"/>
      <c r="H27" s="35"/>
      <c r="I27" s="35"/>
      <c r="J27" s="35"/>
      <c r="K27" s="35"/>
      <c r="L27" s="35"/>
      <c r="M27" s="35"/>
      <c r="N27" s="35"/>
      <c r="O27" s="35"/>
      <c r="P27" s="35"/>
      <c r="Q27" s="35"/>
      <c r="R27" s="35"/>
      <c r="S27" s="35"/>
      <c r="T27" s="35"/>
      <c r="U27" s="35"/>
      <c r="V27" s="35"/>
      <c r="W27" s="35"/>
      <c r="X27" s="35"/>
      <c r="Y27" s="35"/>
      <c r="Z27" s="35"/>
      <c r="AA27" s="35"/>
      <c r="AB27" s="53"/>
      <c r="AC27" s="35"/>
      <c r="AD27" s="35"/>
      <c r="AE27" s="35"/>
      <c r="AF27" s="32"/>
    </row>
    <row r="28" spans="2:32" ht="16.5" customHeight="1" x14ac:dyDescent="0.35">
      <c r="B28" s="119"/>
      <c r="C28" s="186"/>
      <c r="D28" s="186"/>
      <c r="E28" s="186"/>
      <c r="F28" s="35"/>
      <c r="G28" s="35"/>
      <c r="H28" s="35"/>
      <c r="I28" s="35"/>
      <c r="J28" s="35"/>
      <c r="K28" s="35"/>
      <c r="L28" s="35"/>
      <c r="M28" s="35"/>
      <c r="N28" s="35"/>
      <c r="O28" s="35"/>
      <c r="P28" s="35"/>
      <c r="Q28" s="35"/>
      <c r="R28" s="35"/>
      <c r="S28" s="35"/>
      <c r="T28" s="35"/>
      <c r="U28" s="35"/>
      <c r="V28" s="35"/>
      <c r="W28" s="35"/>
      <c r="X28" s="35"/>
      <c r="Y28" s="35"/>
      <c r="Z28" s="35"/>
      <c r="AA28" s="35"/>
      <c r="AB28" s="53"/>
      <c r="AC28" s="35"/>
      <c r="AD28" s="35"/>
      <c r="AE28" s="35"/>
      <c r="AF28" s="32"/>
    </row>
    <row r="29" spans="2:32" ht="16" thickBot="1" x14ac:dyDescent="0.4">
      <c r="B29" s="119"/>
      <c r="C29" s="39"/>
      <c r="D29" s="35"/>
      <c r="E29" s="35"/>
      <c r="F29" s="35"/>
      <c r="G29" s="35"/>
      <c r="H29" s="35"/>
      <c r="I29" s="35"/>
      <c r="J29" s="35"/>
      <c r="K29" s="35"/>
      <c r="L29" s="35"/>
      <c r="M29" s="35"/>
      <c r="N29" s="35"/>
      <c r="O29" s="35"/>
      <c r="P29" s="35"/>
      <c r="Q29" s="35"/>
      <c r="R29" s="35"/>
      <c r="S29" s="35"/>
      <c r="T29" s="35"/>
      <c r="U29" s="35"/>
      <c r="V29" s="35"/>
      <c r="W29" s="35"/>
      <c r="X29" s="35"/>
      <c r="Y29" s="35"/>
      <c r="Z29" s="35"/>
      <c r="AA29" s="35"/>
      <c r="AB29" s="53"/>
      <c r="AC29" s="35"/>
      <c r="AD29" s="35"/>
      <c r="AE29" s="35"/>
      <c r="AF29" s="32"/>
    </row>
    <row r="30" spans="2:32" ht="16" customHeight="1" thickBot="1" x14ac:dyDescent="0.4">
      <c r="B30" s="119"/>
      <c r="C30" s="189" t="s">
        <v>1479</v>
      </c>
      <c r="D30" s="189"/>
      <c r="E30" s="189"/>
      <c r="F30" s="235"/>
      <c r="G30" s="236"/>
      <c r="H30" s="54"/>
      <c r="I30" s="44"/>
      <c r="J30" s="109"/>
      <c r="K30" s="44"/>
      <c r="L30" s="44"/>
      <c r="M30" s="44"/>
      <c r="N30" s="44"/>
      <c r="O30" s="44"/>
      <c r="P30" s="44"/>
      <c r="Q30" s="44"/>
      <c r="R30" s="44"/>
      <c r="S30" s="44"/>
      <c r="T30" s="44"/>
      <c r="U30" s="44"/>
      <c r="V30" s="44"/>
      <c r="W30" s="44"/>
      <c r="X30" s="44"/>
      <c r="Y30" s="44"/>
      <c r="Z30" s="44"/>
      <c r="AA30" s="44"/>
      <c r="AB30" s="44"/>
      <c r="AC30" s="44"/>
      <c r="AD30" s="44"/>
      <c r="AE30" s="44"/>
      <c r="AF30" s="32"/>
    </row>
    <row r="31" spans="2:32" ht="15.5" x14ac:dyDescent="0.35">
      <c r="B31" s="119"/>
      <c r="C31" s="189"/>
      <c r="D31" s="189"/>
      <c r="E31" s="189"/>
      <c r="F31" s="215" t="s">
        <v>21</v>
      </c>
      <c r="G31" s="215"/>
      <c r="H31" s="56"/>
      <c r="I31" s="46"/>
      <c r="J31" s="209"/>
      <c r="K31" s="209"/>
      <c r="L31" s="46"/>
      <c r="M31" s="46"/>
      <c r="N31" s="46"/>
      <c r="O31" s="209"/>
      <c r="P31" s="209"/>
      <c r="Q31" s="46"/>
      <c r="R31" s="46"/>
      <c r="S31" s="46"/>
      <c r="T31" s="209"/>
      <c r="U31" s="209"/>
      <c r="V31" s="46"/>
      <c r="W31" s="45"/>
      <c r="X31" s="46"/>
      <c r="Y31" s="209"/>
      <c r="Z31" s="209"/>
      <c r="AA31" s="46"/>
      <c r="AB31" s="47"/>
      <c r="AC31" s="209"/>
      <c r="AD31" s="209"/>
      <c r="AE31" s="135"/>
      <c r="AF31" s="32"/>
    </row>
    <row r="32" spans="2:32" ht="64" customHeight="1" x14ac:dyDescent="0.35">
      <c r="B32" s="119"/>
      <c r="C32" s="189"/>
      <c r="D32" s="189"/>
      <c r="E32" s="189"/>
      <c r="F32" s="97"/>
      <c r="G32" s="97"/>
      <c r="H32" s="97"/>
      <c r="I32" s="46"/>
      <c r="J32" s="47"/>
      <c r="K32" s="47"/>
      <c r="L32" s="46"/>
      <c r="M32" s="46"/>
      <c r="N32" s="46"/>
      <c r="O32" s="47"/>
      <c r="P32" s="47"/>
      <c r="Q32" s="46"/>
      <c r="R32" s="46"/>
      <c r="S32" s="46"/>
      <c r="T32" s="47"/>
      <c r="U32" s="47"/>
      <c r="V32" s="46"/>
      <c r="W32" s="45"/>
      <c r="X32" s="46"/>
      <c r="Y32" s="47"/>
      <c r="Z32" s="47"/>
      <c r="AA32" s="46"/>
      <c r="AB32" s="47"/>
      <c r="AC32" s="47"/>
      <c r="AD32" s="47"/>
      <c r="AE32" s="135"/>
      <c r="AF32" s="32"/>
    </row>
    <row r="33" spans="2:32" ht="16" customHeight="1" thickBot="1" x14ac:dyDescent="0.4">
      <c r="B33" s="119"/>
      <c r="C33" s="39"/>
      <c r="D33" s="39"/>
      <c r="E33" s="39"/>
      <c r="F33" s="59"/>
      <c r="G33" s="60"/>
      <c r="H33" s="60"/>
      <c r="I33" s="56"/>
      <c r="J33" s="60"/>
      <c r="K33" s="60"/>
      <c r="L33" s="56"/>
      <c r="M33" s="56"/>
      <c r="N33" s="56"/>
      <c r="O33" s="56"/>
      <c r="P33" s="56"/>
      <c r="Q33" s="56"/>
      <c r="R33" s="56"/>
      <c r="S33" s="56"/>
      <c r="T33" s="56"/>
      <c r="U33" s="56"/>
      <c r="V33" s="56"/>
      <c r="W33" s="56"/>
      <c r="X33" s="56"/>
      <c r="Y33" s="56"/>
      <c r="Z33" s="56"/>
      <c r="AA33" s="56"/>
      <c r="AB33" s="57"/>
      <c r="AC33" s="58"/>
      <c r="AD33" s="58"/>
      <c r="AE33" s="58"/>
      <c r="AF33" s="32"/>
    </row>
    <row r="34" spans="2:32" ht="16" thickBot="1" x14ac:dyDescent="0.4">
      <c r="B34" s="119"/>
      <c r="C34" s="205" t="s">
        <v>1480</v>
      </c>
      <c r="D34" s="205"/>
      <c r="E34" s="205"/>
      <c r="F34" s="233"/>
      <c r="G34" s="234"/>
      <c r="H34" s="54"/>
      <c r="I34" s="44"/>
      <c r="J34" s="109"/>
      <c r="K34" s="44"/>
      <c r="L34" s="44"/>
      <c r="M34" s="44"/>
      <c r="N34" s="44"/>
      <c r="O34" s="44"/>
      <c r="P34" s="44"/>
      <c r="Q34" s="44"/>
      <c r="R34" s="44"/>
      <c r="S34" s="44"/>
      <c r="T34" s="44"/>
      <c r="U34" s="44"/>
      <c r="V34" s="44"/>
      <c r="W34" s="44"/>
      <c r="X34" s="44"/>
      <c r="Y34" s="44"/>
      <c r="Z34" s="44"/>
      <c r="AA34" s="44"/>
      <c r="AB34" s="44"/>
      <c r="AC34" s="44"/>
      <c r="AD34" s="44"/>
      <c r="AE34" s="44"/>
      <c r="AF34" s="32"/>
    </row>
    <row r="35" spans="2:32" ht="15.5" x14ac:dyDescent="0.35">
      <c r="B35" s="119"/>
      <c r="C35" s="205"/>
      <c r="D35" s="205"/>
      <c r="E35" s="205"/>
      <c r="F35" s="215" t="s">
        <v>22</v>
      </c>
      <c r="G35" s="215"/>
      <c r="H35" s="56"/>
      <c r="I35" s="46"/>
      <c r="J35" s="209"/>
      <c r="K35" s="209"/>
      <c r="L35" s="46"/>
      <c r="M35" s="46"/>
      <c r="N35" s="46"/>
      <c r="O35" s="209"/>
      <c r="P35" s="209"/>
      <c r="Q35" s="46"/>
      <c r="R35" s="46"/>
      <c r="S35" s="46"/>
      <c r="T35" s="209"/>
      <c r="U35" s="209"/>
      <c r="V35" s="46"/>
      <c r="W35" s="45"/>
      <c r="X35" s="46"/>
      <c r="Y35" s="209"/>
      <c r="Z35" s="209"/>
      <c r="AA35" s="46"/>
      <c r="AB35" s="47"/>
      <c r="AC35" s="209"/>
      <c r="AD35" s="209"/>
      <c r="AE35" s="135"/>
      <c r="AF35" s="32"/>
    </row>
    <row r="36" spans="2:32" ht="32" customHeight="1" x14ac:dyDescent="0.35">
      <c r="B36" s="119"/>
      <c r="C36" s="205"/>
      <c r="D36" s="205"/>
      <c r="E36" s="205"/>
      <c r="F36" s="97"/>
      <c r="G36" s="97"/>
      <c r="H36" s="97"/>
      <c r="I36" s="46"/>
      <c r="J36" s="47"/>
      <c r="K36" s="47"/>
      <c r="L36" s="46"/>
      <c r="M36" s="46"/>
      <c r="N36" s="46"/>
      <c r="O36" s="47"/>
      <c r="P36" s="47"/>
      <c r="Q36" s="46"/>
      <c r="R36" s="46"/>
      <c r="S36" s="46"/>
      <c r="T36" s="47"/>
      <c r="U36" s="47"/>
      <c r="V36" s="46"/>
      <c r="W36" s="45"/>
      <c r="X36" s="46"/>
      <c r="Y36" s="47"/>
      <c r="Z36" s="47"/>
      <c r="AA36" s="46"/>
      <c r="AB36" s="47"/>
      <c r="AC36" s="47"/>
      <c r="AD36" s="47"/>
      <c r="AE36" s="135"/>
      <c r="AF36" s="32"/>
    </row>
    <row r="37" spans="2:32" ht="16" thickBot="1" x14ac:dyDescent="0.4">
      <c r="B37" s="118"/>
      <c r="C37" s="61"/>
      <c r="D37" s="61"/>
      <c r="E37" s="61"/>
      <c r="F37" s="50"/>
      <c r="G37" s="60"/>
      <c r="H37" s="60"/>
      <c r="I37" s="57"/>
      <c r="J37" s="60"/>
      <c r="K37" s="60"/>
      <c r="L37" s="57"/>
      <c r="M37" s="57"/>
      <c r="N37" s="57"/>
      <c r="O37" s="57"/>
      <c r="P37" s="57"/>
      <c r="Q37" s="57"/>
      <c r="R37" s="57"/>
      <c r="S37" s="57"/>
      <c r="T37" s="57"/>
      <c r="U37" s="57"/>
      <c r="V37" s="57"/>
      <c r="W37" s="57"/>
      <c r="X37" s="57"/>
      <c r="Y37" s="57"/>
      <c r="Z37" s="57"/>
      <c r="AA37" s="57"/>
      <c r="AB37" s="57"/>
      <c r="AC37" s="62"/>
      <c r="AD37" s="62"/>
      <c r="AE37" s="62"/>
      <c r="AF37" s="32"/>
    </row>
    <row r="38" spans="2:32" ht="16" thickBot="1" x14ac:dyDescent="0.4">
      <c r="B38" s="118"/>
      <c r="C38" s="210" t="s">
        <v>1481</v>
      </c>
      <c r="D38" s="210"/>
      <c r="E38" s="210"/>
      <c r="F38" s="233">
        <v>0</v>
      </c>
      <c r="G38" s="234"/>
      <c r="H38" s="66"/>
      <c r="I38" s="44"/>
      <c r="J38" s="109"/>
      <c r="K38" s="44"/>
      <c r="L38" s="44"/>
      <c r="M38" s="44"/>
      <c r="N38" s="44"/>
      <c r="O38" s="44"/>
      <c r="P38" s="44"/>
      <c r="Q38" s="44"/>
      <c r="R38" s="44"/>
      <c r="S38" s="44"/>
      <c r="T38" s="44"/>
      <c r="U38" s="44"/>
      <c r="V38" s="44"/>
      <c r="W38" s="44"/>
      <c r="X38" s="44"/>
      <c r="Y38" s="44"/>
      <c r="Z38" s="44"/>
      <c r="AA38" s="44"/>
      <c r="AB38" s="44"/>
      <c r="AC38" s="44"/>
      <c r="AD38" s="44"/>
      <c r="AE38" s="44"/>
      <c r="AF38" s="32"/>
    </row>
    <row r="39" spans="2:32" ht="80" customHeight="1" x14ac:dyDescent="0.35">
      <c r="B39" s="118"/>
      <c r="C39" s="210"/>
      <c r="D39" s="210"/>
      <c r="E39" s="210"/>
      <c r="F39" s="211" t="s">
        <v>23</v>
      </c>
      <c r="G39" s="211"/>
      <c r="H39" s="66"/>
      <c r="I39" s="46"/>
      <c r="J39" s="209"/>
      <c r="K39" s="209"/>
      <c r="L39" s="46"/>
      <c r="M39" s="46"/>
      <c r="N39" s="46"/>
      <c r="O39" s="209"/>
      <c r="P39" s="209"/>
      <c r="Q39" s="46"/>
      <c r="R39" s="46"/>
      <c r="S39" s="46"/>
      <c r="T39" s="209"/>
      <c r="U39" s="209"/>
      <c r="V39" s="46"/>
      <c r="W39" s="45"/>
      <c r="X39" s="46"/>
      <c r="Y39" s="209"/>
      <c r="Z39" s="209"/>
      <c r="AA39" s="46"/>
      <c r="AB39" s="47"/>
      <c r="AC39" s="209"/>
      <c r="AD39" s="209"/>
      <c r="AE39" s="135"/>
      <c r="AF39" s="32"/>
    </row>
    <row r="40" spans="2:32" ht="15.5" x14ac:dyDescent="0.35">
      <c r="B40" s="118"/>
      <c r="C40" s="61"/>
      <c r="D40" s="61"/>
      <c r="E40" s="61"/>
      <c r="F40" s="63"/>
      <c r="G40" s="66"/>
      <c r="H40" s="66"/>
      <c r="I40" s="46"/>
      <c r="J40" s="47"/>
      <c r="K40" s="47"/>
      <c r="L40" s="46"/>
      <c r="M40" s="46"/>
      <c r="N40" s="46"/>
      <c r="O40" s="47"/>
      <c r="P40" s="47"/>
      <c r="Q40" s="46"/>
      <c r="R40" s="46"/>
      <c r="S40" s="46"/>
      <c r="T40" s="47"/>
      <c r="U40" s="47"/>
      <c r="V40" s="46"/>
      <c r="W40" s="45"/>
      <c r="X40" s="46"/>
      <c r="Y40" s="47"/>
      <c r="Z40" s="47"/>
      <c r="AA40" s="46"/>
      <c r="AB40" s="47"/>
      <c r="AC40" s="47"/>
      <c r="AD40" s="47"/>
      <c r="AE40" s="135"/>
      <c r="AF40" s="32"/>
    </row>
    <row r="41" spans="2:32" ht="16" thickBot="1" x14ac:dyDescent="0.4">
      <c r="B41" s="118"/>
      <c r="C41" s="61"/>
      <c r="D41" s="61"/>
      <c r="E41" s="61"/>
      <c r="F41" s="63"/>
      <c r="G41" s="66"/>
      <c r="H41" s="66"/>
      <c r="I41" s="44"/>
      <c r="J41" s="44"/>
      <c r="K41" s="44"/>
      <c r="L41" s="44"/>
      <c r="M41" s="44"/>
      <c r="N41" s="44"/>
      <c r="O41" s="44"/>
      <c r="P41" s="44"/>
      <c r="Q41" s="44"/>
      <c r="R41" s="44"/>
      <c r="S41" s="44"/>
      <c r="T41" s="44"/>
      <c r="U41" s="44"/>
      <c r="V41" s="44"/>
      <c r="W41" s="44"/>
      <c r="X41" s="44"/>
      <c r="Y41" s="44"/>
      <c r="Z41" s="44"/>
      <c r="AA41" s="44"/>
      <c r="AB41" s="44"/>
      <c r="AC41" s="44"/>
      <c r="AD41" s="44"/>
      <c r="AE41" s="44"/>
      <c r="AF41" s="32"/>
    </row>
    <row r="42" spans="2:32" ht="16" customHeight="1" thickBot="1" x14ac:dyDescent="0.4">
      <c r="B42" s="119"/>
      <c r="C42" s="189" t="s">
        <v>1501</v>
      </c>
      <c r="D42" s="189"/>
      <c r="E42" s="189"/>
      <c r="F42" s="233">
        <v>0</v>
      </c>
      <c r="G42" s="234"/>
      <c r="H42" s="54"/>
      <c r="I42" s="46"/>
      <c r="J42" s="209"/>
      <c r="K42" s="209"/>
      <c r="L42" s="46"/>
      <c r="M42" s="46"/>
      <c r="N42" s="46"/>
      <c r="O42" s="209"/>
      <c r="P42" s="209"/>
      <c r="Q42" s="46"/>
      <c r="R42" s="46"/>
      <c r="S42" s="46"/>
      <c r="T42" s="209"/>
      <c r="U42" s="209"/>
      <c r="V42" s="46"/>
      <c r="W42" s="45"/>
      <c r="X42" s="46"/>
      <c r="Y42" s="209"/>
      <c r="Z42" s="209"/>
      <c r="AA42" s="46"/>
      <c r="AB42" s="47"/>
      <c r="AC42" s="209"/>
      <c r="AD42" s="209"/>
      <c r="AE42" s="135"/>
      <c r="AF42" s="32"/>
    </row>
    <row r="43" spans="2:32" ht="15.5" x14ac:dyDescent="0.35">
      <c r="B43" s="119"/>
      <c r="C43" s="189"/>
      <c r="D43" s="189"/>
      <c r="E43" s="189"/>
      <c r="F43" s="215" t="s">
        <v>25</v>
      </c>
      <c r="G43" s="216"/>
      <c r="H43" s="56"/>
      <c r="I43" s="46"/>
      <c r="J43" s="47"/>
      <c r="K43" s="47"/>
      <c r="L43" s="46"/>
      <c r="M43" s="46"/>
      <c r="N43" s="46"/>
      <c r="O43" s="47"/>
      <c r="P43" s="47"/>
      <c r="Q43" s="46"/>
      <c r="R43" s="46"/>
      <c r="S43" s="46"/>
      <c r="T43" s="47"/>
      <c r="U43" s="47"/>
      <c r="V43" s="46"/>
      <c r="W43" s="45"/>
      <c r="X43" s="46"/>
      <c r="Y43" s="47"/>
      <c r="Z43" s="47"/>
      <c r="AA43" s="46"/>
      <c r="AB43" s="47"/>
      <c r="AC43" s="47"/>
      <c r="AD43" s="47"/>
      <c r="AE43" s="135"/>
      <c r="AF43" s="32"/>
    </row>
    <row r="44" spans="2:32" ht="32" customHeight="1" x14ac:dyDescent="0.35">
      <c r="B44" s="119"/>
      <c r="C44" s="189"/>
      <c r="D44" s="189"/>
      <c r="E44" s="189"/>
      <c r="F44" s="98"/>
      <c r="G44" s="98"/>
      <c r="H44" s="98"/>
      <c r="I44" s="98"/>
      <c r="J44" s="98"/>
      <c r="K44" s="98"/>
      <c r="L44" s="98"/>
      <c r="M44" s="98"/>
      <c r="N44" s="98"/>
      <c r="O44" s="98"/>
      <c r="P44" s="98"/>
      <c r="Q44" s="98"/>
      <c r="R44" s="98"/>
      <c r="S44" s="98"/>
      <c r="T44" s="98"/>
      <c r="U44" s="98"/>
      <c r="V44" s="98"/>
      <c r="W44" s="98"/>
      <c r="X44" s="98"/>
      <c r="Y44" s="98"/>
      <c r="Z44" s="56"/>
      <c r="AA44" s="98"/>
      <c r="AB44" s="57"/>
      <c r="AC44" s="58"/>
      <c r="AD44" s="58"/>
      <c r="AE44" s="58"/>
      <c r="AF44" s="32"/>
    </row>
    <row r="45" spans="2:32" ht="15.5" x14ac:dyDescent="0.35">
      <c r="B45" s="119"/>
      <c r="C45" s="108"/>
      <c r="D45" s="108"/>
      <c r="E45" s="108"/>
      <c r="F45" s="98"/>
      <c r="G45" s="98"/>
      <c r="H45" s="98"/>
      <c r="I45" s="98"/>
      <c r="J45" s="98"/>
      <c r="K45" s="98"/>
      <c r="L45" s="98"/>
      <c r="M45" s="98"/>
      <c r="N45" s="98"/>
      <c r="O45" s="98"/>
      <c r="P45" s="98"/>
      <c r="Q45" s="98"/>
      <c r="R45" s="98"/>
      <c r="S45" s="98"/>
      <c r="T45" s="98"/>
      <c r="U45" s="98"/>
      <c r="V45" s="98"/>
      <c r="W45" s="98"/>
      <c r="X45" s="98"/>
      <c r="Y45" s="98"/>
      <c r="Z45" s="56"/>
      <c r="AA45" s="98"/>
      <c r="AB45" s="57"/>
      <c r="AC45" s="58"/>
      <c r="AD45" s="58"/>
      <c r="AE45" s="58"/>
      <c r="AF45" s="32"/>
    </row>
    <row r="46" spans="2:32" ht="18" x14ac:dyDescent="0.4">
      <c r="B46" s="119"/>
      <c r="C46" s="90" t="str">
        <f>IF(AND(F42=0,F30=0),"Line 4 and Line 7 are both 0, please check if you have missed a line when entering figures.","")</f>
        <v>Line 4 and Line 7 are both 0, please check if you have missed a line when entering figures.</v>
      </c>
      <c r="D46" s="39"/>
      <c r="E46" s="39"/>
      <c r="F46" s="64"/>
      <c r="G46" s="60"/>
      <c r="H46" s="60"/>
      <c r="I46" s="44"/>
      <c r="J46" s="44"/>
      <c r="K46" s="44"/>
      <c r="L46" s="44"/>
      <c r="M46" s="44"/>
      <c r="N46" s="44"/>
      <c r="O46" s="44"/>
      <c r="P46" s="44"/>
      <c r="Q46" s="44"/>
      <c r="R46" s="44"/>
      <c r="S46" s="44"/>
      <c r="T46" s="44"/>
      <c r="U46" s="44"/>
      <c r="V46" s="44"/>
      <c r="W46" s="44"/>
      <c r="X46" s="44"/>
      <c r="Y46" s="44"/>
      <c r="Z46" s="44"/>
      <c r="AA46" s="44"/>
      <c r="AB46" s="44"/>
      <c r="AC46" s="44"/>
      <c r="AD46" s="44"/>
      <c r="AE46" s="44"/>
      <c r="AF46" s="32"/>
    </row>
    <row r="47" spans="2:32" ht="18.5" thickBot="1" x14ac:dyDescent="0.45">
      <c r="B47" s="119"/>
      <c r="C47" s="90"/>
      <c r="D47" s="39"/>
      <c r="E47" s="39"/>
      <c r="F47" s="64"/>
      <c r="G47" s="66"/>
      <c r="H47" s="66"/>
      <c r="I47" s="44"/>
      <c r="J47" s="44"/>
      <c r="K47" s="44"/>
      <c r="L47" s="44"/>
      <c r="M47" s="44"/>
      <c r="N47" s="44"/>
      <c r="O47" s="44"/>
      <c r="P47" s="44"/>
      <c r="Q47" s="44"/>
      <c r="R47" s="44"/>
      <c r="S47" s="44"/>
      <c r="T47" s="44"/>
      <c r="U47" s="44"/>
      <c r="V47" s="44"/>
      <c r="W47" s="44"/>
      <c r="X47" s="44"/>
      <c r="Y47" s="44"/>
      <c r="Z47" s="44"/>
      <c r="AA47" s="44"/>
      <c r="AB47" s="44"/>
      <c r="AC47" s="44"/>
      <c r="AD47" s="44"/>
      <c r="AE47" s="44"/>
      <c r="AF47" s="32"/>
    </row>
    <row r="48" spans="2:32" ht="16" thickBot="1" x14ac:dyDescent="0.4">
      <c r="B48" s="119"/>
      <c r="C48" s="189" t="s">
        <v>1466</v>
      </c>
      <c r="D48" s="189"/>
      <c r="E48" s="189"/>
      <c r="F48" s="199"/>
      <c r="G48" s="200"/>
      <c r="H48" s="56"/>
      <c r="I48" s="46"/>
      <c r="J48" s="209"/>
      <c r="K48" s="209"/>
      <c r="L48" s="46"/>
      <c r="M48" s="46"/>
      <c r="N48" s="46"/>
      <c r="O48" s="209"/>
      <c r="P48" s="209"/>
      <c r="Q48" s="46"/>
      <c r="R48" s="46"/>
      <c r="S48" s="46"/>
      <c r="T48" s="209"/>
      <c r="U48" s="209"/>
      <c r="V48" s="46"/>
      <c r="W48" s="45"/>
      <c r="X48" s="46"/>
      <c r="Y48" s="209"/>
      <c r="Z48" s="209"/>
      <c r="AA48" s="46"/>
      <c r="AB48" s="47"/>
      <c r="AC48" s="209"/>
      <c r="AD48" s="209"/>
      <c r="AE48" s="135"/>
      <c r="AF48" s="32"/>
    </row>
    <row r="49" spans="2:32" ht="64" customHeight="1" x14ac:dyDescent="0.35">
      <c r="B49" s="119"/>
      <c r="C49" s="212"/>
      <c r="D49" s="212"/>
      <c r="E49" s="212"/>
      <c r="F49" s="213" t="s">
        <v>24</v>
      </c>
      <c r="G49" s="214"/>
      <c r="H49" s="56"/>
      <c r="I49" s="46"/>
      <c r="J49" s="47"/>
      <c r="K49" s="47"/>
      <c r="L49" s="46"/>
      <c r="M49" s="46"/>
      <c r="N49" s="46"/>
      <c r="O49" s="47"/>
      <c r="P49" s="47"/>
      <c r="Q49" s="46"/>
      <c r="R49" s="46"/>
      <c r="S49" s="46"/>
      <c r="T49" s="47"/>
      <c r="U49" s="47"/>
      <c r="V49" s="46"/>
      <c r="W49" s="45"/>
      <c r="X49" s="46"/>
      <c r="Y49" s="47"/>
      <c r="Z49" s="47"/>
      <c r="AA49" s="46"/>
      <c r="AB49" s="47"/>
      <c r="AC49" s="47"/>
      <c r="AD49" s="47"/>
      <c r="AE49" s="135"/>
      <c r="AF49" s="32"/>
    </row>
    <row r="50" spans="2:32" ht="15.5" customHeight="1" thickBot="1" x14ac:dyDescent="0.4">
      <c r="B50" s="119"/>
      <c r="C50" s="39"/>
      <c r="D50" s="39"/>
      <c r="E50" s="39"/>
      <c r="F50" s="98"/>
      <c r="G50" s="98"/>
      <c r="H50" s="98"/>
      <c r="I50" s="44"/>
      <c r="J50" s="44"/>
      <c r="K50" s="44"/>
      <c r="L50" s="44"/>
      <c r="M50" s="44"/>
      <c r="N50" s="44"/>
      <c r="O50" s="44"/>
      <c r="P50" s="44"/>
      <c r="Q50" s="44"/>
      <c r="R50" s="44"/>
      <c r="S50" s="44"/>
      <c r="T50" s="44"/>
      <c r="U50" s="44"/>
      <c r="V50" s="44"/>
      <c r="W50" s="44"/>
      <c r="X50" s="44"/>
      <c r="Y50" s="44"/>
      <c r="Z50" s="44"/>
      <c r="AA50" s="44"/>
      <c r="AB50" s="44"/>
      <c r="AC50" s="44"/>
      <c r="AD50" s="44"/>
      <c r="AE50" s="44"/>
      <c r="AF50" s="32"/>
    </row>
    <row r="51" spans="2:32" ht="15.5" customHeight="1" thickBot="1" x14ac:dyDescent="0.4">
      <c r="B51" s="119"/>
      <c r="C51" s="230" t="s">
        <v>1485</v>
      </c>
      <c r="D51" s="230"/>
      <c r="E51" s="230"/>
      <c r="F51" s="199"/>
      <c r="G51" s="200"/>
      <c r="H51" s="56"/>
      <c r="I51" s="46"/>
      <c r="J51" s="209"/>
      <c r="K51" s="209"/>
      <c r="L51" s="46"/>
      <c r="M51" s="46"/>
      <c r="N51" s="46"/>
      <c r="O51" s="209"/>
      <c r="P51" s="209"/>
      <c r="Q51" s="46"/>
      <c r="R51" s="46"/>
      <c r="S51" s="46"/>
      <c r="T51" s="209"/>
      <c r="U51" s="209"/>
      <c r="V51" s="46"/>
      <c r="W51" s="45"/>
      <c r="X51" s="46"/>
      <c r="Y51" s="209"/>
      <c r="Z51" s="209"/>
      <c r="AA51" s="46"/>
      <c r="AB51" s="47"/>
      <c r="AC51" s="209"/>
      <c r="AD51" s="209"/>
      <c r="AE51" s="135"/>
      <c r="AF51" s="32"/>
    </row>
    <row r="52" spans="2:32" ht="80" customHeight="1" x14ac:dyDescent="0.35">
      <c r="B52" s="119"/>
      <c r="C52" s="230"/>
      <c r="D52" s="230"/>
      <c r="E52" s="230"/>
      <c r="F52" s="237" t="s">
        <v>26</v>
      </c>
      <c r="G52" s="238"/>
      <c r="H52" s="56"/>
      <c r="I52" s="46"/>
      <c r="J52" s="47"/>
      <c r="K52" s="47"/>
      <c r="L52" s="46"/>
      <c r="M52" s="46"/>
      <c r="N52" s="46"/>
      <c r="O52" s="47"/>
      <c r="P52" s="47"/>
      <c r="Q52" s="46"/>
      <c r="R52" s="46"/>
      <c r="S52" s="46"/>
      <c r="T52" s="47"/>
      <c r="U52" s="47"/>
      <c r="V52" s="46"/>
      <c r="W52" s="45"/>
      <c r="X52" s="46"/>
      <c r="Y52" s="47"/>
      <c r="Z52" s="47"/>
      <c r="AA52" s="46"/>
      <c r="AB52" s="47"/>
      <c r="AC52" s="47"/>
      <c r="AD52" s="47"/>
      <c r="AE52" s="135"/>
      <c r="AF52" s="32"/>
    </row>
    <row r="53" spans="2:32" ht="15.5" customHeight="1" x14ac:dyDescent="0.35">
      <c r="B53" s="119"/>
      <c r="C53" s="39"/>
      <c r="D53" s="39"/>
      <c r="E53" s="39"/>
      <c r="F53" s="67"/>
      <c r="G53" s="68"/>
      <c r="H53" s="56"/>
      <c r="I53" s="56"/>
      <c r="J53" s="56"/>
      <c r="K53" s="56"/>
      <c r="L53" s="56"/>
      <c r="M53" s="56"/>
      <c r="N53" s="56"/>
      <c r="O53" s="56"/>
      <c r="P53" s="65"/>
      <c r="Q53" s="56"/>
      <c r="R53" s="56"/>
      <c r="S53" s="56"/>
      <c r="T53" s="56"/>
      <c r="U53" s="65"/>
      <c r="V53" s="56"/>
      <c r="W53" s="56"/>
      <c r="X53" s="56"/>
      <c r="Y53" s="56"/>
      <c r="Z53" s="65"/>
      <c r="AA53" s="56"/>
      <c r="AB53" s="55"/>
      <c r="AC53" s="58"/>
      <c r="AD53" s="58"/>
      <c r="AE53" s="58"/>
      <c r="AF53" s="32"/>
    </row>
    <row r="54" spans="2:32" ht="15.5" customHeight="1" thickBot="1" x14ac:dyDescent="0.4">
      <c r="B54" s="119"/>
      <c r="C54" s="39"/>
      <c r="D54" s="39"/>
      <c r="E54" s="39"/>
      <c r="F54" s="69"/>
      <c r="G54" s="70"/>
      <c r="H54" s="56"/>
      <c r="I54" s="44"/>
      <c r="J54" s="44"/>
      <c r="K54" s="44"/>
      <c r="L54" s="44"/>
      <c r="M54" s="44"/>
      <c r="N54" s="44"/>
      <c r="O54" s="44"/>
      <c r="P54" s="44"/>
      <c r="Q54" s="44"/>
      <c r="R54" s="44"/>
      <c r="S54" s="44"/>
      <c r="T54" s="44"/>
      <c r="U54" s="44"/>
      <c r="V54" s="44"/>
      <c r="W54" s="44"/>
      <c r="X54" s="44"/>
      <c r="Y54" s="44"/>
      <c r="Z54" s="44"/>
      <c r="AA54" s="44"/>
      <c r="AB54" s="44"/>
      <c r="AC54" s="44"/>
      <c r="AD54" s="44"/>
      <c r="AE54" s="44"/>
      <c r="AF54" s="32"/>
    </row>
    <row r="55" spans="2:32" ht="16" thickBot="1" x14ac:dyDescent="0.4">
      <c r="B55" s="119"/>
      <c r="C55" s="205" t="s">
        <v>1484</v>
      </c>
      <c r="D55" s="206"/>
      <c r="E55" s="206"/>
      <c r="F55" s="196">
        <f>F30+F34+F38-F42-F48-F51</f>
        <v>0</v>
      </c>
      <c r="G55" s="197"/>
      <c r="H55" s="54"/>
      <c r="I55" s="46"/>
      <c r="J55" s="239"/>
      <c r="K55" s="239"/>
      <c r="L55" s="46"/>
      <c r="M55" s="46"/>
      <c r="N55" s="46"/>
      <c r="O55" s="209"/>
      <c r="P55" s="209"/>
      <c r="Q55" s="46"/>
      <c r="R55" s="46"/>
      <c r="S55" s="46"/>
      <c r="T55" s="209"/>
      <c r="U55" s="209"/>
      <c r="V55" s="46"/>
      <c r="W55" s="45"/>
      <c r="X55" s="46"/>
      <c r="Y55" s="209"/>
      <c r="Z55" s="209"/>
      <c r="AA55" s="46"/>
      <c r="AB55" s="47"/>
      <c r="AC55" s="209"/>
      <c r="AD55" s="209"/>
      <c r="AE55" s="135"/>
      <c r="AF55" s="32"/>
    </row>
    <row r="56" spans="2:32" ht="15.5" x14ac:dyDescent="0.35">
      <c r="B56" s="119"/>
      <c r="C56" s="206"/>
      <c r="D56" s="206"/>
      <c r="E56" s="206"/>
      <c r="F56" s="240" t="s">
        <v>1103</v>
      </c>
      <c r="G56" s="240"/>
      <c r="H56" s="47"/>
      <c r="I56" s="46"/>
      <c r="J56" s="47"/>
      <c r="K56" s="47"/>
      <c r="L56" s="46"/>
      <c r="M56" s="46"/>
      <c r="N56" s="46"/>
      <c r="O56" s="47"/>
      <c r="P56" s="47"/>
      <c r="Q56" s="46"/>
      <c r="R56" s="46"/>
      <c r="S56" s="46"/>
      <c r="T56" s="47"/>
      <c r="U56" s="47"/>
      <c r="V56" s="46"/>
      <c r="W56" s="45"/>
      <c r="X56" s="46"/>
      <c r="Y56" s="47"/>
      <c r="Z56" s="47"/>
      <c r="AA56" s="46"/>
      <c r="AB56" s="47"/>
      <c r="AC56" s="47"/>
      <c r="AD56" s="47"/>
      <c r="AE56" s="135"/>
      <c r="AF56" s="32"/>
    </row>
    <row r="57" spans="2:32" ht="15.5" x14ac:dyDescent="0.35">
      <c r="B57" s="119"/>
      <c r="C57" s="35"/>
      <c r="D57" s="35"/>
      <c r="E57" s="35"/>
      <c r="F57" s="201" t="s">
        <v>27</v>
      </c>
      <c r="G57" s="202"/>
      <c r="H57" s="47"/>
      <c r="I57" s="35"/>
      <c r="J57" s="47"/>
      <c r="K57" s="35"/>
      <c r="L57" s="35"/>
      <c r="M57" s="35"/>
      <c r="N57" s="35"/>
      <c r="O57" s="35"/>
      <c r="P57" s="71"/>
      <c r="Q57" s="35"/>
      <c r="R57" s="35"/>
      <c r="S57" s="35"/>
      <c r="T57" s="35"/>
      <c r="U57" s="71"/>
      <c r="V57" s="35"/>
      <c r="W57" s="35"/>
      <c r="X57" s="35"/>
      <c r="Y57" s="35"/>
      <c r="Z57" s="71"/>
      <c r="AA57" s="35"/>
      <c r="AB57" s="46"/>
      <c r="AC57" s="35"/>
      <c r="AD57" s="71"/>
      <c r="AE57" s="71"/>
      <c r="AF57" s="32"/>
    </row>
    <row r="58" spans="2:32" ht="15.5" x14ac:dyDescent="0.35">
      <c r="B58" s="119"/>
      <c r="C58" s="35"/>
      <c r="D58" s="35"/>
      <c r="E58" s="35"/>
      <c r="F58" s="72"/>
      <c r="G58" s="53"/>
      <c r="H58" s="35"/>
      <c r="I58" s="35"/>
      <c r="J58" s="35"/>
      <c r="K58" s="35"/>
      <c r="L58" s="35"/>
      <c r="M58" s="35"/>
      <c r="N58" s="35"/>
      <c r="O58" s="35"/>
      <c r="P58" s="71"/>
      <c r="Q58" s="35"/>
      <c r="R58" s="35"/>
      <c r="S58" s="35"/>
      <c r="T58" s="35"/>
      <c r="U58" s="71"/>
      <c r="V58" s="35"/>
      <c r="W58" s="35"/>
      <c r="X58" s="35"/>
      <c r="Y58" s="35"/>
      <c r="Z58" s="71"/>
      <c r="AA58" s="35"/>
      <c r="AB58" s="46"/>
      <c r="AC58" s="35"/>
      <c r="AD58" s="71"/>
      <c r="AE58" s="71"/>
      <c r="AF58" s="32"/>
    </row>
    <row r="59" spans="2:32" ht="15.5" customHeight="1" x14ac:dyDescent="0.35">
      <c r="B59" s="119"/>
      <c r="C59" s="241" t="s">
        <v>1104</v>
      </c>
      <c r="D59" s="242"/>
      <c r="E59" s="242"/>
      <c r="F59" s="247" t="str">
        <f>IF(OR($E$12="Cumberland",$E$12="Westmorland and Furness"),"The figures in Sections C and D are indicative calculations made by DLUHC. You will need to overwrite these figures in Line 11 and Line 16 to reflect the locally agreed share in their respective areas.","")</f>
        <v/>
      </c>
      <c r="G59" s="247"/>
      <c r="H59" s="247"/>
      <c r="I59" s="247"/>
      <c r="J59" s="247"/>
      <c r="K59" s="247"/>
      <c r="L59" s="247"/>
      <c r="M59" s="247"/>
      <c r="N59" s="247"/>
      <c r="O59" s="247"/>
      <c r="P59" s="247"/>
      <c r="Q59" s="247"/>
      <c r="R59" s="247"/>
      <c r="S59" s="247"/>
      <c r="T59" s="247"/>
      <c r="U59" s="247"/>
      <c r="V59" s="247"/>
      <c r="W59" s="247"/>
      <c r="X59" s="247"/>
      <c r="Y59" s="247"/>
      <c r="Z59" s="247"/>
      <c r="AA59" s="247"/>
      <c r="AB59" s="144"/>
      <c r="AC59" s="144"/>
      <c r="AD59" s="144"/>
      <c r="AE59" s="144"/>
      <c r="AF59" s="145"/>
    </row>
    <row r="60" spans="2:32" ht="31" customHeight="1" x14ac:dyDescent="0.35">
      <c r="B60" s="119"/>
      <c r="C60" s="242"/>
      <c r="D60" s="242"/>
      <c r="E60" s="242"/>
      <c r="F60" s="247"/>
      <c r="G60" s="247"/>
      <c r="H60" s="247"/>
      <c r="I60" s="247"/>
      <c r="J60" s="247"/>
      <c r="K60" s="247"/>
      <c r="L60" s="247"/>
      <c r="M60" s="247"/>
      <c r="N60" s="247"/>
      <c r="O60" s="247"/>
      <c r="P60" s="247"/>
      <c r="Q60" s="247"/>
      <c r="R60" s="247"/>
      <c r="S60" s="247"/>
      <c r="T60" s="247"/>
      <c r="U60" s="247"/>
      <c r="V60" s="247"/>
      <c r="W60" s="247"/>
      <c r="X60" s="247"/>
      <c r="Y60" s="247"/>
      <c r="Z60" s="247"/>
      <c r="AA60" s="247"/>
      <c r="AB60" s="144"/>
      <c r="AC60" s="144"/>
      <c r="AD60" s="144"/>
      <c r="AE60" s="144"/>
      <c r="AF60" s="145"/>
    </row>
    <row r="61" spans="2:32" ht="15.5" x14ac:dyDescent="0.35">
      <c r="B61" s="119"/>
      <c r="C61" s="73"/>
      <c r="D61" s="73"/>
      <c r="E61" s="73"/>
      <c r="F61" s="35"/>
      <c r="G61" s="35"/>
      <c r="H61" s="35"/>
      <c r="I61" s="35"/>
      <c r="J61" s="35"/>
      <c r="K61" s="35"/>
      <c r="L61" s="35"/>
      <c r="M61" s="35"/>
      <c r="N61" s="35"/>
      <c r="O61" s="35"/>
      <c r="P61" s="71"/>
      <c r="Q61" s="35"/>
      <c r="R61" s="35"/>
      <c r="S61" s="35"/>
      <c r="T61" s="35"/>
      <c r="U61" s="71"/>
      <c r="V61" s="35"/>
      <c r="W61" s="35"/>
      <c r="X61" s="35"/>
      <c r="Y61" s="35"/>
      <c r="Z61" s="71"/>
      <c r="AA61" s="35"/>
      <c r="AB61" s="46"/>
      <c r="AC61" s="35"/>
      <c r="AD61" s="71"/>
      <c r="AE61" s="71"/>
      <c r="AF61" s="32"/>
    </row>
    <row r="62" spans="2:32" ht="15.5" x14ac:dyDescent="0.35">
      <c r="B62" s="119"/>
      <c r="C62" s="39"/>
      <c r="D62" s="35"/>
      <c r="E62" s="35"/>
      <c r="F62" s="223" t="s">
        <v>10</v>
      </c>
      <c r="G62" s="223"/>
      <c r="H62" s="35"/>
      <c r="I62" s="35"/>
      <c r="J62" s="223" t="s">
        <v>11</v>
      </c>
      <c r="K62" s="223"/>
      <c r="L62" s="35"/>
      <c r="M62" s="35"/>
      <c r="N62" s="35"/>
      <c r="O62" s="223" t="s">
        <v>12</v>
      </c>
      <c r="P62" s="223"/>
      <c r="Q62" s="35"/>
      <c r="R62" s="35"/>
      <c r="S62" s="35"/>
      <c r="T62" s="223" t="s">
        <v>13</v>
      </c>
      <c r="U62" s="223"/>
      <c r="V62" s="35"/>
      <c r="W62" s="35"/>
      <c r="X62" s="35"/>
      <c r="Y62" s="223" t="s">
        <v>14</v>
      </c>
      <c r="Z62" s="223"/>
      <c r="AA62" s="35"/>
      <c r="AB62" s="40"/>
      <c r="AC62" s="223" t="s">
        <v>15</v>
      </c>
      <c r="AD62" s="223"/>
      <c r="AE62" s="138"/>
      <c r="AF62" s="32"/>
    </row>
    <row r="63" spans="2:32" ht="85" customHeight="1" x14ac:dyDescent="0.35">
      <c r="B63" s="119"/>
      <c r="C63" s="246"/>
      <c r="D63" s="246"/>
      <c r="E63" s="246"/>
      <c r="F63" s="244" t="str">
        <f>IF(INDEX('Exceptional Balance Data'!$F:$F,MATCH($B9,'Exceptional Balance Data'!$A:$A,0))="N/A","",INDEX('Exceptional Balance Data'!$F:$F,MATCH($B9,'Exceptional Balance Data'!$A:$A,0)))</f>
        <v/>
      </c>
      <c r="G63" s="244"/>
      <c r="H63" s="101"/>
      <c r="I63" s="101"/>
      <c r="J63" s="245" t="str">
        <f>IF(INDEX('Exceptional Balance Data'!$G:$G,MATCH($B9,'Exceptional Balance Data'!$A:$A,0))="N/A","",INDEX('Exceptional Balance Data'!$G:$G,MATCH($B9,'Exceptional Balance Data'!$A:$A,0)))</f>
        <v/>
      </c>
      <c r="K63" s="245"/>
      <c r="L63" s="101"/>
      <c r="M63" s="101"/>
      <c r="N63" s="101"/>
      <c r="O63" s="245" t="str">
        <f>IF(INDEX('Exceptional Balance Data'!$H:$H,MATCH($B9,'Exceptional Balance Data'!$A:$A,0))="N/A","",INDEX('Exceptional Balance Data'!$H:$H,MATCH($B9,'Exceptional Balance Data'!$A:$A,0)))</f>
        <v/>
      </c>
      <c r="P63" s="245"/>
      <c r="Q63" s="101"/>
      <c r="R63" s="101"/>
      <c r="S63" s="101"/>
      <c r="T63" s="245" t="str">
        <f>IF(INDEX('Exceptional Balance Data'!$I:$I,MATCH($B9,'Exceptional Balance Data'!$A:$A,0))="N/A","",INDEX('Exceptional Balance Data'!$I:$I,MATCH($B9,'Exceptional Balance Data'!$A:$A,0)))</f>
        <v/>
      </c>
      <c r="U63" s="245"/>
      <c r="V63" s="101"/>
      <c r="W63" s="101"/>
      <c r="X63" s="101"/>
      <c r="Y63" s="245" t="str">
        <f>IF(INDEX('Exceptional Balance Data'!$J:$J,MATCH($B9,'Exceptional Balance Data'!$A:$A,0))="N/A","",INDEX('Exceptional Balance Data'!$J:$J,MATCH($B9,'Exceptional Balance Data'!$A:$A,0)))</f>
        <v/>
      </c>
      <c r="Z63" s="245"/>
      <c r="AA63" s="101"/>
      <c r="AB63" s="42"/>
      <c r="AC63" s="245" t="s">
        <v>16</v>
      </c>
      <c r="AD63" s="245"/>
      <c r="AE63" s="134"/>
      <c r="AF63" s="32"/>
    </row>
    <row r="64" spans="2:32" ht="18" customHeight="1" x14ac:dyDescent="0.35">
      <c r="B64" s="119" t="s">
        <v>18</v>
      </c>
      <c r="C64" s="39"/>
      <c r="D64" s="35"/>
      <c r="E64" s="35"/>
      <c r="F64" s="102"/>
      <c r="G64" s="102"/>
      <c r="H64" s="101"/>
      <c r="I64" s="101"/>
      <c r="J64" s="103"/>
      <c r="K64" s="103"/>
      <c r="L64" s="101"/>
      <c r="M64" s="101"/>
      <c r="N64" s="101"/>
      <c r="O64" s="103"/>
      <c r="P64" s="103"/>
      <c r="Q64" s="101"/>
      <c r="R64" s="101"/>
      <c r="S64" s="101"/>
      <c r="T64" s="103"/>
      <c r="U64" s="103"/>
      <c r="V64" s="101"/>
      <c r="W64" s="101"/>
      <c r="X64" s="101"/>
      <c r="Y64" s="103"/>
      <c r="Z64" s="103"/>
      <c r="AA64" s="101"/>
      <c r="AB64" s="42"/>
      <c r="AC64" s="42"/>
      <c r="AD64" s="42"/>
      <c r="AE64" s="42"/>
      <c r="AF64" s="32"/>
    </row>
    <row r="65" spans="2:33" ht="18" customHeight="1" thickBot="1" x14ac:dyDescent="0.4">
      <c r="B65" s="119"/>
      <c r="C65" s="39"/>
      <c r="D65" s="35"/>
      <c r="E65" s="35"/>
      <c r="F65" s="43"/>
      <c r="G65" s="43"/>
      <c r="H65" s="41"/>
      <c r="I65" s="41"/>
      <c r="J65" s="42"/>
      <c r="K65" s="42"/>
      <c r="L65" s="41"/>
      <c r="M65" s="41"/>
      <c r="N65" s="41"/>
      <c r="O65" s="42"/>
      <c r="P65" s="42"/>
      <c r="Q65" s="41"/>
      <c r="R65" s="41"/>
      <c r="S65" s="41"/>
      <c r="T65" s="42"/>
      <c r="U65" s="42"/>
      <c r="V65" s="41"/>
      <c r="W65" s="41"/>
      <c r="X65" s="41"/>
      <c r="Y65" s="42"/>
      <c r="Z65" s="42"/>
      <c r="AA65" s="41"/>
      <c r="AB65" s="42"/>
      <c r="AC65" s="149"/>
      <c r="AD65" s="42"/>
      <c r="AE65" s="42"/>
      <c r="AF65" s="32"/>
    </row>
    <row r="66" spans="2:33" ht="16" thickBot="1" x14ac:dyDescent="0.4">
      <c r="B66" s="119"/>
      <c r="C66" s="243" t="s">
        <v>1498</v>
      </c>
      <c r="D66" s="243"/>
      <c r="E66" s="243"/>
      <c r="F66" s="203">
        <f>INDEX('CTR1 Data'!C:C,MATCH(B9,'CTR1 Data'!A:A,0))</f>
        <v>0</v>
      </c>
      <c r="G66" s="204"/>
      <c r="H66" s="48"/>
      <c r="I66" s="48"/>
      <c r="J66" s="203">
        <f>INDEX('CTR1 Data'!E:E,MATCH(B9,'CTR1 Data'!A:A,0))</f>
        <v>0</v>
      </c>
      <c r="K66" s="204"/>
      <c r="L66" s="48"/>
      <c r="M66" s="48"/>
      <c r="N66" s="48"/>
      <c r="O66" s="203">
        <f>INDEX('CTR1 Data'!F:F,MATCH(B9,'CTR1 Data'!A:A,0))</f>
        <v>0</v>
      </c>
      <c r="P66" s="204"/>
      <c r="Q66" s="48"/>
      <c r="R66" s="48"/>
      <c r="S66" s="48"/>
      <c r="T66" s="203">
        <f>INDEX('CTR1 Data'!G:G,MATCH(B9,'CTR1 Data'!A:A,0))</f>
        <v>0</v>
      </c>
      <c r="U66" s="204"/>
      <c r="V66" s="48"/>
      <c r="W66" s="46"/>
      <c r="X66" s="48"/>
      <c r="Y66" s="203">
        <f>INDEX('CTR1 Data'!H:H,MATCH(B9,'CTR1 Data'!A:A,0))</f>
        <v>0</v>
      </c>
      <c r="Z66" s="204"/>
      <c r="AA66" s="48"/>
      <c r="AB66" s="49"/>
      <c r="AC66" s="251">
        <f>SUM(F66,J66,O66,T66,Y66)</f>
        <v>0</v>
      </c>
      <c r="AD66" s="252"/>
      <c r="AE66" s="253"/>
      <c r="AF66" s="32"/>
      <c r="AG66" s="74"/>
    </row>
    <row r="67" spans="2:33" ht="31" customHeight="1" x14ac:dyDescent="0.35">
      <c r="B67" s="119"/>
      <c r="C67" s="212"/>
      <c r="D67" s="212"/>
      <c r="E67" s="212"/>
      <c r="F67" s="190" t="s">
        <v>28</v>
      </c>
      <c r="G67" s="191"/>
      <c r="H67" s="75"/>
      <c r="I67" s="76"/>
      <c r="J67" s="190" t="s">
        <v>1105</v>
      </c>
      <c r="K67" s="191"/>
      <c r="L67" s="76"/>
      <c r="M67" s="76"/>
      <c r="N67" s="76"/>
      <c r="O67" s="190" t="s">
        <v>1106</v>
      </c>
      <c r="P67" s="191"/>
      <c r="Q67" s="76"/>
      <c r="R67" s="76"/>
      <c r="S67" s="76"/>
      <c r="T67" s="190" t="s">
        <v>1107</v>
      </c>
      <c r="U67" s="191"/>
      <c r="V67" s="76"/>
      <c r="W67" s="76"/>
      <c r="X67" s="76"/>
      <c r="Y67" s="190" t="s">
        <v>1108</v>
      </c>
      <c r="Z67" s="191"/>
      <c r="AA67" s="76"/>
      <c r="AB67" s="77"/>
      <c r="AC67" s="190"/>
      <c r="AD67" s="191"/>
      <c r="AE67" s="143"/>
      <c r="AF67" s="32"/>
    </row>
    <row r="68" spans="2:33" ht="16" customHeight="1" x14ac:dyDescent="0.35">
      <c r="B68" s="118"/>
      <c r="C68" s="73" t="s">
        <v>18</v>
      </c>
      <c r="D68" s="73"/>
      <c r="E68" s="73"/>
      <c r="F68" s="78"/>
      <c r="G68" s="79"/>
      <c r="H68" s="80"/>
      <c r="I68" s="81"/>
      <c r="J68" s="78"/>
      <c r="K68" s="79"/>
      <c r="L68" s="81"/>
      <c r="M68" s="81"/>
      <c r="N68" s="81"/>
      <c r="O68" s="78"/>
      <c r="P68" s="79"/>
      <c r="Q68" s="81"/>
      <c r="R68" s="81"/>
      <c r="S68" s="81"/>
      <c r="T68" s="78"/>
      <c r="U68" s="79"/>
      <c r="V68" s="81"/>
      <c r="W68" s="81"/>
      <c r="X68" s="81"/>
      <c r="Y68" s="78"/>
      <c r="Z68" s="79"/>
      <c r="AA68" s="81"/>
      <c r="AB68" s="77"/>
      <c r="AC68" s="151" t="str">
        <f>IF(AND($E$12="Cumberland",AC66&lt;&gt;'CTR1 Data'!M303), "Please ensure that the figures entered in Line 11 are correct.","")</f>
        <v/>
      </c>
      <c r="AD68" s="79"/>
      <c r="AE68" s="79"/>
      <c r="AF68" s="32"/>
    </row>
    <row r="69" spans="2:33" ht="16" customHeight="1" x14ac:dyDescent="0.35">
      <c r="B69" s="118"/>
      <c r="C69" s="73"/>
      <c r="D69" s="73"/>
      <c r="E69" s="73"/>
      <c r="F69" s="78"/>
      <c r="G69" s="79"/>
      <c r="H69" s="80"/>
      <c r="I69" s="81"/>
      <c r="J69" s="78"/>
      <c r="K69" s="79"/>
      <c r="L69" s="81"/>
      <c r="M69" s="81"/>
      <c r="N69" s="81"/>
      <c r="O69" s="78"/>
      <c r="P69" s="79"/>
      <c r="Q69" s="81"/>
      <c r="R69" s="81"/>
      <c r="S69" s="81"/>
      <c r="T69" s="78"/>
      <c r="U69" s="79"/>
      <c r="V69" s="81"/>
      <c r="W69" s="81"/>
      <c r="X69" s="81"/>
      <c r="Y69" s="78"/>
      <c r="Z69" s="79"/>
      <c r="AA69" s="81"/>
      <c r="AB69" s="77"/>
      <c r="AC69" s="151" t="str">
        <f>IF(AND($E$12="Westmorland and Furness",AC66&lt;&gt;'CTR1 Data'!M308), "Please ensure that the figures entered in Line 11 are correct.","")</f>
        <v/>
      </c>
      <c r="AD69" s="79"/>
      <c r="AE69" s="79"/>
      <c r="AF69" s="32"/>
      <c r="AG69" s="155"/>
    </row>
    <row r="70" spans="2:33" ht="16" customHeight="1" thickBot="1" x14ac:dyDescent="0.4">
      <c r="B70" s="118"/>
      <c r="C70" s="73"/>
      <c r="D70" s="73"/>
      <c r="E70" s="73"/>
      <c r="F70" s="78"/>
      <c r="G70" s="79"/>
      <c r="H70" s="80"/>
      <c r="I70" s="81"/>
      <c r="J70" s="78"/>
      <c r="K70" s="79"/>
      <c r="L70" s="81"/>
      <c r="M70" s="81"/>
      <c r="N70" s="81"/>
      <c r="O70" s="78"/>
      <c r="P70" s="79"/>
      <c r="Q70" s="81"/>
      <c r="R70" s="81"/>
      <c r="S70" s="81"/>
      <c r="T70" s="78"/>
      <c r="U70" s="79"/>
      <c r="V70" s="81"/>
      <c r="W70" s="81"/>
      <c r="X70" s="81"/>
      <c r="Y70" s="78"/>
      <c r="Z70" s="79"/>
      <c r="AA70" s="81"/>
      <c r="AB70" s="77"/>
      <c r="AC70" s="78"/>
      <c r="AD70" s="79"/>
      <c r="AE70" s="79"/>
      <c r="AF70" s="32"/>
    </row>
    <row r="71" spans="2:33" ht="16" thickBot="1" x14ac:dyDescent="0.4">
      <c r="B71" s="119"/>
      <c r="C71" s="205" t="s">
        <v>1502</v>
      </c>
      <c r="D71" s="206"/>
      <c r="E71" s="206"/>
      <c r="F71" s="187" t="e">
        <f>$F$23*(F$66/$AC$66)</f>
        <v>#DIV/0!</v>
      </c>
      <c r="G71" s="188"/>
      <c r="H71" s="35"/>
      <c r="I71" s="35"/>
      <c r="J71" s="187" t="e">
        <f>$F$23*(J$66/$AC$66)</f>
        <v>#DIV/0!</v>
      </c>
      <c r="K71" s="188"/>
      <c r="L71" s="35"/>
      <c r="M71" s="35"/>
      <c r="N71" s="35"/>
      <c r="O71" s="187" t="e">
        <f>$F$23*(O$66/$AC$66)</f>
        <v>#DIV/0!</v>
      </c>
      <c r="P71" s="188"/>
      <c r="Q71" s="35"/>
      <c r="R71" s="35"/>
      <c r="S71" s="35"/>
      <c r="T71" s="248" t="e">
        <f>$F$23*(T$66/$AC$66)</f>
        <v>#DIV/0!</v>
      </c>
      <c r="U71" s="249"/>
      <c r="V71" s="35"/>
      <c r="W71" s="35"/>
      <c r="X71" s="35"/>
      <c r="Y71" s="187" t="e">
        <f>$F$23*(Y$66/$AC$66)</f>
        <v>#DIV/0!</v>
      </c>
      <c r="Z71" s="188"/>
      <c r="AA71" s="35"/>
      <c r="AB71" s="148"/>
      <c r="AC71" s="251" t="e">
        <f>SUM(F71,J71,O71,T71,Y71)</f>
        <v>#DIV/0!</v>
      </c>
      <c r="AD71" s="252"/>
      <c r="AE71" s="253"/>
      <c r="AF71" s="32"/>
    </row>
    <row r="72" spans="2:33" ht="15.5" x14ac:dyDescent="0.35">
      <c r="B72" s="119"/>
      <c r="C72" s="206"/>
      <c r="D72" s="206"/>
      <c r="E72" s="206"/>
      <c r="F72" s="99" t="s">
        <v>1503</v>
      </c>
      <c r="G72" s="82"/>
      <c r="H72" s="82"/>
      <c r="I72" s="83"/>
      <c r="J72" s="99" t="s">
        <v>1504</v>
      </c>
      <c r="K72" s="83"/>
      <c r="L72" s="83"/>
      <c r="M72" s="83"/>
      <c r="N72" s="83"/>
      <c r="O72" s="99" t="s">
        <v>1505</v>
      </c>
      <c r="P72" s="84"/>
      <c r="Q72" s="83"/>
      <c r="R72" s="83"/>
      <c r="S72" s="83"/>
      <c r="T72" s="99" t="s">
        <v>1506</v>
      </c>
      <c r="U72" s="84"/>
      <c r="V72" s="83"/>
      <c r="W72" s="83"/>
      <c r="X72" s="83"/>
      <c r="Y72" s="99" t="s">
        <v>1507</v>
      </c>
      <c r="Z72" s="71"/>
      <c r="AA72" s="83"/>
      <c r="AB72" s="46"/>
      <c r="AC72" s="207"/>
      <c r="AD72" s="208"/>
      <c r="AE72" s="147"/>
      <c r="AF72" s="32"/>
    </row>
    <row r="73" spans="2:33" ht="15.5" x14ac:dyDescent="0.35">
      <c r="B73" s="119"/>
      <c r="C73" s="39"/>
      <c r="D73" s="39"/>
      <c r="E73" s="39"/>
      <c r="F73" s="192" t="s">
        <v>1069</v>
      </c>
      <c r="G73" s="192"/>
      <c r="H73" s="82"/>
      <c r="I73" s="100"/>
      <c r="J73" s="190" t="s">
        <v>1109</v>
      </c>
      <c r="K73" s="191"/>
      <c r="L73" s="100"/>
      <c r="M73" s="100"/>
      <c r="N73" s="100"/>
      <c r="O73" s="190" t="s">
        <v>1111</v>
      </c>
      <c r="P73" s="191"/>
      <c r="Q73" s="100"/>
      <c r="R73" s="100"/>
      <c r="S73" s="100"/>
      <c r="T73" s="190" t="s">
        <v>1113</v>
      </c>
      <c r="U73" s="191"/>
      <c r="V73" s="100"/>
      <c r="W73" s="100"/>
      <c r="X73" s="100"/>
      <c r="Y73" s="190" t="s">
        <v>1115</v>
      </c>
      <c r="Z73" s="191"/>
      <c r="AA73" s="100"/>
      <c r="AB73" s="46"/>
      <c r="AC73" s="83"/>
      <c r="AD73" s="71"/>
      <c r="AE73" s="46"/>
      <c r="AF73" s="32"/>
    </row>
    <row r="74" spans="2:33" ht="16" thickBot="1" x14ac:dyDescent="0.4">
      <c r="B74" s="119"/>
      <c r="C74" s="39"/>
      <c r="D74" s="39"/>
      <c r="E74" s="39"/>
      <c r="F74" s="58"/>
      <c r="G74" s="82"/>
      <c r="H74" s="82"/>
      <c r="I74" s="83"/>
      <c r="J74" s="83"/>
      <c r="K74" s="83"/>
      <c r="L74" s="83"/>
      <c r="M74" s="83"/>
      <c r="N74" s="83"/>
      <c r="O74" s="83"/>
      <c r="P74" s="84"/>
      <c r="Q74" s="83"/>
      <c r="R74" s="83"/>
      <c r="S74" s="83"/>
      <c r="T74" s="83"/>
      <c r="U74" s="84"/>
      <c r="V74" s="83"/>
      <c r="W74" s="83"/>
      <c r="X74" s="83"/>
      <c r="Y74" s="83"/>
      <c r="Z74" s="71"/>
      <c r="AA74" s="83"/>
      <c r="AB74" s="46"/>
      <c r="AC74" s="83"/>
      <c r="AD74" s="71"/>
      <c r="AE74" s="46"/>
      <c r="AF74" s="32"/>
    </row>
    <row r="75" spans="2:33" ht="15.5" customHeight="1" thickBot="1" x14ac:dyDescent="0.4">
      <c r="B75" s="119"/>
      <c r="C75" s="230" t="s">
        <v>1486</v>
      </c>
      <c r="D75" s="230"/>
      <c r="E75" s="230"/>
      <c r="F75" s="58"/>
      <c r="G75" s="82"/>
      <c r="H75" s="82"/>
      <c r="I75" s="83"/>
      <c r="J75" s="199">
        <v>0</v>
      </c>
      <c r="K75" s="200"/>
      <c r="L75" s="83"/>
      <c r="M75" s="83"/>
      <c r="N75" s="83"/>
      <c r="O75" s="199">
        <v>0</v>
      </c>
      <c r="P75" s="200"/>
      <c r="Q75" s="83"/>
      <c r="R75" s="83"/>
      <c r="S75" s="83"/>
      <c r="T75" s="199">
        <v>0</v>
      </c>
      <c r="U75" s="200"/>
      <c r="V75" s="83"/>
      <c r="W75" s="83"/>
      <c r="X75" s="83"/>
      <c r="Y75" s="199">
        <v>0</v>
      </c>
      <c r="Z75" s="200"/>
      <c r="AA75" s="83"/>
      <c r="AB75" s="46"/>
      <c r="AC75" s="251">
        <f>SUM(J75,O75,T75,Y75)</f>
        <v>0</v>
      </c>
      <c r="AD75" s="252"/>
      <c r="AE75" s="253"/>
      <c r="AF75" s="32"/>
    </row>
    <row r="76" spans="2:33" ht="15.5" x14ac:dyDescent="0.35">
      <c r="B76" s="119"/>
      <c r="C76" s="230"/>
      <c r="D76" s="230"/>
      <c r="E76" s="230"/>
      <c r="F76" s="58"/>
      <c r="G76" s="82"/>
      <c r="H76" s="82"/>
      <c r="I76" s="76"/>
      <c r="J76" s="194" t="s">
        <v>1110</v>
      </c>
      <c r="K76" s="195"/>
      <c r="L76" s="76"/>
      <c r="M76" s="76"/>
      <c r="N76" s="76"/>
      <c r="O76" s="194" t="s">
        <v>1112</v>
      </c>
      <c r="P76" s="195"/>
      <c r="Q76" s="76"/>
      <c r="R76" s="76"/>
      <c r="S76" s="76"/>
      <c r="T76" s="194" t="s">
        <v>1114</v>
      </c>
      <c r="U76" s="195"/>
      <c r="V76" s="76"/>
      <c r="W76" s="76"/>
      <c r="X76" s="76"/>
      <c r="Y76" s="194" t="s">
        <v>1116</v>
      </c>
      <c r="Z76" s="195"/>
      <c r="AA76" s="76"/>
      <c r="AB76" s="46"/>
      <c r="AC76" s="83"/>
      <c r="AD76" s="71"/>
      <c r="AE76" s="46"/>
      <c r="AF76" s="32"/>
    </row>
    <row r="77" spans="2:33" ht="62" customHeight="1" x14ac:dyDescent="0.35">
      <c r="B77" s="119"/>
      <c r="C77" s="230"/>
      <c r="D77" s="230"/>
      <c r="E77" s="230"/>
      <c r="F77" s="58"/>
      <c r="G77" s="82"/>
      <c r="H77" s="82"/>
      <c r="I77" s="83"/>
      <c r="J77" s="83"/>
      <c r="K77" s="83"/>
      <c r="L77" s="83"/>
      <c r="M77" s="83"/>
      <c r="N77" s="83"/>
      <c r="O77" s="83"/>
      <c r="P77" s="84"/>
      <c r="Q77" s="83"/>
      <c r="R77" s="83"/>
      <c r="S77" s="83"/>
      <c r="T77" s="83"/>
      <c r="U77" s="84"/>
      <c r="V77" s="83"/>
      <c r="W77" s="83"/>
      <c r="X77" s="83"/>
      <c r="Y77" s="83"/>
      <c r="Z77" s="71"/>
      <c r="AA77" s="83"/>
      <c r="AB77" s="46"/>
      <c r="AC77" s="83"/>
      <c r="AD77" s="71"/>
      <c r="AE77" s="46"/>
      <c r="AF77" s="32"/>
    </row>
    <row r="78" spans="2:33" ht="16" thickBot="1" x14ac:dyDescent="0.4">
      <c r="B78" s="119"/>
      <c r="C78" s="39"/>
      <c r="D78" s="39"/>
      <c r="E78" s="39"/>
      <c r="F78" s="58"/>
      <c r="G78" s="82"/>
      <c r="H78" s="82"/>
      <c r="I78" s="83"/>
      <c r="J78" s="83"/>
      <c r="K78" s="83"/>
      <c r="L78" s="83"/>
      <c r="M78" s="83"/>
      <c r="N78" s="83"/>
      <c r="O78" s="83"/>
      <c r="P78" s="84"/>
      <c r="Q78" s="83"/>
      <c r="R78" s="83"/>
      <c r="S78" s="83"/>
      <c r="T78" s="83"/>
      <c r="U78" s="84"/>
      <c r="V78" s="83"/>
      <c r="W78" s="83"/>
      <c r="X78" s="83"/>
      <c r="Y78" s="83"/>
      <c r="Z78" s="71"/>
      <c r="AA78" s="83"/>
      <c r="AB78" s="46"/>
      <c r="AC78" s="83"/>
      <c r="AD78" s="71"/>
      <c r="AE78" s="46"/>
      <c r="AF78" s="32"/>
    </row>
    <row r="79" spans="2:33" ht="16" thickBot="1" x14ac:dyDescent="0.4">
      <c r="B79" s="119"/>
      <c r="C79" s="189" t="s">
        <v>1487</v>
      </c>
      <c r="D79" s="189"/>
      <c r="E79" s="189"/>
      <c r="F79" s="58"/>
      <c r="G79" s="82"/>
      <c r="H79" s="82"/>
      <c r="I79" s="83"/>
      <c r="J79" s="196" t="e">
        <f>J71+J75</f>
        <v>#DIV/0!</v>
      </c>
      <c r="K79" s="197"/>
      <c r="L79" s="83"/>
      <c r="M79" s="83"/>
      <c r="N79" s="83"/>
      <c r="O79" s="196" t="e">
        <f>O71+O75</f>
        <v>#DIV/0!</v>
      </c>
      <c r="P79" s="197"/>
      <c r="Q79" s="83"/>
      <c r="R79" s="83"/>
      <c r="S79" s="83"/>
      <c r="T79" s="196" t="e">
        <f>T71+T75</f>
        <v>#DIV/0!</v>
      </c>
      <c r="U79" s="197"/>
      <c r="V79" s="83"/>
      <c r="W79" s="83"/>
      <c r="X79" s="83"/>
      <c r="Y79" s="196" t="e">
        <f>Y71+Y75</f>
        <v>#DIV/0!</v>
      </c>
      <c r="Z79" s="197"/>
      <c r="AA79" s="83"/>
      <c r="AB79" s="46"/>
      <c r="AC79" s="251" t="e">
        <f>SUM(J79,O79,T79,Y79)</f>
        <v>#DIV/0!</v>
      </c>
      <c r="AD79" s="252"/>
      <c r="AE79" s="253"/>
      <c r="AF79" s="32"/>
    </row>
    <row r="80" spans="2:33" ht="15.5" x14ac:dyDescent="0.35">
      <c r="B80" s="119"/>
      <c r="C80" s="189"/>
      <c r="D80" s="189"/>
      <c r="E80" s="189"/>
      <c r="F80" s="58"/>
      <c r="G80" s="82"/>
      <c r="H80" s="82"/>
      <c r="I80" s="83"/>
      <c r="J80" s="198" t="s">
        <v>1134</v>
      </c>
      <c r="K80" s="198"/>
      <c r="L80" s="83"/>
      <c r="M80" s="83"/>
      <c r="N80" s="83"/>
      <c r="O80" s="198" t="s">
        <v>1135</v>
      </c>
      <c r="P80" s="198"/>
      <c r="Q80" s="83"/>
      <c r="R80" s="83"/>
      <c r="S80" s="83"/>
      <c r="T80" s="198" t="s">
        <v>1136</v>
      </c>
      <c r="U80" s="198"/>
      <c r="V80" s="83"/>
      <c r="W80" s="83"/>
      <c r="X80" s="83"/>
      <c r="Y80" s="198" t="s">
        <v>1137</v>
      </c>
      <c r="Z80" s="198"/>
      <c r="AA80" s="83"/>
      <c r="AB80" s="46"/>
      <c r="AC80" s="83"/>
      <c r="AD80" s="71"/>
      <c r="AE80" s="46"/>
      <c r="AF80" s="32"/>
    </row>
    <row r="81" spans="2:33" ht="15.5" x14ac:dyDescent="0.35">
      <c r="B81" s="119"/>
      <c r="C81" s="189"/>
      <c r="D81" s="189"/>
      <c r="E81" s="189"/>
      <c r="F81" s="58"/>
      <c r="G81" s="82"/>
      <c r="H81" s="82"/>
      <c r="I81" s="100"/>
      <c r="J81" s="190" t="s">
        <v>1117</v>
      </c>
      <c r="K81" s="191"/>
      <c r="L81" s="100"/>
      <c r="M81" s="100"/>
      <c r="N81" s="100"/>
      <c r="O81" s="190" t="s">
        <v>1118</v>
      </c>
      <c r="P81" s="191"/>
      <c r="Q81" s="100"/>
      <c r="R81" s="100"/>
      <c r="S81" s="100"/>
      <c r="T81" s="190" t="s">
        <v>1119</v>
      </c>
      <c r="U81" s="191"/>
      <c r="V81" s="100"/>
      <c r="W81" s="100"/>
      <c r="X81" s="100"/>
      <c r="Y81" s="190" t="s">
        <v>1120</v>
      </c>
      <c r="Z81" s="191"/>
      <c r="AA81" s="100"/>
      <c r="AB81" s="46"/>
      <c r="AC81" s="83"/>
      <c r="AD81" s="71"/>
      <c r="AE81" s="46"/>
      <c r="AF81" s="32"/>
    </row>
    <row r="82" spans="2:33" ht="15.5" x14ac:dyDescent="0.35">
      <c r="B82" s="119"/>
      <c r="C82" s="39"/>
      <c r="D82" s="39"/>
      <c r="E82" s="39"/>
      <c r="F82" s="58"/>
      <c r="G82" s="82"/>
      <c r="H82" s="82"/>
      <c r="I82" s="83"/>
      <c r="J82" s="83"/>
      <c r="K82" s="83"/>
      <c r="L82" s="83"/>
      <c r="M82" s="83"/>
      <c r="N82" s="83"/>
      <c r="O82" s="83"/>
      <c r="P82" s="84"/>
      <c r="Q82" s="83"/>
      <c r="R82" s="83"/>
      <c r="S82" s="83"/>
      <c r="T82" s="83"/>
      <c r="U82" s="84"/>
      <c r="V82" s="83"/>
      <c r="W82" s="83"/>
      <c r="X82" s="83"/>
      <c r="Y82" s="83"/>
      <c r="Z82" s="71"/>
      <c r="AA82" s="83"/>
      <c r="AB82" s="46"/>
      <c r="AC82" s="83"/>
      <c r="AD82" s="71"/>
      <c r="AE82" s="46"/>
      <c r="AF82" s="32"/>
    </row>
    <row r="83" spans="2:33" ht="15.5" customHeight="1" x14ac:dyDescent="0.35">
      <c r="B83" s="119"/>
      <c r="C83" s="186" t="s">
        <v>1138</v>
      </c>
      <c r="D83" s="186"/>
      <c r="E83" s="186"/>
      <c r="F83" s="58"/>
      <c r="G83" s="82"/>
      <c r="H83" s="82"/>
      <c r="I83" s="83"/>
      <c r="J83" s="83"/>
      <c r="K83" s="83"/>
      <c r="L83" s="83"/>
      <c r="M83" s="83"/>
      <c r="N83" s="83"/>
      <c r="O83" s="83"/>
      <c r="P83" s="84"/>
      <c r="Q83" s="83"/>
      <c r="R83" s="83"/>
      <c r="S83" s="83"/>
      <c r="T83" s="83"/>
      <c r="U83" s="84"/>
      <c r="V83" s="83"/>
      <c r="W83" s="83"/>
      <c r="X83" s="83"/>
      <c r="Y83" s="83"/>
      <c r="Z83" s="71"/>
      <c r="AA83" s="83"/>
      <c r="AB83" s="46"/>
      <c r="AC83" s="83"/>
      <c r="AD83" s="71"/>
      <c r="AE83" s="46"/>
      <c r="AF83" s="32"/>
    </row>
    <row r="84" spans="2:33" ht="15.5" x14ac:dyDescent="0.35">
      <c r="B84" s="119"/>
      <c r="C84" s="186"/>
      <c r="D84" s="186"/>
      <c r="E84" s="186"/>
      <c r="F84" s="58"/>
      <c r="G84" s="82"/>
      <c r="H84" s="82"/>
      <c r="I84" s="83"/>
      <c r="J84" s="83"/>
      <c r="K84" s="83"/>
      <c r="L84" s="83"/>
      <c r="M84" s="83"/>
      <c r="N84" s="83"/>
      <c r="O84" s="83"/>
      <c r="P84" s="84"/>
      <c r="Q84" s="83"/>
      <c r="R84" s="83"/>
      <c r="S84" s="83"/>
      <c r="T84" s="83"/>
      <c r="U84" s="84"/>
      <c r="V84" s="83"/>
      <c r="W84" s="83"/>
      <c r="X84" s="83"/>
      <c r="Y84" s="83"/>
      <c r="Z84" s="71"/>
      <c r="AA84" s="83"/>
      <c r="AB84" s="46"/>
      <c r="AC84" s="83"/>
      <c r="AD84" s="71"/>
      <c r="AE84" s="46"/>
      <c r="AF84" s="32"/>
      <c r="AG84" t="s">
        <v>18</v>
      </c>
    </row>
    <row r="85" spans="2:33" ht="15.5" x14ac:dyDescent="0.35">
      <c r="B85" s="119"/>
      <c r="C85" s="186"/>
      <c r="D85" s="186"/>
      <c r="E85" s="186"/>
      <c r="F85" s="58"/>
      <c r="G85" s="82"/>
      <c r="H85" s="82"/>
      <c r="I85" s="83"/>
      <c r="J85" s="83"/>
      <c r="K85" s="83"/>
      <c r="L85" s="83"/>
      <c r="M85" s="83"/>
      <c r="N85" s="83"/>
      <c r="O85" s="83"/>
      <c r="P85" s="84"/>
      <c r="Q85" s="83"/>
      <c r="R85" s="83"/>
      <c r="S85" s="83"/>
      <c r="T85" s="83"/>
      <c r="U85" s="84"/>
      <c r="V85" s="83"/>
      <c r="W85" s="83"/>
      <c r="X85" s="83"/>
      <c r="Y85" s="83"/>
      <c r="Z85" s="71"/>
      <c r="AA85" s="83"/>
      <c r="AB85" s="46"/>
      <c r="AC85" s="83"/>
      <c r="AD85" s="71"/>
      <c r="AE85" s="46"/>
      <c r="AF85" s="32"/>
    </row>
    <row r="86" spans="2:33" ht="16" thickBot="1" x14ac:dyDescent="0.4">
      <c r="B86" s="119"/>
      <c r="C86" s="39"/>
      <c r="D86" s="39"/>
      <c r="E86" s="39"/>
      <c r="F86" s="58"/>
      <c r="G86" s="82"/>
      <c r="H86" s="82"/>
      <c r="I86" s="83"/>
      <c r="J86" s="83"/>
      <c r="K86" s="83"/>
      <c r="L86" s="83"/>
      <c r="M86" s="83"/>
      <c r="N86" s="83"/>
      <c r="O86" s="83"/>
      <c r="P86" s="84"/>
      <c r="Q86" s="83"/>
      <c r="R86" s="83"/>
      <c r="S86" s="83"/>
      <c r="T86" s="83"/>
      <c r="U86" s="84"/>
      <c r="V86" s="83"/>
      <c r="W86" s="83"/>
      <c r="X86" s="83"/>
      <c r="Y86" s="83"/>
      <c r="Z86" s="71"/>
      <c r="AA86" s="83"/>
      <c r="AB86" s="46"/>
      <c r="AC86" s="83"/>
      <c r="AD86" s="71"/>
      <c r="AE86" s="46"/>
      <c r="AF86" s="32"/>
    </row>
    <row r="87" spans="2:33" ht="16" thickBot="1" x14ac:dyDescent="0.4">
      <c r="B87" s="119"/>
      <c r="C87" s="205" t="s">
        <v>1488</v>
      </c>
      <c r="D87" s="206"/>
      <c r="E87" s="206"/>
      <c r="F87" s="196">
        <f>F55-F23</f>
        <v>0</v>
      </c>
      <c r="G87" s="197"/>
      <c r="H87" s="82"/>
      <c r="I87" s="83"/>
      <c r="J87" s="83"/>
      <c r="K87" s="83"/>
      <c r="L87" s="83"/>
      <c r="M87" s="83"/>
      <c r="N87" s="83"/>
      <c r="O87" s="83"/>
      <c r="P87" s="84"/>
      <c r="Q87" s="83"/>
      <c r="R87" s="83"/>
      <c r="S87" s="83"/>
      <c r="T87" s="83"/>
      <c r="U87" s="84"/>
      <c r="V87" s="83"/>
      <c r="W87" s="83"/>
      <c r="X87" s="83"/>
      <c r="Y87" s="83"/>
      <c r="Z87" s="71"/>
      <c r="AA87" s="83"/>
      <c r="AB87" s="46"/>
      <c r="AC87" s="83"/>
      <c r="AD87" s="71"/>
      <c r="AE87" s="46"/>
      <c r="AF87" s="32"/>
    </row>
    <row r="88" spans="2:33" ht="15.5" x14ac:dyDescent="0.35">
      <c r="B88" s="119"/>
      <c r="C88" s="206"/>
      <c r="D88" s="206"/>
      <c r="E88" s="206"/>
      <c r="F88" s="240" t="s">
        <v>1139</v>
      </c>
      <c r="G88" s="240"/>
      <c r="H88" s="82"/>
      <c r="I88" s="83"/>
      <c r="J88" s="83"/>
      <c r="K88" s="83"/>
      <c r="L88" s="83"/>
      <c r="M88" s="83"/>
      <c r="N88" s="83"/>
      <c r="O88" s="83"/>
      <c r="P88" s="84"/>
      <c r="Q88" s="83"/>
      <c r="R88" s="83"/>
      <c r="S88" s="83"/>
      <c r="T88" s="83"/>
      <c r="U88" s="84"/>
      <c r="V88" s="83"/>
      <c r="W88" s="83"/>
      <c r="X88" s="83"/>
      <c r="Y88" s="83"/>
      <c r="Z88" s="71"/>
      <c r="AA88" s="83"/>
      <c r="AB88" s="46"/>
      <c r="AC88" s="83"/>
      <c r="AD88" s="71"/>
      <c r="AE88" s="46"/>
      <c r="AF88" s="32"/>
    </row>
    <row r="89" spans="2:33" ht="15.5" x14ac:dyDescent="0.35">
      <c r="B89" s="119"/>
      <c r="C89" s="39"/>
      <c r="D89" s="39"/>
      <c r="E89" s="39"/>
      <c r="F89" s="201" t="s">
        <v>1121</v>
      </c>
      <c r="G89" s="202"/>
      <c r="H89" s="82"/>
      <c r="I89" s="83"/>
      <c r="J89" s="83"/>
      <c r="K89" s="83"/>
      <c r="L89" s="83"/>
      <c r="M89" s="83"/>
      <c r="N89" s="83"/>
      <c r="O89" s="83"/>
      <c r="P89" s="84"/>
      <c r="Q89" s="83"/>
      <c r="R89" s="83"/>
      <c r="S89" s="83"/>
      <c r="T89" s="83"/>
      <c r="U89" s="84"/>
      <c r="V89" s="83"/>
      <c r="W89" s="83"/>
      <c r="X89" s="83"/>
      <c r="Y89" s="83"/>
      <c r="Z89" s="71"/>
      <c r="AA89" s="83"/>
      <c r="AB89" s="46"/>
      <c r="AC89" s="83"/>
      <c r="AD89" s="71"/>
      <c r="AE89" s="46"/>
      <c r="AF89" s="32"/>
    </row>
    <row r="90" spans="2:33" ht="16" thickBot="1" x14ac:dyDescent="0.4">
      <c r="B90" s="119"/>
      <c r="C90" s="39"/>
      <c r="D90" s="39"/>
      <c r="E90" s="39"/>
      <c r="F90" s="58"/>
      <c r="G90" s="82"/>
      <c r="H90" s="82"/>
      <c r="I90" s="83"/>
      <c r="J90" s="83"/>
      <c r="K90" s="83"/>
      <c r="L90" s="83"/>
      <c r="M90" s="83"/>
      <c r="N90" s="83"/>
      <c r="O90" s="83"/>
      <c r="P90" s="84"/>
      <c r="Q90" s="83"/>
      <c r="R90" s="83"/>
      <c r="S90" s="83"/>
      <c r="T90" s="83"/>
      <c r="U90" s="84"/>
      <c r="V90" s="83"/>
      <c r="W90" s="83"/>
      <c r="X90" s="83"/>
      <c r="Y90" s="83"/>
      <c r="Z90" s="71"/>
      <c r="AA90" s="83"/>
      <c r="AB90" s="46"/>
      <c r="AC90" s="83"/>
      <c r="AD90" s="71"/>
      <c r="AE90" s="46"/>
      <c r="AF90" s="32"/>
    </row>
    <row r="91" spans="2:33" ht="16" thickBot="1" x14ac:dyDescent="0.4">
      <c r="B91" s="119"/>
      <c r="C91" s="205" t="s">
        <v>1499</v>
      </c>
      <c r="D91" s="206"/>
      <c r="E91" s="206"/>
      <c r="F91" s="203">
        <f>INDEX('CTR1 Data'!D:D,MATCH(B9,'CTR1 Data'!A:A,0))</f>
        <v>0</v>
      </c>
      <c r="G91" s="204"/>
      <c r="H91" s="48"/>
      <c r="I91" s="48"/>
      <c r="J91" s="203">
        <f>INDEX('CTR1 Data'!I:I,MATCH(B9,'CTR1 Data'!A:A,0))</f>
        <v>0</v>
      </c>
      <c r="K91" s="204"/>
      <c r="L91" s="48"/>
      <c r="M91" s="48"/>
      <c r="N91" s="48"/>
      <c r="O91" s="203">
        <f>INDEX('CTR1 Data'!J:J,MATCH(B9,'CTR1 Data'!A:A,0))</f>
        <v>0</v>
      </c>
      <c r="P91" s="204"/>
      <c r="Q91" s="48"/>
      <c r="R91" s="48"/>
      <c r="S91" s="48"/>
      <c r="T91" s="203">
        <f>INDEX('CTR1 Data'!K:K,MATCH(B9,'CTR1 Data'!A:A,0))</f>
        <v>0</v>
      </c>
      <c r="U91" s="204"/>
      <c r="V91" s="48"/>
      <c r="W91" s="46"/>
      <c r="X91" s="48"/>
      <c r="Y91" s="203">
        <f>INDEX('CTR1 Data'!L:L,MATCH(B9,'CTR1 Data'!A:A,0))</f>
        <v>0</v>
      </c>
      <c r="Z91" s="204"/>
      <c r="AA91" s="48"/>
      <c r="AB91" s="150"/>
      <c r="AC91" s="251">
        <f>SUM(F91,J91,O91,T91,Y91)</f>
        <v>0</v>
      </c>
      <c r="AD91" s="252"/>
      <c r="AE91" s="253"/>
      <c r="AF91" s="32"/>
    </row>
    <row r="92" spans="2:33" ht="31" customHeight="1" x14ac:dyDescent="0.35">
      <c r="B92" s="119"/>
      <c r="C92" s="206"/>
      <c r="D92" s="206"/>
      <c r="E92" s="206"/>
      <c r="F92" s="190" t="s">
        <v>1070</v>
      </c>
      <c r="G92" s="191"/>
      <c r="H92" s="75"/>
      <c r="I92" s="76"/>
      <c r="J92" s="190" t="s">
        <v>1122</v>
      </c>
      <c r="K92" s="191"/>
      <c r="L92" s="76"/>
      <c r="M92" s="76"/>
      <c r="N92" s="76"/>
      <c r="O92" s="190" t="s">
        <v>1123</v>
      </c>
      <c r="P92" s="191"/>
      <c r="Q92" s="76"/>
      <c r="R92" s="76"/>
      <c r="S92" s="76"/>
      <c r="T92" s="190" t="s">
        <v>1124</v>
      </c>
      <c r="U92" s="191"/>
      <c r="V92" s="76"/>
      <c r="W92" s="76"/>
      <c r="X92" s="76"/>
      <c r="Y92" s="190" t="s">
        <v>1125</v>
      </c>
      <c r="Z92" s="191"/>
      <c r="AA92" s="76"/>
      <c r="AB92" s="46"/>
      <c r="AC92" s="83"/>
      <c r="AD92" s="71"/>
      <c r="AE92" s="46"/>
      <c r="AF92" s="32"/>
    </row>
    <row r="93" spans="2:33" ht="15.5" x14ac:dyDescent="0.35">
      <c r="B93" s="119"/>
      <c r="C93" s="39"/>
      <c r="D93" s="39"/>
      <c r="E93" s="39"/>
      <c r="F93" s="58"/>
      <c r="G93" s="82"/>
      <c r="H93" s="82"/>
      <c r="I93" s="83"/>
      <c r="J93" s="83"/>
      <c r="K93" s="83"/>
      <c r="L93" s="83"/>
      <c r="M93" s="83"/>
      <c r="N93" s="83"/>
      <c r="O93" s="83"/>
      <c r="P93" s="84"/>
      <c r="Q93" s="83"/>
      <c r="R93" s="83"/>
      <c r="S93" s="83"/>
      <c r="T93" s="83"/>
      <c r="U93" s="84"/>
      <c r="V93" s="83"/>
      <c r="W93" s="83"/>
      <c r="X93" s="83"/>
      <c r="Y93" s="83"/>
      <c r="Z93" s="71"/>
      <c r="AA93" s="83"/>
      <c r="AB93" s="46"/>
      <c r="AC93" s="151" t="str">
        <f>IF(AND($E$12="Cumberland",AC91&lt;&gt;'CTR1 Data'!N303), "Please ensure that the figures entered in Line 16 are correct.","")</f>
        <v/>
      </c>
      <c r="AD93" s="71"/>
      <c r="AE93" s="46"/>
      <c r="AF93" s="32"/>
    </row>
    <row r="94" spans="2:33" ht="15.5" x14ac:dyDescent="0.35">
      <c r="B94" s="119"/>
      <c r="C94" s="39"/>
      <c r="D94" s="39"/>
      <c r="E94" s="39"/>
      <c r="F94" s="58"/>
      <c r="G94" s="82"/>
      <c r="H94" s="82"/>
      <c r="I94" s="83"/>
      <c r="J94" s="83"/>
      <c r="K94" s="83"/>
      <c r="L94" s="83"/>
      <c r="M94" s="83"/>
      <c r="N94" s="83"/>
      <c r="O94" s="83"/>
      <c r="P94" s="84"/>
      <c r="Q94" s="83"/>
      <c r="R94" s="83"/>
      <c r="S94" s="83"/>
      <c r="T94" s="83"/>
      <c r="U94" s="84"/>
      <c r="V94" s="83"/>
      <c r="W94" s="83"/>
      <c r="X94" s="83"/>
      <c r="Y94" s="83"/>
      <c r="Z94" s="71"/>
      <c r="AA94" s="83"/>
      <c r="AB94" s="46"/>
      <c r="AC94" s="151" t="str">
        <f>IF(AND($E$12="Westmorland and Furness",AC91&lt;&gt;'CTR1 Data'!N308), "Please ensure that the figures entered in Line 16 are correct.","")</f>
        <v/>
      </c>
      <c r="AD94" s="71"/>
      <c r="AE94" s="46"/>
      <c r="AF94" s="32"/>
    </row>
    <row r="95" spans="2:33" ht="16" thickBot="1" x14ac:dyDescent="0.4">
      <c r="B95" s="119"/>
      <c r="C95" s="39"/>
      <c r="D95" s="39"/>
      <c r="E95" s="39"/>
      <c r="F95" s="58"/>
      <c r="G95" s="82"/>
      <c r="H95" s="82"/>
      <c r="I95" s="83"/>
      <c r="J95" s="83"/>
      <c r="K95" s="83"/>
      <c r="L95" s="83"/>
      <c r="M95" s="83"/>
      <c r="N95" s="83"/>
      <c r="O95" s="83"/>
      <c r="P95" s="84"/>
      <c r="Q95" s="83"/>
      <c r="R95" s="83"/>
      <c r="S95" s="83"/>
      <c r="T95" s="83"/>
      <c r="U95" s="84"/>
      <c r="V95" s="83"/>
      <c r="W95" s="83"/>
      <c r="X95" s="83"/>
      <c r="Y95" s="83"/>
      <c r="Z95" s="71"/>
      <c r="AA95" s="83"/>
      <c r="AB95" s="46"/>
      <c r="AC95" s="83"/>
      <c r="AD95" s="71"/>
      <c r="AE95" s="46"/>
      <c r="AF95" s="32"/>
    </row>
    <row r="96" spans="2:33" ht="16" thickBot="1" x14ac:dyDescent="0.4">
      <c r="B96" s="119"/>
      <c r="C96" s="205" t="s">
        <v>1513</v>
      </c>
      <c r="D96" s="206"/>
      <c r="E96" s="206"/>
      <c r="F96" s="187" t="e">
        <f>$F$87*(F$91/$AC$91)</f>
        <v>#DIV/0!</v>
      </c>
      <c r="G96" s="188"/>
      <c r="H96" s="35"/>
      <c r="I96" s="35"/>
      <c r="J96" s="187" t="e">
        <f>$F$87*(J$91/$AC$91)</f>
        <v>#DIV/0!</v>
      </c>
      <c r="K96" s="188"/>
      <c r="L96" s="35"/>
      <c r="M96" s="35"/>
      <c r="N96" s="35"/>
      <c r="O96" s="187" t="e">
        <f>$F$87*(O$91/$AC$91)</f>
        <v>#DIV/0!</v>
      </c>
      <c r="P96" s="188"/>
      <c r="Q96" s="35"/>
      <c r="R96" s="35"/>
      <c r="S96" s="35"/>
      <c r="T96" s="187" t="e">
        <f>$F$87*(T$91/$AC$91)</f>
        <v>#DIV/0!</v>
      </c>
      <c r="U96" s="188"/>
      <c r="V96" s="35"/>
      <c r="W96" s="35"/>
      <c r="X96" s="35"/>
      <c r="Y96" s="187" t="e">
        <f>$F$87*(Y$91/$AC$91)</f>
        <v>#DIV/0!</v>
      </c>
      <c r="Z96" s="188"/>
      <c r="AA96" s="35"/>
      <c r="AB96" s="148"/>
      <c r="AC96" s="251" t="e">
        <f>SUM(F96,J96,O96,T96,Y96)</f>
        <v>#DIV/0!</v>
      </c>
      <c r="AD96" s="252"/>
      <c r="AE96" s="253"/>
      <c r="AF96" s="32"/>
    </row>
    <row r="97" spans="2:32" ht="15.5" x14ac:dyDescent="0.35">
      <c r="B97" s="119"/>
      <c r="C97" s="206"/>
      <c r="D97" s="206"/>
      <c r="E97" s="206"/>
      <c r="F97" s="99" t="s">
        <v>1508</v>
      </c>
      <c r="G97" s="82"/>
      <c r="H97" s="82"/>
      <c r="I97" s="83"/>
      <c r="J97" s="99" t="s">
        <v>1509</v>
      </c>
      <c r="K97" s="83"/>
      <c r="L97" s="83"/>
      <c r="M97" s="83"/>
      <c r="N97" s="83"/>
      <c r="O97" s="99" t="s">
        <v>1510</v>
      </c>
      <c r="P97" s="84"/>
      <c r="Q97" s="83"/>
      <c r="R97" s="83"/>
      <c r="S97" s="83"/>
      <c r="T97" s="99" t="s">
        <v>1511</v>
      </c>
      <c r="U97" s="84"/>
      <c r="V97" s="83"/>
      <c r="W97" s="83"/>
      <c r="X97" s="83"/>
      <c r="Y97" s="99" t="s">
        <v>1512</v>
      </c>
      <c r="Z97" s="71"/>
      <c r="AA97" s="83"/>
      <c r="AB97" s="46"/>
      <c r="AC97" s="207"/>
      <c r="AD97" s="208"/>
      <c r="AE97" s="147"/>
      <c r="AF97" s="32"/>
    </row>
    <row r="98" spans="2:32" ht="15.5" x14ac:dyDescent="0.35">
      <c r="B98" s="119"/>
      <c r="C98" s="39"/>
      <c r="D98" s="39"/>
      <c r="E98" s="39"/>
      <c r="F98" s="192" t="s">
        <v>1071</v>
      </c>
      <c r="G98" s="192"/>
      <c r="H98" s="82"/>
      <c r="I98" s="100"/>
      <c r="J98" s="190" t="s">
        <v>1126</v>
      </c>
      <c r="K98" s="191"/>
      <c r="L98" s="100"/>
      <c r="M98" s="100"/>
      <c r="N98" s="100"/>
      <c r="O98" s="190" t="s">
        <v>1127</v>
      </c>
      <c r="P98" s="191"/>
      <c r="Q98" s="100"/>
      <c r="R98" s="100"/>
      <c r="S98" s="100"/>
      <c r="T98" s="190" t="s">
        <v>1128</v>
      </c>
      <c r="U98" s="191"/>
      <c r="V98" s="100"/>
      <c r="W98" s="100"/>
      <c r="X98" s="100"/>
      <c r="Y98" s="190" t="s">
        <v>1129</v>
      </c>
      <c r="Z98" s="191"/>
      <c r="AA98" s="100"/>
      <c r="AB98" s="46"/>
      <c r="AC98" s="83"/>
      <c r="AD98" s="71"/>
      <c r="AE98" s="46"/>
      <c r="AF98" s="32"/>
    </row>
    <row r="99" spans="2:32" ht="16" thickBot="1" x14ac:dyDescent="0.4">
      <c r="B99" s="119"/>
      <c r="C99" s="39"/>
      <c r="D99" s="39"/>
      <c r="E99" s="39"/>
      <c r="F99" s="58"/>
      <c r="G99" s="82"/>
      <c r="H99" s="82"/>
      <c r="I99" s="83"/>
      <c r="J99" s="83"/>
      <c r="K99" s="83"/>
      <c r="L99" s="83"/>
      <c r="M99" s="83"/>
      <c r="N99" s="83"/>
      <c r="O99" s="83"/>
      <c r="P99" s="84"/>
      <c r="Q99" s="83"/>
      <c r="R99" s="83"/>
      <c r="S99" s="83"/>
      <c r="T99" s="83"/>
      <c r="U99" s="84"/>
      <c r="V99" s="83"/>
      <c r="W99" s="83"/>
      <c r="X99" s="83"/>
      <c r="Y99" s="83"/>
      <c r="Z99" s="71"/>
      <c r="AA99" s="83"/>
      <c r="AB99" s="46"/>
      <c r="AC99" s="83"/>
      <c r="AD99" s="71"/>
      <c r="AE99" s="46"/>
      <c r="AF99" s="32"/>
    </row>
    <row r="100" spans="2:32" ht="16" thickBot="1" x14ac:dyDescent="0.4">
      <c r="B100" s="119"/>
      <c r="C100" s="189" t="s">
        <v>1489</v>
      </c>
      <c r="D100" s="189"/>
      <c r="E100" s="189"/>
      <c r="F100" s="58"/>
      <c r="G100" s="82"/>
      <c r="H100" s="82"/>
      <c r="I100" s="83"/>
      <c r="J100" s="199">
        <v>0</v>
      </c>
      <c r="K100" s="200"/>
      <c r="L100" s="83"/>
      <c r="M100" s="83"/>
      <c r="N100" s="83"/>
      <c r="O100" s="199">
        <v>0</v>
      </c>
      <c r="P100" s="200"/>
      <c r="Q100" s="83"/>
      <c r="R100" s="83"/>
      <c r="S100" s="83"/>
      <c r="T100" s="199">
        <v>0</v>
      </c>
      <c r="U100" s="200"/>
      <c r="V100" s="83"/>
      <c r="W100" s="83"/>
      <c r="X100" s="83"/>
      <c r="Y100" s="199">
        <v>0</v>
      </c>
      <c r="Z100" s="200"/>
      <c r="AA100" s="83"/>
      <c r="AB100" s="46"/>
      <c r="AC100" s="251">
        <f>SUM(J100,O100,T100,Y100)</f>
        <v>0</v>
      </c>
      <c r="AD100" s="252"/>
      <c r="AE100" s="253"/>
      <c r="AF100" s="32"/>
    </row>
    <row r="101" spans="2:32" ht="15.5" x14ac:dyDescent="0.35">
      <c r="B101" s="119"/>
      <c r="C101" s="189"/>
      <c r="D101" s="189"/>
      <c r="E101" s="189"/>
      <c r="F101" s="58"/>
      <c r="G101" s="82"/>
      <c r="H101" s="82"/>
      <c r="I101" s="76"/>
      <c r="J101" s="194" t="s">
        <v>1130</v>
      </c>
      <c r="K101" s="195"/>
      <c r="L101" s="76"/>
      <c r="M101" s="76"/>
      <c r="N101" s="76"/>
      <c r="O101" s="194" t="s">
        <v>1131</v>
      </c>
      <c r="P101" s="195"/>
      <c r="Q101" s="76"/>
      <c r="R101" s="76"/>
      <c r="S101" s="76"/>
      <c r="T101" s="194" t="s">
        <v>1132</v>
      </c>
      <c r="U101" s="195"/>
      <c r="V101" s="76"/>
      <c r="W101" s="76"/>
      <c r="X101" s="76"/>
      <c r="Y101" s="194" t="s">
        <v>1133</v>
      </c>
      <c r="Z101" s="195"/>
      <c r="AA101" s="76"/>
      <c r="AB101" s="46"/>
      <c r="AC101" s="83"/>
      <c r="AD101" s="71"/>
      <c r="AE101" s="46"/>
      <c r="AF101" s="32"/>
    </row>
    <row r="102" spans="2:32" ht="62" customHeight="1" x14ac:dyDescent="0.35">
      <c r="B102" s="119"/>
      <c r="C102" s="189"/>
      <c r="D102" s="189"/>
      <c r="E102" s="189"/>
      <c r="F102" s="58"/>
      <c r="G102" s="82"/>
      <c r="H102" s="82"/>
      <c r="I102" s="83"/>
      <c r="J102" s="83"/>
      <c r="K102" s="83"/>
      <c r="L102" s="83"/>
      <c r="M102" s="83"/>
      <c r="N102" s="83"/>
      <c r="O102" s="83"/>
      <c r="P102" s="84"/>
      <c r="Q102" s="83"/>
      <c r="R102" s="83"/>
      <c r="S102" s="83"/>
      <c r="T102" s="83"/>
      <c r="U102" s="84"/>
      <c r="V102" s="83"/>
      <c r="W102" s="83"/>
      <c r="X102" s="83"/>
      <c r="Y102" s="83"/>
      <c r="Z102" s="71"/>
      <c r="AA102" s="83"/>
      <c r="AB102" s="46"/>
      <c r="AC102" s="83"/>
      <c r="AD102" s="71"/>
      <c r="AE102" s="46"/>
      <c r="AF102" s="32"/>
    </row>
    <row r="103" spans="2:32" ht="16" thickBot="1" x14ac:dyDescent="0.4">
      <c r="B103" s="119"/>
      <c r="C103" s="39"/>
      <c r="D103" s="39"/>
      <c r="E103" s="39"/>
      <c r="F103" s="58"/>
      <c r="G103" s="82"/>
      <c r="H103" s="82"/>
      <c r="I103" s="83"/>
      <c r="J103" s="83"/>
      <c r="K103" s="83"/>
      <c r="L103" s="83"/>
      <c r="M103" s="83"/>
      <c r="N103" s="83"/>
      <c r="O103" s="83"/>
      <c r="P103" s="84"/>
      <c r="Q103" s="83"/>
      <c r="R103" s="83"/>
      <c r="S103" s="83"/>
      <c r="T103" s="83"/>
      <c r="U103" s="84"/>
      <c r="V103" s="83"/>
      <c r="W103" s="83"/>
      <c r="X103" s="83"/>
      <c r="Y103" s="83"/>
      <c r="Z103" s="71"/>
      <c r="AA103" s="83"/>
      <c r="AB103" s="46"/>
      <c r="AC103" s="83"/>
      <c r="AD103" s="71"/>
      <c r="AE103" s="46"/>
      <c r="AF103" s="32"/>
    </row>
    <row r="104" spans="2:32" ht="16" thickBot="1" x14ac:dyDescent="0.4">
      <c r="B104" s="119"/>
      <c r="C104" s="189" t="s">
        <v>1490</v>
      </c>
      <c r="D104" s="189"/>
      <c r="E104" s="189"/>
      <c r="F104" s="58"/>
      <c r="G104" s="82"/>
      <c r="H104" s="82"/>
      <c r="I104" s="83"/>
      <c r="J104" s="196" t="e">
        <f>J96+J100</f>
        <v>#DIV/0!</v>
      </c>
      <c r="K104" s="197"/>
      <c r="L104" s="83"/>
      <c r="M104" s="83"/>
      <c r="N104" s="83"/>
      <c r="O104" s="196" t="e">
        <f>O96+O100</f>
        <v>#DIV/0!</v>
      </c>
      <c r="P104" s="197"/>
      <c r="Q104" s="83"/>
      <c r="R104" s="83"/>
      <c r="S104" s="83"/>
      <c r="T104" s="196" t="e">
        <f>T96+T100</f>
        <v>#DIV/0!</v>
      </c>
      <c r="U104" s="197"/>
      <c r="V104" s="83"/>
      <c r="W104" s="83"/>
      <c r="X104" s="83"/>
      <c r="Y104" s="196" t="e">
        <f>Y96+Y100</f>
        <v>#DIV/0!</v>
      </c>
      <c r="Z104" s="197"/>
      <c r="AA104" s="83"/>
      <c r="AB104" s="46"/>
      <c r="AC104" s="251" t="e">
        <f>SUM(J104,O104,T104,Y104)</f>
        <v>#DIV/0!</v>
      </c>
      <c r="AD104" s="252"/>
      <c r="AE104" s="253"/>
      <c r="AF104" s="32"/>
    </row>
    <row r="105" spans="2:32" ht="15.5" x14ac:dyDescent="0.35">
      <c r="B105" s="119"/>
      <c r="C105" s="189"/>
      <c r="D105" s="189"/>
      <c r="E105" s="189"/>
      <c r="F105" s="58"/>
      <c r="G105" s="82"/>
      <c r="H105" s="82"/>
      <c r="I105" s="83"/>
      <c r="J105" s="198" t="s">
        <v>1140</v>
      </c>
      <c r="K105" s="198"/>
      <c r="L105" s="83"/>
      <c r="M105" s="83"/>
      <c r="N105" s="83"/>
      <c r="O105" s="198" t="s">
        <v>1141</v>
      </c>
      <c r="P105" s="198"/>
      <c r="Q105" s="83"/>
      <c r="R105" s="83"/>
      <c r="S105" s="83"/>
      <c r="T105" s="198" t="s">
        <v>1142</v>
      </c>
      <c r="U105" s="198"/>
      <c r="V105" s="83"/>
      <c r="W105" s="83"/>
      <c r="X105" s="83"/>
      <c r="Y105" s="198" t="s">
        <v>1143</v>
      </c>
      <c r="Z105" s="198"/>
      <c r="AA105" s="83"/>
      <c r="AB105" s="46"/>
      <c r="AC105" s="83"/>
      <c r="AD105" s="71"/>
      <c r="AE105" s="46"/>
      <c r="AF105" s="32"/>
    </row>
    <row r="106" spans="2:32" ht="15.5" x14ac:dyDescent="0.35">
      <c r="B106" s="119"/>
      <c r="C106" s="189"/>
      <c r="D106" s="189"/>
      <c r="E106" s="189"/>
      <c r="F106" s="58"/>
      <c r="G106" s="82"/>
      <c r="H106" s="82"/>
      <c r="I106" s="100"/>
      <c r="J106" s="190" t="s">
        <v>1072</v>
      </c>
      <c r="K106" s="191"/>
      <c r="L106" s="100"/>
      <c r="M106" s="100"/>
      <c r="N106" s="100"/>
      <c r="O106" s="190" t="s">
        <v>1073</v>
      </c>
      <c r="P106" s="191"/>
      <c r="Q106" s="100"/>
      <c r="R106" s="100"/>
      <c r="S106" s="100"/>
      <c r="T106" s="190" t="s">
        <v>1074</v>
      </c>
      <c r="U106" s="191"/>
      <c r="V106" s="100"/>
      <c r="W106" s="100"/>
      <c r="X106" s="100"/>
      <c r="Y106" s="190" t="s">
        <v>1075</v>
      </c>
      <c r="Z106" s="191"/>
      <c r="AA106" s="100"/>
      <c r="AB106" s="46"/>
      <c r="AC106" s="83"/>
      <c r="AD106" s="71"/>
      <c r="AE106" s="46"/>
      <c r="AF106" s="32"/>
    </row>
    <row r="107" spans="2:32" ht="15.5" x14ac:dyDescent="0.35">
      <c r="B107" s="119"/>
      <c r="C107" s="39"/>
      <c r="D107" s="39"/>
      <c r="E107" s="39"/>
      <c r="F107" s="58"/>
      <c r="G107" s="82"/>
      <c r="H107" s="82"/>
      <c r="I107" s="83"/>
      <c r="J107" s="83"/>
      <c r="K107" s="83"/>
      <c r="L107" s="83"/>
      <c r="M107" s="83"/>
      <c r="N107" s="83"/>
      <c r="O107" s="83"/>
      <c r="P107" s="84"/>
      <c r="Q107" s="83"/>
      <c r="R107" s="83"/>
      <c r="S107" s="83"/>
      <c r="T107" s="83"/>
      <c r="U107" s="84"/>
      <c r="V107" s="83"/>
      <c r="W107" s="83"/>
      <c r="X107" s="83"/>
      <c r="Y107" s="83"/>
      <c r="Z107" s="71"/>
      <c r="AA107" s="83"/>
      <c r="AB107" s="46"/>
      <c r="AC107" s="83"/>
      <c r="AD107" s="71"/>
      <c r="AE107" s="46"/>
      <c r="AF107" s="32"/>
    </row>
    <row r="108" spans="2:32" ht="15.5" x14ac:dyDescent="0.35">
      <c r="B108" s="119"/>
      <c r="C108" s="186" t="s">
        <v>1145</v>
      </c>
      <c r="D108" s="186"/>
      <c r="E108" s="186"/>
      <c r="F108" s="58"/>
      <c r="G108" s="82"/>
      <c r="H108" s="82"/>
      <c r="I108" s="83"/>
      <c r="J108" s="83"/>
      <c r="K108" s="83"/>
      <c r="L108" s="83"/>
      <c r="M108" s="83"/>
      <c r="N108" s="83"/>
      <c r="O108" s="83"/>
      <c r="P108" s="84"/>
      <c r="Q108" s="83"/>
      <c r="R108" s="83"/>
      <c r="S108" s="83"/>
      <c r="T108" s="83"/>
      <c r="U108" s="84"/>
      <c r="V108" s="83"/>
      <c r="W108" s="83"/>
      <c r="X108" s="83"/>
      <c r="Y108" s="83"/>
      <c r="Z108" s="71"/>
      <c r="AA108" s="83"/>
      <c r="AB108" s="46"/>
      <c r="AC108" s="83"/>
      <c r="AD108" s="71"/>
      <c r="AE108" s="46"/>
      <c r="AF108" s="32"/>
    </row>
    <row r="109" spans="2:32" ht="15.5" x14ac:dyDescent="0.35">
      <c r="B109" s="119"/>
      <c r="C109" s="186"/>
      <c r="D109" s="186"/>
      <c r="E109" s="186"/>
      <c r="F109" s="58"/>
      <c r="G109" s="82"/>
      <c r="H109" s="82"/>
      <c r="I109" s="83"/>
      <c r="J109" s="83"/>
      <c r="K109" s="83"/>
      <c r="L109" s="83"/>
      <c r="M109" s="83"/>
      <c r="N109" s="83"/>
      <c r="O109" s="83"/>
      <c r="P109" s="84"/>
      <c r="Q109" s="83"/>
      <c r="R109" s="83"/>
      <c r="S109" s="83"/>
      <c r="T109" s="83"/>
      <c r="U109" s="84"/>
      <c r="V109" s="83"/>
      <c r="W109" s="83"/>
      <c r="X109" s="83"/>
      <c r="Y109" s="83"/>
      <c r="Z109" s="71"/>
      <c r="AA109" s="83"/>
      <c r="AB109" s="46"/>
      <c r="AC109" s="83"/>
      <c r="AD109" s="71"/>
      <c r="AE109" s="46"/>
      <c r="AF109" s="32"/>
    </row>
    <row r="110" spans="2:32" ht="62" customHeight="1" x14ac:dyDescent="0.35">
      <c r="B110" s="119"/>
      <c r="C110" s="186"/>
      <c r="D110" s="186"/>
      <c r="E110" s="186"/>
      <c r="F110" s="58"/>
      <c r="G110" s="82"/>
      <c r="H110" s="82"/>
      <c r="I110" s="83"/>
      <c r="J110" s="83"/>
      <c r="K110" s="83"/>
      <c r="L110" s="83"/>
      <c r="M110" s="83"/>
      <c r="N110" s="83"/>
      <c r="O110" s="83"/>
      <c r="P110" s="84"/>
      <c r="Q110" s="83"/>
      <c r="R110" s="83"/>
      <c r="S110" s="83"/>
      <c r="T110" s="83"/>
      <c r="U110" s="84"/>
      <c r="V110" s="83"/>
      <c r="W110" s="83"/>
      <c r="X110" s="83"/>
      <c r="Y110" s="83"/>
      <c r="Z110" s="71"/>
      <c r="AA110" s="83"/>
      <c r="AB110" s="46"/>
      <c r="AC110" s="83"/>
      <c r="AD110" s="71"/>
      <c r="AE110" s="46"/>
      <c r="AF110" s="32"/>
    </row>
    <row r="111" spans="2:32" ht="16" thickBot="1" x14ac:dyDescent="0.4">
      <c r="B111" s="119"/>
      <c r="C111" s="39"/>
      <c r="D111" s="39"/>
      <c r="E111" s="39"/>
      <c r="F111" s="58"/>
      <c r="G111" s="82"/>
      <c r="H111" s="82"/>
      <c r="I111" s="83"/>
      <c r="J111" s="83"/>
      <c r="K111" s="83"/>
      <c r="L111" s="83"/>
      <c r="M111" s="83"/>
      <c r="N111" s="83"/>
      <c r="O111" s="83"/>
      <c r="P111" s="84"/>
      <c r="Q111" s="83"/>
      <c r="R111" s="83"/>
      <c r="S111" s="83"/>
      <c r="T111" s="83"/>
      <c r="U111" s="84"/>
      <c r="V111" s="83"/>
      <c r="W111" s="83"/>
      <c r="X111" s="83"/>
      <c r="Y111" s="83"/>
      <c r="Z111" s="71"/>
      <c r="AA111" s="83"/>
      <c r="AB111" s="46"/>
      <c r="AC111" s="83"/>
      <c r="AD111" s="71"/>
      <c r="AE111" s="46"/>
      <c r="AF111" s="32"/>
    </row>
    <row r="112" spans="2:32" ht="16" thickBot="1" x14ac:dyDescent="0.4">
      <c r="B112" s="119"/>
      <c r="C112" s="189" t="s">
        <v>1514</v>
      </c>
      <c r="D112" s="189"/>
      <c r="E112" s="189"/>
      <c r="F112" s="187" t="e">
        <f>F96+F71</f>
        <v>#DIV/0!</v>
      </c>
      <c r="G112" s="188"/>
      <c r="H112" s="82"/>
      <c r="I112" s="83"/>
      <c r="J112" s="187" t="e">
        <f>J104+J79</f>
        <v>#DIV/0!</v>
      </c>
      <c r="K112" s="188"/>
      <c r="L112" s="83"/>
      <c r="M112" s="83"/>
      <c r="N112" s="83"/>
      <c r="O112" s="187" t="e">
        <f>O104+O79</f>
        <v>#DIV/0!</v>
      </c>
      <c r="P112" s="188"/>
      <c r="Q112" s="83"/>
      <c r="R112" s="83"/>
      <c r="S112" s="83"/>
      <c r="T112" s="187" t="e">
        <f>T104+T79</f>
        <v>#DIV/0!</v>
      </c>
      <c r="U112" s="188"/>
      <c r="V112" s="83"/>
      <c r="W112" s="83"/>
      <c r="X112" s="83"/>
      <c r="Y112" s="187" t="e">
        <f>Y104+Y79</f>
        <v>#DIV/0!</v>
      </c>
      <c r="Z112" s="188"/>
      <c r="AA112" s="83"/>
      <c r="AB112" s="46"/>
      <c r="AC112" s="251" t="e">
        <f>SUM(F112,J112,O112,T112,Y112)</f>
        <v>#DIV/0!</v>
      </c>
      <c r="AD112" s="252"/>
      <c r="AE112" s="253"/>
      <c r="AF112" s="32"/>
    </row>
    <row r="113" spans="2:32" ht="15.5" x14ac:dyDescent="0.35">
      <c r="B113" s="119"/>
      <c r="C113" s="189"/>
      <c r="D113" s="189"/>
      <c r="E113" s="189"/>
      <c r="F113" s="193" t="s">
        <v>1144</v>
      </c>
      <c r="G113" s="193"/>
      <c r="H113" s="82"/>
      <c r="I113" s="83"/>
      <c r="J113" s="193" t="s">
        <v>1146</v>
      </c>
      <c r="K113" s="193"/>
      <c r="L113" s="83"/>
      <c r="M113" s="83"/>
      <c r="N113" s="83"/>
      <c r="O113" s="193" t="s">
        <v>1147</v>
      </c>
      <c r="P113" s="193"/>
      <c r="Q113" s="83"/>
      <c r="R113" s="83"/>
      <c r="S113" s="83"/>
      <c r="T113" s="193" t="s">
        <v>1148</v>
      </c>
      <c r="U113" s="193"/>
      <c r="V113" s="83"/>
      <c r="W113" s="83"/>
      <c r="X113" s="83"/>
      <c r="Y113" s="193" t="s">
        <v>1149</v>
      </c>
      <c r="Z113" s="193"/>
      <c r="AA113" s="83"/>
      <c r="AB113" s="46"/>
      <c r="AC113" s="83"/>
      <c r="AD113" s="71"/>
      <c r="AE113" s="46"/>
      <c r="AF113" s="32"/>
    </row>
    <row r="114" spans="2:32" ht="15.5" x14ac:dyDescent="0.35">
      <c r="B114" s="119"/>
      <c r="C114" s="39"/>
      <c r="D114" s="39"/>
      <c r="E114" s="39"/>
      <c r="F114" s="192" t="s">
        <v>1076</v>
      </c>
      <c r="G114" s="192"/>
      <c r="H114" s="82"/>
      <c r="I114" s="100"/>
      <c r="J114" s="190" t="s">
        <v>1077</v>
      </c>
      <c r="K114" s="191"/>
      <c r="L114" s="100"/>
      <c r="M114" s="100"/>
      <c r="N114" s="100"/>
      <c r="O114" s="190" t="s">
        <v>1078</v>
      </c>
      <c r="P114" s="191"/>
      <c r="Q114" s="100"/>
      <c r="R114" s="100"/>
      <c r="S114" s="100"/>
      <c r="T114" s="190" t="s">
        <v>1079</v>
      </c>
      <c r="U114" s="191"/>
      <c r="V114" s="100"/>
      <c r="W114" s="100"/>
      <c r="X114" s="100"/>
      <c r="Y114" s="190" t="s">
        <v>1080</v>
      </c>
      <c r="Z114" s="191"/>
      <c r="AA114" s="100"/>
      <c r="AB114" s="46"/>
      <c r="AC114" s="83"/>
      <c r="AD114" s="71"/>
      <c r="AE114" s="46"/>
      <c r="AF114" s="32"/>
    </row>
    <row r="115" spans="2:32" ht="15.5" x14ac:dyDescent="0.35">
      <c r="B115" s="119"/>
      <c r="C115" s="39"/>
      <c r="D115" s="39"/>
      <c r="E115" s="39"/>
      <c r="F115" s="139"/>
      <c r="G115" s="139"/>
      <c r="H115" s="82"/>
      <c r="I115" s="100"/>
      <c r="J115" s="133"/>
      <c r="K115" s="143"/>
      <c r="L115" s="100"/>
      <c r="M115" s="100"/>
      <c r="N115" s="100"/>
      <c r="O115" s="133"/>
      <c r="P115" s="143"/>
      <c r="Q115" s="100"/>
      <c r="R115" s="100"/>
      <c r="S115" s="100"/>
      <c r="T115" s="133"/>
      <c r="U115" s="143"/>
      <c r="V115" s="100"/>
      <c r="W115" s="100"/>
      <c r="X115" s="100"/>
      <c r="Y115" s="133"/>
      <c r="Z115" s="100"/>
      <c r="AA115" s="100"/>
      <c r="AB115" s="46"/>
      <c r="AC115" s="83"/>
      <c r="AD115" s="71"/>
      <c r="AE115" s="71"/>
      <c r="AF115" s="32"/>
    </row>
    <row r="116" spans="2:32" ht="15.5" x14ac:dyDescent="0.35">
      <c r="B116" s="119"/>
      <c r="C116" s="39"/>
      <c r="D116" s="39"/>
      <c r="E116" s="39"/>
      <c r="F116" s="139"/>
      <c r="G116" s="139"/>
      <c r="H116" s="82"/>
      <c r="I116" s="100"/>
      <c r="J116" s="133"/>
      <c r="K116" s="143"/>
      <c r="L116" s="100"/>
      <c r="M116" s="100"/>
      <c r="N116" s="100"/>
      <c r="O116" s="133"/>
      <c r="P116" s="143"/>
      <c r="Q116" s="100"/>
      <c r="R116" s="100"/>
      <c r="S116" s="100"/>
      <c r="T116" s="133"/>
      <c r="U116" s="143"/>
      <c r="V116" s="100"/>
      <c r="W116" s="100"/>
      <c r="X116" s="100"/>
      <c r="Y116" s="133"/>
      <c r="Z116" s="100"/>
      <c r="AA116" s="100"/>
      <c r="AB116" s="46"/>
      <c r="AC116" s="83"/>
      <c r="AD116" s="71"/>
      <c r="AE116" s="71"/>
      <c r="AF116" s="32"/>
    </row>
    <row r="117" spans="2:32" ht="15.5" customHeight="1" x14ac:dyDescent="0.35">
      <c r="B117" s="119"/>
      <c r="C117" s="250"/>
      <c r="D117" s="250"/>
      <c r="E117" s="250"/>
      <c r="F117" s="250"/>
      <c r="G117" s="250"/>
      <c r="H117" s="250"/>
      <c r="I117" s="100"/>
      <c r="J117" s="133"/>
      <c r="K117" s="143"/>
      <c r="L117" s="100"/>
      <c r="M117" s="100"/>
      <c r="N117" s="100"/>
      <c r="O117" s="133"/>
      <c r="P117" s="143"/>
      <c r="Q117" s="100"/>
      <c r="R117" s="100"/>
      <c r="S117" s="100"/>
      <c r="T117" s="133"/>
      <c r="U117" s="143"/>
      <c r="V117" s="100"/>
      <c r="W117" s="100"/>
      <c r="X117" s="100"/>
      <c r="Y117" s="133"/>
      <c r="Z117" s="100"/>
      <c r="AA117" s="100"/>
      <c r="AB117" s="46"/>
      <c r="AC117" s="83"/>
      <c r="AD117" s="71"/>
      <c r="AE117" s="71"/>
      <c r="AF117" s="32"/>
    </row>
    <row r="118" spans="2:32" ht="15.5" x14ac:dyDescent="0.35">
      <c r="B118" s="119"/>
      <c r="C118" s="250"/>
      <c r="D118" s="250"/>
      <c r="E118" s="250"/>
      <c r="F118" s="250"/>
      <c r="G118" s="250"/>
      <c r="H118" s="250"/>
      <c r="I118" s="83"/>
      <c r="J118" s="83"/>
      <c r="K118" s="83"/>
      <c r="L118" s="83"/>
      <c r="M118" s="83"/>
      <c r="N118" s="83"/>
      <c r="O118" s="83"/>
      <c r="P118" s="84"/>
      <c r="Q118" s="83"/>
      <c r="R118" s="83"/>
      <c r="S118" s="83"/>
      <c r="T118" s="83"/>
      <c r="U118" s="84"/>
      <c r="V118" s="83"/>
      <c r="W118" s="83"/>
      <c r="X118" s="83"/>
      <c r="Y118" s="83"/>
      <c r="Z118" s="71"/>
      <c r="AA118" s="83"/>
      <c r="AB118" s="46"/>
      <c r="AC118" s="83"/>
      <c r="AD118" s="71"/>
      <c r="AE118" s="71"/>
      <c r="AF118" s="32"/>
    </row>
    <row r="119" spans="2:32" ht="16" thickBot="1" x14ac:dyDescent="0.4">
      <c r="B119" s="120"/>
      <c r="C119" s="85"/>
      <c r="D119" s="85"/>
      <c r="E119" s="85"/>
      <c r="F119" s="86"/>
      <c r="G119" s="86"/>
      <c r="H119" s="86"/>
      <c r="I119" s="86"/>
      <c r="J119" s="86"/>
      <c r="K119" s="86"/>
      <c r="L119" s="86"/>
      <c r="M119" s="86"/>
      <c r="N119" s="86"/>
      <c r="O119" s="86"/>
      <c r="P119" s="87"/>
      <c r="Q119" s="86"/>
      <c r="R119" s="86"/>
      <c r="S119" s="86"/>
      <c r="T119" s="86"/>
      <c r="U119" s="87"/>
      <c r="V119" s="86"/>
      <c r="W119" s="86"/>
      <c r="X119" s="86"/>
      <c r="Y119" s="86"/>
      <c r="Z119" s="87"/>
      <c r="AA119" s="86"/>
      <c r="AB119" s="87"/>
      <c r="AC119" s="86"/>
      <c r="AD119" s="88"/>
      <c r="AE119" s="88"/>
      <c r="AF119" s="89"/>
    </row>
    <row r="120" spans="2:32" x14ac:dyDescent="0.35">
      <c r="E120" t="s">
        <v>18</v>
      </c>
    </row>
    <row r="122" spans="2:32" x14ac:dyDescent="0.35">
      <c r="F122" s="74"/>
    </row>
  </sheetData>
  <mergeCells count="221">
    <mergeCell ref="AC72:AD72"/>
    <mergeCell ref="J80:K80"/>
    <mergeCell ref="O80:P80"/>
    <mergeCell ref="T80:U80"/>
    <mergeCell ref="Y80:Z80"/>
    <mergeCell ref="C117:H118"/>
    <mergeCell ref="AC66:AE66"/>
    <mergeCell ref="AC71:AE71"/>
    <mergeCell ref="AC75:AE75"/>
    <mergeCell ref="AC79:AE79"/>
    <mergeCell ref="AC91:AE91"/>
    <mergeCell ref="AC96:AE96"/>
    <mergeCell ref="AC100:AE100"/>
    <mergeCell ref="AC104:AE104"/>
    <mergeCell ref="AC112:AE112"/>
    <mergeCell ref="F88:G88"/>
    <mergeCell ref="C79:E81"/>
    <mergeCell ref="J79:K79"/>
    <mergeCell ref="O79:P79"/>
    <mergeCell ref="T79:U79"/>
    <mergeCell ref="Y79:Z79"/>
    <mergeCell ref="F89:G89"/>
    <mergeCell ref="C91:E92"/>
    <mergeCell ref="J81:K81"/>
    <mergeCell ref="C71:E72"/>
    <mergeCell ref="F71:G71"/>
    <mergeCell ref="J71:K71"/>
    <mergeCell ref="O71:P71"/>
    <mergeCell ref="T71:U71"/>
    <mergeCell ref="Y71:Z71"/>
    <mergeCell ref="C75:E77"/>
    <mergeCell ref="J75:K75"/>
    <mergeCell ref="O75:P75"/>
    <mergeCell ref="T75:U75"/>
    <mergeCell ref="Y75:Z75"/>
    <mergeCell ref="AC67:AD67"/>
    <mergeCell ref="C59:E60"/>
    <mergeCell ref="C66:E67"/>
    <mergeCell ref="F66:G66"/>
    <mergeCell ref="J66:K66"/>
    <mergeCell ref="O66:P66"/>
    <mergeCell ref="T66:U66"/>
    <mergeCell ref="F63:G63"/>
    <mergeCell ref="J63:K63"/>
    <mergeCell ref="O63:P63"/>
    <mergeCell ref="T63:U63"/>
    <mergeCell ref="Y63:Z63"/>
    <mergeCell ref="AC63:AD63"/>
    <mergeCell ref="C63:E63"/>
    <mergeCell ref="F59:AA60"/>
    <mergeCell ref="AC51:AD51"/>
    <mergeCell ref="F52:G52"/>
    <mergeCell ref="C55:E56"/>
    <mergeCell ref="F55:G55"/>
    <mergeCell ref="J55:K55"/>
    <mergeCell ref="O55:P55"/>
    <mergeCell ref="T55:U55"/>
    <mergeCell ref="Y55:Z55"/>
    <mergeCell ref="AC55:AD55"/>
    <mergeCell ref="F56:G56"/>
    <mergeCell ref="T42:U42"/>
    <mergeCell ref="Y42:Z42"/>
    <mergeCell ref="C27:E28"/>
    <mergeCell ref="O31:P31"/>
    <mergeCell ref="F51:G51"/>
    <mergeCell ref="J51:K51"/>
    <mergeCell ref="O51:P51"/>
    <mergeCell ref="T51:U51"/>
    <mergeCell ref="Y51:Z51"/>
    <mergeCell ref="F42:G42"/>
    <mergeCell ref="J42:K42"/>
    <mergeCell ref="O42:P42"/>
    <mergeCell ref="F31:G31"/>
    <mergeCell ref="C34:E36"/>
    <mergeCell ref="F34:G34"/>
    <mergeCell ref="F30:G30"/>
    <mergeCell ref="C30:E32"/>
    <mergeCell ref="F38:G38"/>
    <mergeCell ref="O17:P17"/>
    <mergeCell ref="T17:U17"/>
    <mergeCell ref="Y17:Z17"/>
    <mergeCell ref="C19:E21"/>
    <mergeCell ref="O20:P20"/>
    <mergeCell ref="F24:G24"/>
    <mergeCell ref="J24:K24"/>
    <mergeCell ref="O24:P24"/>
    <mergeCell ref="T24:U24"/>
    <mergeCell ref="Y24:Z24"/>
    <mergeCell ref="S20:T20"/>
    <mergeCell ref="W20:X20"/>
    <mergeCell ref="C3:AD5"/>
    <mergeCell ref="C7:AD7"/>
    <mergeCell ref="C12:D12"/>
    <mergeCell ref="M12:O12"/>
    <mergeCell ref="F62:G62"/>
    <mergeCell ref="J62:K62"/>
    <mergeCell ref="O62:P62"/>
    <mergeCell ref="T62:U62"/>
    <mergeCell ref="Y62:Z62"/>
    <mergeCell ref="AC62:AD62"/>
    <mergeCell ref="C23:E24"/>
    <mergeCell ref="F23:G23"/>
    <mergeCell ref="AC17:AD17"/>
    <mergeCell ref="F19:G19"/>
    <mergeCell ref="F20:G20"/>
    <mergeCell ref="C16:E17"/>
    <mergeCell ref="F17:G17"/>
    <mergeCell ref="C51:E52"/>
    <mergeCell ref="J39:K39"/>
    <mergeCell ref="O39:P39"/>
    <mergeCell ref="T39:U39"/>
    <mergeCell ref="Y39:Z39"/>
    <mergeCell ref="AC39:AD39"/>
    <mergeCell ref="J17:K17"/>
    <mergeCell ref="AC24:AD24"/>
    <mergeCell ref="C38:E39"/>
    <mergeCell ref="F39:G39"/>
    <mergeCell ref="AC42:AD42"/>
    <mergeCell ref="C48:E49"/>
    <mergeCell ref="F48:G48"/>
    <mergeCell ref="J48:K48"/>
    <mergeCell ref="O48:P48"/>
    <mergeCell ref="T48:U48"/>
    <mergeCell ref="Y48:Z48"/>
    <mergeCell ref="AC48:AD48"/>
    <mergeCell ref="F49:G49"/>
    <mergeCell ref="C42:E44"/>
    <mergeCell ref="F43:G43"/>
    <mergeCell ref="AC35:AD35"/>
    <mergeCell ref="Y35:Z35"/>
    <mergeCell ref="T35:U35"/>
    <mergeCell ref="O35:P35"/>
    <mergeCell ref="J35:K35"/>
    <mergeCell ref="AC31:AD31"/>
    <mergeCell ref="Y31:Z31"/>
    <mergeCell ref="T31:U31"/>
    <mergeCell ref="F35:G35"/>
    <mergeCell ref="J31:K31"/>
    <mergeCell ref="C96:E97"/>
    <mergeCell ref="AC97:AD97"/>
    <mergeCell ref="F98:G98"/>
    <mergeCell ref="J98:K98"/>
    <mergeCell ref="O98:P98"/>
    <mergeCell ref="T98:U98"/>
    <mergeCell ref="Y98:Z98"/>
    <mergeCell ref="C83:E85"/>
    <mergeCell ref="C87:E88"/>
    <mergeCell ref="F87:G87"/>
    <mergeCell ref="O91:P91"/>
    <mergeCell ref="T91:U91"/>
    <mergeCell ref="Y91:Z91"/>
    <mergeCell ref="F92:G92"/>
    <mergeCell ref="J92:K92"/>
    <mergeCell ref="O92:P92"/>
    <mergeCell ref="T92:U92"/>
    <mergeCell ref="Y92:Z92"/>
    <mergeCell ref="F91:G91"/>
    <mergeCell ref="J91:K91"/>
    <mergeCell ref="F96:G96"/>
    <mergeCell ref="J96:K96"/>
    <mergeCell ref="O96:P96"/>
    <mergeCell ref="T96:U96"/>
    <mergeCell ref="Y96:Z96"/>
    <mergeCell ref="F57:G57"/>
    <mergeCell ref="Y66:Z66"/>
    <mergeCell ref="F67:G67"/>
    <mergeCell ref="J67:K67"/>
    <mergeCell ref="O67:P67"/>
    <mergeCell ref="F73:G73"/>
    <mergeCell ref="J73:K73"/>
    <mergeCell ref="O73:P73"/>
    <mergeCell ref="T73:U73"/>
    <mergeCell ref="Y73:Z73"/>
    <mergeCell ref="J76:K76"/>
    <mergeCell ref="O76:P76"/>
    <mergeCell ref="T76:U76"/>
    <mergeCell ref="Y76:Z76"/>
    <mergeCell ref="T67:U67"/>
    <mergeCell ref="Y67:Z67"/>
    <mergeCell ref="O81:P81"/>
    <mergeCell ref="T81:U81"/>
    <mergeCell ref="Y81:Z81"/>
    <mergeCell ref="J101:K101"/>
    <mergeCell ref="O101:P101"/>
    <mergeCell ref="T101:U101"/>
    <mergeCell ref="Y101:Z101"/>
    <mergeCell ref="C100:E102"/>
    <mergeCell ref="C104:E106"/>
    <mergeCell ref="J104:K104"/>
    <mergeCell ref="O104:P104"/>
    <mergeCell ref="T104:U104"/>
    <mergeCell ref="Y104:Z104"/>
    <mergeCell ref="J105:K105"/>
    <mergeCell ref="O105:P105"/>
    <mergeCell ref="T105:U105"/>
    <mergeCell ref="Y105:Z105"/>
    <mergeCell ref="J100:K100"/>
    <mergeCell ref="O100:P100"/>
    <mergeCell ref="T100:U100"/>
    <mergeCell ref="Y100:Z100"/>
    <mergeCell ref="F114:G114"/>
    <mergeCell ref="J114:K114"/>
    <mergeCell ref="O114:P114"/>
    <mergeCell ref="T114:U114"/>
    <mergeCell ref="Y114:Z114"/>
    <mergeCell ref="F113:G113"/>
    <mergeCell ref="J113:K113"/>
    <mergeCell ref="O113:P113"/>
    <mergeCell ref="T113:U113"/>
    <mergeCell ref="Y113:Z113"/>
    <mergeCell ref="C108:E110"/>
    <mergeCell ref="F112:G112"/>
    <mergeCell ref="J112:K112"/>
    <mergeCell ref="O112:P112"/>
    <mergeCell ref="T112:U112"/>
    <mergeCell ref="Y112:Z112"/>
    <mergeCell ref="C112:E113"/>
    <mergeCell ref="J106:K106"/>
    <mergeCell ref="O106:P106"/>
    <mergeCell ref="T106:U106"/>
    <mergeCell ref="Y106:Z106"/>
  </mergeCells>
  <conditionalFormatting sqref="I63:L119">
    <cfRule type="expression" dxfId="5" priority="7">
      <formula>$J$63=""</formula>
    </cfRule>
  </conditionalFormatting>
  <conditionalFormatting sqref="N63:Q119">
    <cfRule type="expression" dxfId="4" priority="6">
      <formula>$O$63=""</formula>
    </cfRule>
  </conditionalFormatting>
  <conditionalFormatting sqref="S63:V119">
    <cfRule type="expression" dxfId="3" priority="5">
      <formula>$T$63=""</formula>
    </cfRule>
  </conditionalFormatting>
  <conditionalFormatting sqref="X63:AA119">
    <cfRule type="expression" dxfId="2" priority="4">
      <formula>$Y$63=""</formula>
    </cfRule>
  </conditionalFormatting>
  <conditionalFormatting sqref="B65:AF65 B66:AC66 B73:AF74 B71:AC71 B76:AF78 B75:AC75 AF75 B80:AF81 B79:AC79 AF79 B67:AE70 B72:AE72 AF66:AF72">
    <cfRule type="expression" dxfId="1" priority="3">
      <formula>$F$23=0</formula>
    </cfRule>
  </conditionalFormatting>
  <conditionalFormatting sqref="C63:E63">
    <cfRule type="cellIs" dxfId="0" priority="2" operator="equal">
      <formula>"if($E$12=""Cumberland"")"</formula>
    </cfRule>
  </conditionalFormatting>
  <dataValidations count="12">
    <dataValidation operator="lessThanOrEqual" allowBlank="1" showInputMessage="1" showErrorMessage="1" error="You cannot amend this cell" sqref="Y14:Z14 AB14" xr:uid="{23FE34FD-2FD9-40B8-B5B0-A574918A9A83}"/>
    <dataValidation operator="lessThanOrEqual" allowBlank="1" showInputMessage="1" showErrorMessage="1" errorTitle="Negative whole number required" error="This number MUST be a negative whole number" sqref="AB71 Y100:Z100 J100:K100 O100:P100 T100:U100 AB96 T75:U75 O75:P75 J75:K75 Y75:Z75" xr:uid="{1B56687D-8FB2-47E4-986C-9A5F49D6238F}"/>
    <dataValidation type="whole" operator="greaterThanOrEqual" allowBlank="1" showInputMessage="1" showErrorMessage="1" sqref="F30:G30 F34:G34 F38:G38" xr:uid="{C6F42D31-0FD1-48D2-8662-A006E9F23940}">
      <formula1>0</formula1>
    </dataValidation>
    <dataValidation type="whole" operator="greaterThanOrEqual" allowBlank="1" showInputMessage="1" showErrorMessage="1" errorTitle="Negative whole number required" error="This number MUST be a negative whole number" sqref="F42:G42 F48:G48 F51:G51" xr:uid="{ED1C5A6E-FB3A-40F9-BDCD-27AF4885B425}">
      <formula1>0</formula1>
    </dataValidation>
    <dataValidation type="custom" allowBlank="1" showInputMessage="1" showErrorMessage="1" error="Please do not change this cell as it will break lookups in the form" sqref="B9" xr:uid="{F331E9A1-77D6-448F-A195-5E345BB8E00D}">
      <formula1>"D1=""n/a"""</formula1>
    </dataValidation>
    <dataValidation type="custom" allowBlank="1" showInputMessage="1" showErrorMessage="1" error="Please do not edit this cell as it will affect calculations in the form" sqref="T63:U63 Y63:Z63 F63:G63 J63:K63 O63:P63" xr:uid="{FE569B5B-9722-4D44-A1CF-A0F2564F2EFB}">
      <formula1>"D1=""n/a"""</formula1>
    </dataValidation>
    <dataValidation allowBlank="1" showInputMessage="1" showErrorMessage="1" error="Please do not edit this cell as it will affect calculations in the form" sqref="AA66 H66:I66 L66:N66 Q66:S66 V66:X66 H91:I91 L91:N91 Q91:S91 V91:X91 AA91" xr:uid="{C5F9C4BA-7F2B-4B46-8F24-2F7CC2E89146}"/>
    <dataValidation type="custom" allowBlank="1" showInputMessage="1" error="Please do not edit this cell as it will affect calculations in the form" sqref="F24:G24" xr:uid="{1BBA21AA-F80A-4E26-B102-AAC766F02DAE}">
      <formula1>"D1=""n/a"""</formula1>
    </dataValidation>
    <dataValidation type="custom" allowBlank="1" showInputMessage="1" showErrorMessage="1" sqref="J22 O66:P66 F66:G66 F19:G19 F91:G91 J91:K91 T91:U91 Y91:Z91" xr:uid="{64F84390-B834-4D19-9E36-5285B93FD5DE}">
      <formula1>OR($E$12="Cumberland",AND($E$12="Westmorland and Furness"))</formula1>
    </dataValidation>
    <dataValidation type="custom" allowBlank="1" showInputMessage="1" showErrorMessage="1" error="Please do not edit this cell as it will affect calculations in the form" sqref="F23:G23" xr:uid="{6165FE7A-B349-4878-A01A-9EA3C82103FB}">
      <formula1>"d1=n/a"</formula1>
    </dataValidation>
    <dataValidation type="custom" allowBlank="1" showInputMessage="1" showErrorMessage="1" sqref="F66:G66 J66:K66 O91:P91 T66:U66 Y66:Z66 Y104:Z104" xr:uid="{6F064F21-DEE5-43B8-8074-A17017B9E6BB}">
      <formula1>OR(XEL$12="Cumberland",AND(XEL1048542="Westmorland and Furness"))</formula1>
    </dataValidation>
    <dataValidation type="custom" allowBlank="1" showInputMessage="1" showErrorMessage="1" sqref="F112:G112 J112:K112 O112:P112 T112:U112 Y112:Z112 AC112:AE112 AC104:AE104 AC91:AE91 AC96:AE96 AC100:AE100 Y96:Z96 T96:U96 O96:P96 J96:K96 F96:G96 J104:K104 O104:P104 T104:U104 F87:G87 J79:K79 O79:P79 T79:U79 Y79:Z79 AC79:AE79 AC75:AE75 AC71:AE71 Y71:Z71 T71:U71 O71:P71 J71:K71 F71:G71 AC66:AE66 F55:G55" xr:uid="{E940A7AB-386A-49DE-93CC-2855220F2CA1}">
      <formula1>"d1=N/a"</formula1>
    </dataValidation>
  </dataValidations>
  <pageMargins left="0.7" right="0.7" top="0.75" bottom="0.75" header="0.3" footer="0.3"/>
  <pageSetup paperSize="9" orientation="portrait" r:id="rId1"/>
  <colBreaks count="1" manualBreakCount="1">
    <brk id="5" max="121" man="1"/>
  </colBreaks>
  <extLst>
    <ext xmlns:x14="http://schemas.microsoft.com/office/spreadsheetml/2009/9/main" uri="{CCE6A557-97BC-4b89-ADB6-D9C93CAAB3DF}">
      <x14:dataValidations xmlns:xm="http://schemas.microsoft.com/office/excel/2006/main" count="1">
        <x14:dataValidation type="list" allowBlank="1" showInputMessage="1" showErrorMessage="1" xr:uid="{35DDA246-8861-4491-87C0-7C34942C837C}">
          <x14:formula1>
            <xm:f>'Exceptional Balance Data'!$C$2:$C$298</xm:f>
          </x14:formula1>
          <xm:sqref>E12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6F371-0955-4700-98D7-F944E0A9842D}">
  <sheetPr codeName="Sheet3"/>
  <dimension ref="A1:J329"/>
  <sheetViews>
    <sheetView topLeftCell="D16" zoomScale="70" zoomScaleNormal="70" workbookViewId="0">
      <selection activeCell="J43" sqref="J43"/>
    </sheetView>
  </sheetViews>
  <sheetFormatPr defaultColWidth="8.7265625" defaultRowHeight="14" x14ac:dyDescent="0.3"/>
  <cols>
    <col min="1" max="1" width="8.7265625" style="94"/>
    <col min="2" max="2" width="10.90625" style="94" bestFit="1" customWidth="1"/>
    <col min="3" max="3" width="31.1796875" style="94" customWidth="1"/>
    <col min="4" max="4" width="22.453125" style="94" customWidth="1"/>
    <col min="5" max="5" width="20.1796875" style="94" customWidth="1"/>
    <col min="6" max="6" width="33.1796875" style="94" customWidth="1"/>
    <col min="7" max="7" width="25.36328125" style="94" customWidth="1"/>
    <col min="8" max="8" width="48.54296875" style="94" bestFit="1" customWidth="1"/>
    <col min="9" max="9" width="24" style="94" bestFit="1" customWidth="1"/>
    <col min="10" max="10" width="54.26953125" style="94" customWidth="1"/>
    <col min="11" max="16384" width="8.7265625" style="94"/>
  </cols>
  <sheetData>
    <row r="1" spans="1:10" s="91" customFormat="1" ht="45.5" customHeight="1" thickBot="1" x14ac:dyDescent="0.35">
      <c r="A1" s="92" t="s">
        <v>30</v>
      </c>
      <c r="B1" s="92" t="s">
        <v>31</v>
      </c>
      <c r="C1" s="92" t="s">
        <v>29</v>
      </c>
      <c r="D1" s="92" t="s">
        <v>32</v>
      </c>
      <c r="E1" s="93" t="s">
        <v>1094</v>
      </c>
      <c r="F1" s="92" t="s">
        <v>36</v>
      </c>
      <c r="G1" s="92" t="s">
        <v>37</v>
      </c>
      <c r="H1" s="92" t="s">
        <v>34</v>
      </c>
      <c r="I1" s="92" t="s">
        <v>38</v>
      </c>
      <c r="J1" s="92" t="s">
        <v>35</v>
      </c>
    </row>
    <row r="2" spans="1:10" s="91" customFormat="1" ht="15" customHeight="1" thickTop="1" x14ac:dyDescent="0.3">
      <c r="A2" s="94" t="s">
        <v>45</v>
      </c>
      <c r="B2" s="94" t="s">
        <v>45</v>
      </c>
      <c r="C2" s="131" t="s">
        <v>1093</v>
      </c>
      <c r="D2" s="94" t="s">
        <v>45</v>
      </c>
      <c r="E2" s="132">
        <v>0</v>
      </c>
      <c r="F2" s="94" t="s">
        <v>45</v>
      </c>
      <c r="G2" s="94" t="s">
        <v>45</v>
      </c>
      <c r="H2" s="94" t="s">
        <v>45</v>
      </c>
      <c r="I2" s="94" t="s">
        <v>45</v>
      </c>
      <c r="J2" s="94" t="s">
        <v>45</v>
      </c>
    </row>
    <row r="3" spans="1:10" customFormat="1" ht="14.5" x14ac:dyDescent="0.35">
      <c r="A3" s="94" t="s">
        <v>39</v>
      </c>
      <c r="B3" s="94" t="s">
        <v>40</v>
      </c>
      <c r="C3" s="94" t="s">
        <v>41</v>
      </c>
      <c r="D3" s="94" t="s">
        <v>42</v>
      </c>
      <c r="E3" s="95">
        <v>-733718</v>
      </c>
      <c r="F3" s="94" t="s">
        <v>41</v>
      </c>
      <c r="G3" s="94" t="s">
        <v>43</v>
      </c>
      <c r="H3" s="94" t="s">
        <v>44</v>
      </c>
      <c r="I3" s="94" t="s">
        <v>45</v>
      </c>
      <c r="J3" s="94" t="s">
        <v>45</v>
      </c>
    </row>
    <row r="4" spans="1:10" customFormat="1" ht="14.5" x14ac:dyDescent="0.35">
      <c r="A4" s="94" t="s">
        <v>51</v>
      </c>
      <c r="B4" s="94" t="s">
        <v>52</v>
      </c>
      <c r="C4" s="94" t="s">
        <v>53</v>
      </c>
      <c r="D4" s="94" t="s">
        <v>42</v>
      </c>
      <c r="E4" s="95">
        <v>-663835</v>
      </c>
      <c r="F4" s="94" t="s">
        <v>53</v>
      </c>
      <c r="G4" s="94" t="s">
        <v>54</v>
      </c>
      <c r="H4" s="94" t="s">
        <v>55</v>
      </c>
      <c r="I4" s="94" t="s">
        <v>56</v>
      </c>
      <c r="J4" s="94" t="s">
        <v>45</v>
      </c>
    </row>
    <row r="5" spans="1:10" customFormat="1" ht="14.5" x14ac:dyDescent="0.35">
      <c r="A5" s="94" t="s">
        <v>57</v>
      </c>
      <c r="B5" s="94" t="s">
        <v>58</v>
      </c>
      <c r="C5" s="94" t="s">
        <v>59</v>
      </c>
      <c r="D5" s="94" t="s">
        <v>42</v>
      </c>
      <c r="E5" s="95">
        <v>-750257</v>
      </c>
      <c r="F5" s="94" t="s">
        <v>59</v>
      </c>
      <c r="G5" s="94" t="s">
        <v>43</v>
      </c>
      <c r="H5" s="94" t="s">
        <v>44</v>
      </c>
      <c r="I5" s="94" t="s">
        <v>45</v>
      </c>
      <c r="J5" s="94" t="s">
        <v>45</v>
      </c>
    </row>
    <row r="6" spans="1:10" customFormat="1" ht="14.5" x14ac:dyDescent="0.35">
      <c r="A6" s="94" t="s">
        <v>60</v>
      </c>
      <c r="B6" s="94" t="s">
        <v>61</v>
      </c>
      <c r="C6" s="94" t="s">
        <v>62</v>
      </c>
      <c r="D6" s="94" t="s">
        <v>42</v>
      </c>
      <c r="E6" s="95">
        <v>-311000</v>
      </c>
      <c r="F6" s="94" t="s">
        <v>62</v>
      </c>
      <c r="G6" s="94" t="s">
        <v>63</v>
      </c>
      <c r="H6" s="94" t="s">
        <v>64</v>
      </c>
      <c r="I6" s="94" t="s">
        <v>65</v>
      </c>
      <c r="J6" s="94" t="s">
        <v>45</v>
      </c>
    </row>
    <row r="7" spans="1:10" customFormat="1" ht="14.5" x14ac:dyDescent="0.35">
      <c r="A7" s="94" t="s">
        <v>66</v>
      </c>
      <c r="B7" s="94" t="s">
        <v>67</v>
      </c>
      <c r="C7" s="94" t="s">
        <v>68</v>
      </c>
      <c r="D7" s="94" t="s">
        <v>42</v>
      </c>
      <c r="E7" s="95">
        <v>-959059</v>
      </c>
      <c r="F7" s="94" t="s">
        <v>68</v>
      </c>
      <c r="G7" s="94" t="s">
        <v>69</v>
      </c>
      <c r="H7" s="94" t="s">
        <v>70</v>
      </c>
      <c r="I7" s="94" t="s">
        <v>71</v>
      </c>
      <c r="J7" s="94" t="s">
        <v>45</v>
      </c>
    </row>
    <row r="8" spans="1:10" customFormat="1" ht="14.5" x14ac:dyDescent="0.35">
      <c r="A8" s="94" t="s">
        <v>72</v>
      </c>
      <c r="B8" s="94" t="s">
        <v>73</v>
      </c>
      <c r="C8" s="94" t="s">
        <v>74</v>
      </c>
      <c r="D8" s="94" t="s">
        <v>42</v>
      </c>
      <c r="E8" s="95">
        <v>-981549</v>
      </c>
      <c r="F8" s="94" t="s">
        <v>74</v>
      </c>
      <c r="G8" s="94" t="s">
        <v>75</v>
      </c>
      <c r="H8" s="94" t="s">
        <v>76</v>
      </c>
      <c r="I8" s="94" t="s">
        <v>45</v>
      </c>
      <c r="J8" s="94" t="s">
        <v>45</v>
      </c>
    </row>
    <row r="9" spans="1:10" customFormat="1" ht="14.5" x14ac:dyDescent="0.35">
      <c r="A9" s="94" t="s">
        <v>77</v>
      </c>
      <c r="B9" s="94" t="s">
        <v>78</v>
      </c>
      <c r="C9" s="94" t="s">
        <v>79</v>
      </c>
      <c r="D9" s="94" t="s">
        <v>80</v>
      </c>
      <c r="E9" s="95">
        <v>3746228</v>
      </c>
      <c r="F9" s="94" t="s">
        <v>79</v>
      </c>
      <c r="G9" s="94" t="s">
        <v>33</v>
      </c>
      <c r="H9" s="94" t="s">
        <v>45</v>
      </c>
      <c r="I9" s="94" t="s">
        <v>45</v>
      </c>
      <c r="J9" s="94" t="s">
        <v>45</v>
      </c>
    </row>
    <row r="10" spans="1:10" customFormat="1" ht="14.5" x14ac:dyDescent="0.35">
      <c r="A10" s="94" t="s">
        <v>81</v>
      </c>
      <c r="B10" s="94" t="s">
        <v>82</v>
      </c>
      <c r="C10" s="94" t="s">
        <v>83</v>
      </c>
      <c r="D10" s="94" t="s">
        <v>80</v>
      </c>
      <c r="E10" s="95">
        <v>-5736168</v>
      </c>
      <c r="F10" s="94" t="s">
        <v>83</v>
      </c>
      <c r="G10" s="94" t="s">
        <v>33</v>
      </c>
      <c r="H10" s="94" t="s">
        <v>45</v>
      </c>
      <c r="I10" s="94" t="s">
        <v>45</v>
      </c>
      <c r="J10" s="94" t="s">
        <v>45</v>
      </c>
    </row>
    <row r="11" spans="1:10" customFormat="1" ht="14.5" x14ac:dyDescent="0.35">
      <c r="A11" s="94" t="s">
        <v>84</v>
      </c>
      <c r="B11" s="94" t="s">
        <v>85</v>
      </c>
      <c r="C11" s="94" t="s">
        <v>86</v>
      </c>
      <c r="D11" s="94" t="s">
        <v>87</v>
      </c>
      <c r="E11" s="95">
        <v>242000</v>
      </c>
      <c r="F11" s="94" t="s">
        <v>86</v>
      </c>
      <c r="G11" s="94" t="s">
        <v>45</v>
      </c>
      <c r="H11" s="94" t="s">
        <v>88</v>
      </c>
      <c r="I11" s="94" t="s">
        <v>89</v>
      </c>
      <c r="J11" s="94" t="s">
        <v>90</v>
      </c>
    </row>
    <row r="12" spans="1:10" customFormat="1" ht="14.5" x14ac:dyDescent="0.35">
      <c r="A12" s="94" t="s">
        <v>94</v>
      </c>
      <c r="B12" s="94" t="s">
        <v>95</v>
      </c>
      <c r="C12" s="94" t="s">
        <v>96</v>
      </c>
      <c r="D12" s="94" t="s">
        <v>42</v>
      </c>
      <c r="E12" s="95">
        <v>-2979015</v>
      </c>
      <c r="F12" s="94" t="s">
        <v>96</v>
      </c>
      <c r="G12" s="94" t="s">
        <v>97</v>
      </c>
      <c r="H12" s="94" t="s">
        <v>98</v>
      </c>
      <c r="I12" s="94" t="s">
        <v>99</v>
      </c>
      <c r="J12" s="94" t="s">
        <v>45</v>
      </c>
    </row>
    <row r="13" spans="1:10" customFormat="1" ht="14.5" x14ac:dyDescent="0.35">
      <c r="A13" s="94" t="s">
        <v>100</v>
      </c>
      <c r="B13" s="94" t="s">
        <v>101</v>
      </c>
      <c r="C13" s="94" t="s">
        <v>102</v>
      </c>
      <c r="D13" s="94" t="s">
        <v>42</v>
      </c>
      <c r="E13" s="95">
        <v>-1245000</v>
      </c>
      <c r="F13" s="94" t="s">
        <v>102</v>
      </c>
      <c r="G13" s="94" t="s">
        <v>103</v>
      </c>
      <c r="H13" s="94" t="s">
        <v>104</v>
      </c>
      <c r="I13" s="94" t="s">
        <v>105</v>
      </c>
      <c r="J13" s="94" t="s">
        <v>45</v>
      </c>
    </row>
    <row r="14" spans="1:10" customFormat="1" ht="14.5" x14ac:dyDescent="0.35">
      <c r="A14" s="94" t="s">
        <v>106</v>
      </c>
      <c r="B14" s="94" t="s">
        <v>107</v>
      </c>
      <c r="C14" s="94" t="s">
        <v>108</v>
      </c>
      <c r="D14" s="94" t="s">
        <v>42</v>
      </c>
      <c r="E14" s="95">
        <v>-970000</v>
      </c>
      <c r="F14" s="94" t="s">
        <v>108</v>
      </c>
      <c r="G14" s="94" t="s">
        <v>63</v>
      </c>
      <c r="H14" s="94" t="s">
        <v>64</v>
      </c>
      <c r="I14" s="94" t="s">
        <v>65</v>
      </c>
      <c r="J14" s="94" t="s">
        <v>45</v>
      </c>
    </row>
    <row r="15" spans="1:10" customFormat="1" ht="14.5" x14ac:dyDescent="0.35">
      <c r="A15" s="94" t="s">
        <v>109</v>
      </c>
      <c r="B15" s="94" t="s">
        <v>110</v>
      </c>
      <c r="C15" s="94" t="s">
        <v>111</v>
      </c>
      <c r="D15" s="94" t="s">
        <v>112</v>
      </c>
      <c r="E15" s="95">
        <v>-1953835</v>
      </c>
      <c r="F15" s="94" t="s">
        <v>111</v>
      </c>
      <c r="G15" s="94" t="s">
        <v>45</v>
      </c>
      <c r="H15" s="94" t="s">
        <v>113</v>
      </c>
      <c r="I15" s="94" t="s">
        <v>114</v>
      </c>
      <c r="J15" s="94" t="s">
        <v>45</v>
      </c>
    </row>
    <row r="16" spans="1:10" customFormat="1" ht="14.5" x14ac:dyDescent="0.35">
      <c r="A16" s="94" t="s">
        <v>115</v>
      </c>
      <c r="B16" s="94" t="s">
        <v>116</v>
      </c>
      <c r="C16" s="94" t="s">
        <v>117</v>
      </c>
      <c r="D16" s="94" t="s">
        <v>112</v>
      </c>
      <c r="E16" s="95">
        <v>-1151613</v>
      </c>
      <c r="F16" s="94" t="s">
        <v>117</v>
      </c>
      <c r="G16" s="94" t="s">
        <v>45</v>
      </c>
      <c r="H16" s="94" t="s">
        <v>118</v>
      </c>
      <c r="I16" s="94" t="s">
        <v>119</v>
      </c>
      <c r="J16" s="94" t="s">
        <v>45</v>
      </c>
    </row>
    <row r="17" spans="1:10" customFormat="1" ht="14.5" x14ac:dyDescent="0.35">
      <c r="A17" s="94" t="s">
        <v>120</v>
      </c>
      <c r="B17" s="94" t="s">
        <v>121</v>
      </c>
      <c r="C17" s="94" t="s">
        <v>122</v>
      </c>
      <c r="D17" s="94" t="s">
        <v>80</v>
      </c>
      <c r="E17" s="95">
        <v>-9674661</v>
      </c>
      <c r="F17" s="94" t="s">
        <v>122</v>
      </c>
      <c r="G17" s="94" t="s">
        <v>33</v>
      </c>
      <c r="H17" s="94" t="s">
        <v>45</v>
      </c>
      <c r="I17" s="94" t="s">
        <v>45</v>
      </c>
      <c r="J17" s="94" t="s">
        <v>45</v>
      </c>
    </row>
    <row r="18" spans="1:10" customFormat="1" ht="14.5" x14ac:dyDescent="0.35">
      <c r="A18" s="94" t="s">
        <v>123</v>
      </c>
      <c r="B18" s="94" t="s">
        <v>124</v>
      </c>
      <c r="C18" s="94" t="s">
        <v>125</v>
      </c>
      <c r="D18" s="94" t="s">
        <v>87</v>
      </c>
      <c r="E18" s="95">
        <v>-5308415</v>
      </c>
      <c r="F18" s="94" t="s">
        <v>125</v>
      </c>
      <c r="G18" s="94" t="s">
        <v>45</v>
      </c>
      <c r="H18" s="94" t="s">
        <v>126</v>
      </c>
      <c r="I18" s="94" t="s">
        <v>127</v>
      </c>
      <c r="J18" s="94" t="s">
        <v>128</v>
      </c>
    </row>
    <row r="19" spans="1:10" customFormat="1" ht="14.5" x14ac:dyDescent="0.35">
      <c r="A19" s="94" t="s">
        <v>129</v>
      </c>
      <c r="B19" s="94" t="s">
        <v>130</v>
      </c>
      <c r="C19" s="94" t="s">
        <v>131</v>
      </c>
      <c r="D19" s="94" t="s">
        <v>42</v>
      </c>
      <c r="E19" s="95">
        <v>-1159071</v>
      </c>
      <c r="F19" s="94" t="s">
        <v>131</v>
      </c>
      <c r="G19" s="94" t="s">
        <v>132</v>
      </c>
      <c r="H19" s="94" t="s">
        <v>133</v>
      </c>
      <c r="I19" s="94" t="s">
        <v>134</v>
      </c>
      <c r="J19" s="94" t="s">
        <v>45</v>
      </c>
    </row>
    <row r="20" spans="1:10" customFormat="1" ht="14.5" x14ac:dyDescent="0.35">
      <c r="A20" s="94" t="s">
        <v>135</v>
      </c>
      <c r="B20" s="94" t="s">
        <v>136</v>
      </c>
      <c r="C20" s="94" t="s">
        <v>137</v>
      </c>
      <c r="D20" s="94" t="s">
        <v>112</v>
      </c>
      <c r="E20" s="95">
        <v>-1668260</v>
      </c>
      <c r="F20" s="94" t="s">
        <v>137</v>
      </c>
      <c r="G20" s="94" t="s">
        <v>45</v>
      </c>
      <c r="H20" s="94" t="s">
        <v>138</v>
      </c>
      <c r="I20" s="94" t="s">
        <v>139</v>
      </c>
      <c r="J20" s="94" t="s">
        <v>45</v>
      </c>
    </row>
    <row r="21" spans="1:10" customFormat="1" ht="14.5" x14ac:dyDescent="0.35">
      <c r="A21" s="94" t="s">
        <v>140</v>
      </c>
      <c r="B21" s="94" t="s">
        <v>141</v>
      </c>
      <c r="C21" s="94" t="s">
        <v>142</v>
      </c>
      <c r="D21" s="94" t="s">
        <v>112</v>
      </c>
      <c r="E21" s="95">
        <v>-439798</v>
      </c>
      <c r="F21" s="94" t="s">
        <v>142</v>
      </c>
      <c r="G21" s="94" t="s">
        <v>45</v>
      </c>
      <c r="H21" s="94" t="s">
        <v>138</v>
      </c>
      <c r="I21" s="94" t="s">
        <v>139</v>
      </c>
      <c r="J21" s="94" t="s">
        <v>45</v>
      </c>
    </row>
    <row r="22" spans="1:10" customFormat="1" ht="14.5" x14ac:dyDescent="0.35">
      <c r="A22" s="94" t="s">
        <v>143</v>
      </c>
      <c r="B22" s="94" t="s">
        <v>144</v>
      </c>
      <c r="C22" s="94" t="s">
        <v>145</v>
      </c>
      <c r="D22" s="94" t="s">
        <v>42</v>
      </c>
      <c r="E22" s="95">
        <v>-1023870</v>
      </c>
      <c r="F22" s="94" t="s">
        <v>145</v>
      </c>
      <c r="G22" s="94" t="s">
        <v>54</v>
      </c>
      <c r="H22" s="94" t="s">
        <v>55</v>
      </c>
      <c r="I22" s="94" t="s">
        <v>56</v>
      </c>
      <c r="J22" s="94" t="s">
        <v>45</v>
      </c>
    </row>
    <row r="23" spans="1:10" customFormat="1" ht="14.5" x14ac:dyDescent="0.35">
      <c r="A23" s="94" t="s">
        <v>146</v>
      </c>
      <c r="B23" s="94" t="s">
        <v>147</v>
      </c>
      <c r="C23" s="94" t="s">
        <v>148</v>
      </c>
      <c r="D23" s="94" t="s">
        <v>87</v>
      </c>
      <c r="E23" s="95">
        <v>-7479148</v>
      </c>
      <c r="F23" s="94" t="s">
        <v>148</v>
      </c>
      <c r="G23" s="94" t="s">
        <v>45</v>
      </c>
      <c r="H23" s="94" t="s">
        <v>149</v>
      </c>
      <c r="I23" s="94" t="s">
        <v>45</v>
      </c>
      <c r="J23" s="94" t="s">
        <v>150</v>
      </c>
    </row>
    <row r="24" spans="1:10" customFormat="1" ht="14.5" x14ac:dyDescent="0.35">
      <c r="A24" s="94" t="s">
        <v>151</v>
      </c>
      <c r="B24" s="94" t="s">
        <v>152</v>
      </c>
      <c r="C24" s="94" t="s">
        <v>153</v>
      </c>
      <c r="D24" s="94" t="s">
        <v>42</v>
      </c>
      <c r="E24" s="95">
        <v>268828</v>
      </c>
      <c r="F24" s="94" t="s">
        <v>153</v>
      </c>
      <c r="G24" s="94" t="s">
        <v>154</v>
      </c>
      <c r="H24" s="94" t="s">
        <v>155</v>
      </c>
      <c r="I24" s="94" t="s">
        <v>45</v>
      </c>
      <c r="J24" s="94" t="s">
        <v>45</v>
      </c>
    </row>
    <row r="25" spans="1:10" customFormat="1" ht="14.5" x14ac:dyDescent="0.35">
      <c r="A25" s="94" t="s">
        <v>156</v>
      </c>
      <c r="B25" s="94" t="s">
        <v>157</v>
      </c>
      <c r="C25" s="94" t="s">
        <v>158</v>
      </c>
      <c r="D25" s="94" t="s">
        <v>112</v>
      </c>
      <c r="E25" s="95">
        <v>-9677685</v>
      </c>
      <c r="F25" s="94" t="s">
        <v>159</v>
      </c>
      <c r="G25" s="94" t="s">
        <v>45</v>
      </c>
      <c r="H25" s="94" t="s">
        <v>160</v>
      </c>
      <c r="I25" s="94" t="s">
        <v>161</v>
      </c>
      <c r="J25" s="94" t="s">
        <v>45</v>
      </c>
    </row>
    <row r="26" spans="1:10" customFormat="1" ht="14.5" x14ac:dyDescent="0.35">
      <c r="A26" s="94" t="s">
        <v>162</v>
      </c>
      <c r="B26" s="94" t="s">
        <v>163</v>
      </c>
      <c r="C26" s="94" t="s">
        <v>164</v>
      </c>
      <c r="D26" s="94" t="s">
        <v>112</v>
      </c>
      <c r="E26" s="95">
        <v>144860</v>
      </c>
      <c r="F26" s="94" t="s">
        <v>164</v>
      </c>
      <c r="G26" s="94" t="s">
        <v>45</v>
      </c>
      <c r="H26" s="94" t="s">
        <v>165</v>
      </c>
      <c r="I26" s="94" t="s">
        <v>166</v>
      </c>
      <c r="J26" s="94" t="s">
        <v>45</v>
      </c>
    </row>
    <row r="27" spans="1:10" customFormat="1" ht="14.5" x14ac:dyDescent="0.35">
      <c r="A27" s="94" t="s">
        <v>167</v>
      </c>
      <c r="B27" s="94" t="s">
        <v>168</v>
      </c>
      <c r="C27" s="94" t="s">
        <v>169</v>
      </c>
      <c r="D27" s="94" t="s">
        <v>87</v>
      </c>
      <c r="E27" s="95">
        <v>-7655500</v>
      </c>
      <c r="F27" s="94" t="s">
        <v>169</v>
      </c>
      <c r="G27" s="94" t="s">
        <v>45</v>
      </c>
      <c r="H27" s="94" t="s">
        <v>45</v>
      </c>
      <c r="I27" s="94" t="s">
        <v>170</v>
      </c>
      <c r="J27" s="94" t="s">
        <v>1095</v>
      </c>
    </row>
    <row r="28" spans="1:10" customFormat="1" ht="14.5" x14ac:dyDescent="0.35">
      <c r="A28" s="94" t="s">
        <v>171</v>
      </c>
      <c r="B28" s="94" t="s">
        <v>172</v>
      </c>
      <c r="C28" s="94" t="s">
        <v>173</v>
      </c>
      <c r="D28" s="94" t="s">
        <v>42</v>
      </c>
      <c r="E28" s="95">
        <v>-830931</v>
      </c>
      <c r="F28" s="94" t="s">
        <v>173</v>
      </c>
      <c r="G28" s="94" t="s">
        <v>97</v>
      </c>
      <c r="H28" s="94" t="s">
        <v>98</v>
      </c>
      <c r="I28" s="94" t="s">
        <v>99</v>
      </c>
      <c r="J28" s="94" t="s">
        <v>45</v>
      </c>
    </row>
    <row r="29" spans="1:10" customFormat="1" ht="14.5" x14ac:dyDescent="0.35">
      <c r="A29" s="94" t="s">
        <v>174</v>
      </c>
      <c r="B29" s="94" t="s">
        <v>175</v>
      </c>
      <c r="C29" s="94" t="s">
        <v>176</v>
      </c>
      <c r="D29" s="94" t="s">
        <v>42</v>
      </c>
      <c r="E29" s="95">
        <v>-24805</v>
      </c>
      <c r="F29" s="94" t="s">
        <v>176</v>
      </c>
      <c r="G29" s="94" t="s">
        <v>177</v>
      </c>
      <c r="H29" s="94" t="s">
        <v>178</v>
      </c>
      <c r="I29" s="94" t="s">
        <v>45</v>
      </c>
      <c r="J29" s="94" t="s">
        <v>45</v>
      </c>
    </row>
    <row r="30" spans="1:10" customFormat="1" ht="14.5" x14ac:dyDescent="0.35">
      <c r="A30" s="94" t="s">
        <v>179</v>
      </c>
      <c r="B30" s="94" t="s">
        <v>180</v>
      </c>
      <c r="C30" s="94" t="s">
        <v>181</v>
      </c>
      <c r="D30" s="94" t="s">
        <v>80</v>
      </c>
      <c r="E30" s="95">
        <v>-15051979</v>
      </c>
      <c r="F30" s="94" t="s">
        <v>181</v>
      </c>
      <c r="G30" s="94" t="s">
        <v>33</v>
      </c>
      <c r="H30" s="94" t="s">
        <v>45</v>
      </c>
      <c r="I30" s="94" t="s">
        <v>45</v>
      </c>
      <c r="J30" s="94" t="s">
        <v>45</v>
      </c>
    </row>
    <row r="31" spans="1:10" customFormat="1" ht="14.5" x14ac:dyDescent="0.35">
      <c r="A31" s="94" t="s">
        <v>182</v>
      </c>
      <c r="B31" s="94" t="s">
        <v>183</v>
      </c>
      <c r="C31" s="94" t="s">
        <v>184</v>
      </c>
      <c r="D31" s="94" t="s">
        <v>42</v>
      </c>
      <c r="E31" s="95">
        <v>146197</v>
      </c>
      <c r="F31" s="94" t="s">
        <v>184</v>
      </c>
      <c r="G31" s="94" t="s">
        <v>97</v>
      </c>
      <c r="H31" s="94" t="s">
        <v>98</v>
      </c>
      <c r="I31" s="94" t="s">
        <v>99</v>
      </c>
      <c r="J31" s="94" t="s">
        <v>45</v>
      </c>
    </row>
    <row r="32" spans="1:10" customFormat="1" ht="14.5" x14ac:dyDescent="0.35">
      <c r="A32" s="94" t="s">
        <v>185</v>
      </c>
      <c r="B32" s="94" t="s">
        <v>186</v>
      </c>
      <c r="C32" s="94" t="s">
        <v>187</v>
      </c>
      <c r="D32" s="94" t="s">
        <v>112</v>
      </c>
      <c r="E32" s="95">
        <v>-5371655</v>
      </c>
      <c r="F32" s="94" t="s">
        <v>187</v>
      </c>
      <c r="G32" s="94" t="s">
        <v>45</v>
      </c>
      <c r="H32" s="94" t="s">
        <v>44</v>
      </c>
      <c r="I32" s="94" t="s">
        <v>188</v>
      </c>
      <c r="J32" s="94" t="s">
        <v>45</v>
      </c>
    </row>
    <row r="33" spans="1:10" customFormat="1" ht="14.5" x14ac:dyDescent="0.35">
      <c r="A33" s="94" t="s">
        <v>189</v>
      </c>
      <c r="B33" s="94" t="s">
        <v>190</v>
      </c>
      <c r="C33" s="94" t="s">
        <v>191</v>
      </c>
      <c r="D33" s="94" t="s">
        <v>112</v>
      </c>
      <c r="E33" s="95">
        <v>-3879000</v>
      </c>
      <c r="F33" s="94" t="s">
        <v>191</v>
      </c>
      <c r="G33" s="94" t="s">
        <v>45</v>
      </c>
      <c r="H33" s="94" t="s">
        <v>113</v>
      </c>
      <c r="I33" s="94" t="s">
        <v>114</v>
      </c>
      <c r="J33" s="94" t="s">
        <v>45</v>
      </c>
    </row>
    <row r="34" spans="1:10" customFormat="1" ht="14.5" x14ac:dyDescent="0.35">
      <c r="A34" s="94" t="s">
        <v>192</v>
      </c>
      <c r="B34" s="94" t="s">
        <v>193</v>
      </c>
      <c r="C34" s="94" t="s">
        <v>194</v>
      </c>
      <c r="D34" s="94" t="s">
        <v>42</v>
      </c>
      <c r="E34" s="95">
        <v>-227443</v>
      </c>
      <c r="F34" s="94" t="s">
        <v>194</v>
      </c>
      <c r="G34" s="94" t="s">
        <v>177</v>
      </c>
      <c r="H34" s="94" t="s">
        <v>178</v>
      </c>
      <c r="I34" s="94" t="s">
        <v>45</v>
      </c>
      <c r="J34" s="94" t="s">
        <v>45</v>
      </c>
    </row>
    <row r="35" spans="1:10" customFormat="1" ht="14.5" x14ac:dyDescent="0.35">
      <c r="A35" s="94" t="s">
        <v>195</v>
      </c>
      <c r="B35" s="94" t="s">
        <v>196</v>
      </c>
      <c r="C35" s="94" t="s">
        <v>197</v>
      </c>
      <c r="D35" s="94" t="s">
        <v>80</v>
      </c>
      <c r="E35" s="95">
        <v>-8300000</v>
      </c>
      <c r="F35" s="94" t="s">
        <v>197</v>
      </c>
      <c r="G35" s="94" t="s">
        <v>33</v>
      </c>
      <c r="H35" s="94" t="s">
        <v>45</v>
      </c>
      <c r="I35" s="94" t="s">
        <v>45</v>
      </c>
      <c r="J35" s="94" t="s">
        <v>45</v>
      </c>
    </row>
    <row r="36" spans="1:10" customFormat="1" ht="14.5" x14ac:dyDescent="0.35">
      <c r="A36" s="94" t="s">
        <v>198</v>
      </c>
      <c r="B36" s="94" t="s">
        <v>199</v>
      </c>
      <c r="C36" s="94" t="s">
        <v>200</v>
      </c>
      <c r="D36" s="94" t="s">
        <v>42</v>
      </c>
      <c r="E36" s="95">
        <v>-1870038</v>
      </c>
      <c r="F36" s="94" t="s">
        <v>200</v>
      </c>
      <c r="G36" s="94" t="s">
        <v>201</v>
      </c>
      <c r="H36" s="94" t="s">
        <v>202</v>
      </c>
      <c r="I36" s="94" t="s">
        <v>203</v>
      </c>
      <c r="J36" s="94" t="s">
        <v>45</v>
      </c>
    </row>
    <row r="37" spans="1:10" customFormat="1" ht="14.5" x14ac:dyDescent="0.35">
      <c r="A37" s="94" t="s">
        <v>204</v>
      </c>
      <c r="B37" s="94" t="s">
        <v>205</v>
      </c>
      <c r="C37" s="94" t="s">
        <v>206</v>
      </c>
      <c r="D37" s="94" t="s">
        <v>42</v>
      </c>
      <c r="E37" s="95">
        <v>-1853399.38</v>
      </c>
      <c r="F37" s="94" t="s">
        <v>206</v>
      </c>
      <c r="G37" s="94" t="s">
        <v>207</v>
      </c>
      <c r="H37" s="94" t="s">
        <v>208</v>
      </c>
      <c r="I37" s="94" t="s">
        <v>45</v>
      </c>
      <c r="J37" s="94" t="s">
        <v>45</v>
      </c>
    </row>
    <row r="38" spans="1:10" customFormat="1" ht="14.5" x14ac:dyDescent="0.35">
      <c r="A38" s="94" t="s">
        <v>209</v>
      </c>
      <c r="B38" s="94" t="s">
        <v>210</v>
      </c>
      <c r="C38" s="94" t="s">
        <v>211</v>
      </c>
      <c r="D38" s="94" t="s">
        <v>42</v>
      </c>
      <c r="E38" s="95">
        <v>-196044</v>
      </c>
      <c r="F38" s="94" t="s">
        <v>211</v>
      </c>
      <c r="G38" s="94" t="s">
        <v>63</v>
      </c>
      <c r="H38" s="94" t="s">
        <v>64</v>
      </c>
      <c r="I38" s="94" t="s">
        <v>65</v>
      </c>
      <c r="J38" s="94" t="s">
        <v>45</v>
      </c>
    </row>
    <row r="39" spans="1:10" customFormat="1" ht="14.5" x14ac:dyDescent="0.35">
      <c r="A39" s="94" t="s">
        <v>212</v>
      </c>
      <c r="B39" s="94" t="s">
        <v>213</v>
      </c>
      <c r="C39" s="94" t="s">
        <v>214</v>
      </c>
      <c r="D39" s="94" t="s">
        <v>112</v>
      </c>
      <c r="E39" s="95">
        <v>-3130685</v>
      </c>
      <c r="F39" s="94" t="s">
        <v>214</v>
      </c>
      <c r="G39" s="94" t="s">
        <v>45</v>
      </c>
      <c r="H39" s="94" t="s">
        <v>165</v>
      </c>
      <c r="I39" s="94" t="s">
        <v>215</v>
      </c>
      <c r="J39" s="94" t="s">
        <v>45</v>
      </c>
    </row>
    <row r="40" spans="1:10" customFormat="1" ht="14.5" x14ac:dyDescent="0.35">
      <c r="A40" s="94" t="s">
        <v>216</v>
      </c>
      <c r="B40" s="94" t="s">
        <v>217</v>
      </c>
      <c r="C40" s="94" t="s">
        <v>218</v>
      </c>
      <c r="D40" s="94" t="s">
        <v>42</v>
      </c>
      <c r="E40" s="95">
        <v>-844954</v>
      </c>
      <c r="F40" s="94" t="s">
        <v>218</v>
      </c>
      <c r="G40" s="94" t="s">
        <v>219</v>
      </c>
      <c r="H40" s="94" t="s">
        <v>138</v>
      </c>
      <c r="I40" s="94" t="s">
        <v>139</v>
      </c>
      <c r="J40" s="94" t="s">
        <v>45</v>
      </c>
    </row>
    <row r="41" spans="1:10" customFormat="1" ht="14.5" x14ac:dyDescent="0.35">
      <c r="A41" s="94" t="s">
        <v>220</v>
      </c>
      <c r="B41" s="94" t="s">
        <v>221</v>
      </c>
      <c r="C41" s="94" t="s">
        <v>222</v>
      </c>
      <c r="D41" s="94" t="s">
        <v>87</v>
      </c>
      <c r="E41" s="95">
        <v>-1577272</v>
      </c>
      <c r="F41" s="94" t="s">
        <v>222</v>
      </c>
      <c r="G41" s="94" t="s">
        <v>45</v>
      </c>
      <c r="H41" s="94" t="s">
        <v>149</v>
      </c>
      <c r="I41" s="94" t="s">
        <v>45</v>
      </c>
      <c r="J41" s="94" t="s">
        <v>150</v>
      </c>
    </row>
    <row r="42" spans="1:10" customFormat="1" ht="14.5" x14ac:dyDescent="0.35">
      <c r="A42" s="94" t="s">
        <v>223</v>
      </c>
      <c r="B42" s="94" t="s">
        <v>224</v>
      </c>
      <c r="C42" s="94" t="s">
        <v>225</v>
      </c>
      <c r="D42" s="94" t="s">
        <v>87</v>
      </c>
      <c r="E42" s="95">
        <v>-2067876</v>
      </c>
      <c r="F42" s="94" t="s">
        <v>225</v>
      </c>
      <c r="G42" s="94" t="s">
        <v>45</v>
      </c>
      <c r="H42" s="94" t="s">
        <v>45</v>
      </c>
      <c r="I42" s="94" t="s">
        <v>170</v>
      </c>
      <c r="J42" s="94" t="s">
        <v>1095</v>
      </c>
    </row>
    <row r="43" spans="1:10" customFormat="1" ht="14.5" x14ac:dyDescent="0.35">
      <c r="A43" s="94" t="s">
        <v>226</v>
      </c>
      <c r="B43" s="94" t="s">
        <v>227</v>
      </c>
      <c r="C43" s="94" t="s">
        <v>228</v>
      </c>
      <c r="D43" s="94" t="s">
        <v>42</v>
      </c>
      <c r="E43" s="95">
        <v>-3356382</v>
      </c>
      <c r="F43" s="94" t="s">
        <v>228</v>
      </c>
      <c r="G43" s="94" t="s">
        <v>229</v>
      </c>
      <c r="H43" s="94" t="s">
        <v>230</v>
      </c>
      <c r="I43" s="94" t="s">
        <v>231</v>
      </c>
      <c r="J43" s="94" t="s">
        <v>232</v>
      </c>
    </row>
    <row r="44" spans="1:10" customFormat="1" ht="14.5" x14ac:dyDescent="0.35">
      <c r="A44" s="94" t="s">
        <v>233</v>
      </c>
      <c r="B44" s="94" t="s">
        <v>234</v>
      </c>
      <c r="C44" s="94" t="s">
        <v>235</v>
      </c>
      <c r="D44" s="94" t="s">
        <v>236</v>
      </c>
      <c r="E44" s="95">
        <v>-7268804</v>
      </c>
      <c r="F44" s="94" t="s">
        <v>235</v>
      </c>
      <c r="G44" s="94" t="s">
        <v>33</v>
      </c>
      <c r="H44" s="94" t="s">
        <v>45</v>
      </c>
      <c r="I44" s="94" t="s">
        <v>45</v>
      </c>
      <c r="J44" s="94" t="s">
        <v>45</v>
      </c>
    </row>
    <row r="45" spans="1:10" customFormat="1" ht="14.5" x14ac:dyDescent="0.35">
      <c r="A45" s="94" t="s">
        <v>237</v>
      </c>
      <c r="B45" s="94" t="s">
        <v>238</v>
      </c>
      <c r="C45" s="94" t="s">
        <v>239</v>
      </c>
      <c r="D45" s="94" t="s">
        <v>42</v>
      </c>
      <c r="E45" s="95">
        <v>-446989</v>
      </c>
      <c r="F45" s="94" t="s">
        <v>239</v>
      </c>
      <c r="G45" s="94" t="s">
        <v>240</v>
      </c>
      <c r="H45" s="94" t="s">
        <v>241</v>
      </c>
      <c r="I45" s="94" t="s">
        <v>242</v>
      </c>
      <c r="J45" s="94" t="s">
        <v>45</v>
      </c>
    </row>
    <row r="46" spans="1:10" customFormat="1" ht="14.5" x14ac:dyDescent="0.35">
      <c r="A46" s="94" t="s">
        <v>243</v>
      </c>
      <c r="B46" s="94" t="s">
        <v>244</v>
      </c>
      <c r="C46" s="94" t="s">
        <v>245</v>
      </c>
      <c r="D46" s="94" t="s">
        <v>42</v>
      </c>
      <c r="E46" s="95">
        <v>-2852930</v>
      </c>
      <c r="F46" s="94" t="s">
        <v>245</v>
      </c>
      <c r="G46" s="94" t="s">
        <v>69</v>
      </c>
      <c r="H46" s="94" t="s">
        <v>70</v>
      </c>
      <c r="I46" s="94" t="s">
        <v>71</v>
      </c>
      <c r="J46" s="94" t="s">
        <v>45</v>
      </c>
    </row>
    <row r="47" spans="1:10" customFormat="1" ht="14.5" x14ac:dyDescent="0.35">
      <c r="A47" s="94" t="s">
        <v>249</v>
      </c>
      <c r="B47" s="94" t="s">
        <v>250</v>
      </c>
      <c r="C47" s="94" t="s">
        <v>251</v>
      </c>
      <c r="D47" s="94" t="s">
        <v>42</v>
      </c>
      <c r="E47" s="95">
        <v>-767228</v>
      </c>
      <c r="F47" s="94" t="s">
        <v>251</v>
      </c>
      <c r="G47" s="94" t="s">
        <v>97</v>
      </c>
      <c r="H47" s="94" t="s">
        <v>98</v>
      </c>
      <c r="I47" s="94" t="s">
        <v>99</v>
      </c>
      <c r="J47" s="94" t="s">
        <v>45</v>
      </c>
    </row>
    <row r="48" spans="1:10" customFormat="1" ht="14.5" x14ac:dyDescent="0.35">
      <c r="A48" s="94" t="s">
        <v>252</v>
      </c>
      <c r="B48" s="94" t="s">
        <v>253</v>
      </c>
      <c r="C48" s="94" t="s">
        <v>254</v>
      </c>
      <c r="D48" s="94" t="s">
        <v>112</v>
      </c>
      <c r="E48" s="95">
        <v>-1352000</v>
      </c>
      <c r="F48" s="94" t="s">
        <v>254</v>
      </c>
      <c r="G48" s="94" t="s">
        <v>45</v>
      </c>
      <c r="H48" s="94" t="s">
        <v>118</v>
      </c>
      <c r="I48" s="94" t="s">
        <v>119</v>
      </c>
      <c r="J48" s="94" t="s">
        <v>45</v>
      </c>
    </row>
    <row r="49" spans="1:10" customFormat="1" ht="14.5" x14ac:dyDescent="0.35">
      <c r="A49" s="94" t="s">
        <v>255</v>
      </c>
      <c r="B49" s="94" t="s">
        <v>256</v>
      </c>
      <c r="C49" s="94" t="s">
        <v>257</v>
      </c>
      <c r="D49" s="94" t="s">
        <v>42</v>
      </c>
      <c r="E49" s="95">
        <v>-401333</v>
      </c>
      <c r="F49" s="94" t="s">
        <v>257</v>
      </c>
      <c r="G49" s="94" t="s">
        <v>132</v>
      </c>
      <c r="H49" s="94" t="s">
        <v>133</v>
      </c>
      <c r="I49" s="94" t="s">
        <v>134</v>
      </c>
      <c r="J49" s="94" t="s">
        <v>45</v>
      </c>
    </row>
    <row r="50" spans="1:10" customFormat="1" ht="14.5" x14ac:dyDescent="0.35">
      <c r="A50" s="94" t="s">
        <v>258</v>
      </c>
      <c r="B50" s="94" t="s">
        <v>259</v>
      </c>
      <c r="C50" s="94" t="s">
        <v>260</v>
      </c>
      <c r="D50" s="94" t="s">
        <v>42</v>
      </c>
      <c r="E50" s="95">
        <v>-1035016</v>
      </c>
      <c r="F50" s="94" t="s">
        <v>260</v>
      </c>
      <c r="G50" s="94" t="s">
        <v>97</v>
      </c>
      <c r="H50" s="94" t="s">
        <v>98</v>
      </c>
      <c r="I50" s="94" t="s">
        <v>99</v>
      </c>
      <c r="J50" s="94" t="s">
        <v>45</v>
      </c>
    </row>
    <row r="51" spans="1:10" customFormat="1" ht="14.5" x14ac:dyDescent="0.35">
      <c r="A51" s="94" t="s">
        <v>261</v>
      </c>
      <c r="B51" s="94" t="s">
        <v>262</v>
      </c>
      <c r="C51" s="94" t="s">
        <v>263</v>
      </c>
      <c r="D51" s="94" t="s">
        <v>42</v>
      </c>
      <c r="E51" s="95">
        <v>-221000</v>
      </c>
      <c r="F51" s="94" t="s">
        <v>263</v>
      </c>
      <c r="G51" s="94" t="s">
        <v>264</v>
      </c>
      <c r="H51" s="94" t="s">
        <v>265</v>
      </c>
      <c r="I51" s="94" t="s">
        <v>45</v>
      </c>
      <c r="J51" s="94" t="s">
        <v>45</v>
      </c>
    </row>
    <row r="52" spans="1:10" customFormat="1" ht="14.5" x14ac:dyDescent="0.35">
      <c r="A52" s="94" t="s">
        <v>266</v>
      </c>
      <c r="B52" s="94" t="s">
        <v>267</v>
      </c>
      <c r="C52" s="94" t="s">
        <v>268</v>
      </c>
      <c r="D52" s="94" t="s">
        <v>42</v>
      </c>
      <c r="E52" s="95">
        <v>-847706.03</v>
      </c>
      <c r="F52" s="94" t="s">
        <v>268</v>
      </c>
      <c r="G52" s="94" t="s">
        <v>269</v>
      </c>
      <c r="H52" s="94" t="s">
        <v>165</v>
      </c>
      <c r="I52" s="94" t="s">
        <v>45</v>
      </c>
      <c r="J52" s="94" t="s">
        <v>45</v>
      </c>
    </row>
    <row r="53" spans="1:10" customFormat="1" ht="14.5" x14ac:dyDescent="0.35">
      <c r="A53" s="94" t="s">
        <v>270</v>
      </c>
      <c r="B53" s="94" t="s">
        <v>271</v>
      </c>
      <c r="C53" s="94" t="s">
        <v>272</v>
      </c>
      <c r="D53" s="94" t="s">
        <v>112</v>
      </c>
      <c r="E53" s="95">
        <v>-1886843</v>
      </c>
      <c r="F53" s="94" t="s">
        <v>272</v>
      </c>
      <c r="G53" s="94" t="s">
        <v>45</v>
      </c>
      <c r="H53" s="94" t="s">
        <v>273</v>
      </c>
      <c r="I53" s="94" t="s">
        <v>274</v>
      </c>
      <c r="J53" s="94" t="s">
        <v>45</v>
      </c>
    </row>
    <row r="54" spans="1:10" customFormat="1" ht="14.5" x14ac:dyDescent="0.35">
      <c r="A54" s="94" t="s">
        <v>275</v>
      </c>
      <c r="B54" s="94" t="s">
        <v>276</v>
      </c>
      <c r="C54" s="94" t="s">
        <v>277</v>
      </c>
      <c r="D54" s="94" t="s">
        <v>112</v>
      </c>
      <c r="E54" s="95">
        <v>-2129920</v>
      </c>
      <c r="F54" s="94" t="s">
        <v>277</v>
      </c>
      <c r="G54" s="94" t="s">
        <v>45</v>
      </c>
      <c r="H54" s="94" t="s">
        <v>273</v>
      </c>
      <c r="I54" s="94" t="s">
        <v>274</v>
      </c>
      <c r="J54" s="94" t="s">
        <v>45</v>
      </c>
    </row>
    <row r="55" spans="1:10" customFormat="1" ht="14.5" x14ac:dyDescent="0.35">
      <c r="A55" s="94" t="s">
        <v>278</v>
      </c>
      <c r="B55" s="94" t="s">
        <v>279</v>
      </c>
      <c r="C55" s="94" t="s">
        <v>280</v>
      </c>
      <c r="D55" s="94" t="s">
        <v>42</v>
      </c>
      <c r="E55" s="95">
        <v>-664849</v>
      </c>
      <c r="F55" s="94" t="s">
        <v>280</v>
      </c>
      <c r="G55" s="94" t="s">
        <v>54</v>
      </c>
      <c r="H55" s="94" t="s">
        <v>55</v>
      </c>
      <c r="I55" s="94" t="s">
        <v>56</v>
      </c>
      <c r="J55" s="94" t="s">
        <v>45</v>
      </c>
    </row>
    <row r="56" spans="1:10" customFormat="1" ht="14.5" x14ac:dyDescent="0.35">
      <c r="A56" s="94" t="s">
        <v>281</v>
      </c>
      <c r="B56" s="94" t="s">
        <v>282</v>
      </c>
      <c r="C56" s="94" t="s">
        <v>283</v>
      </c>
      <c r="D56" s="94" t="s">
        <v>42</v>
      </c>
      <c r="E56" s="95">
        <v>-699732</v>
      </c>
      <c r="F56" s="94" t="s">
        <v>283</v>
      </c>
      <c r="G56" s="94" t="s">
        <v>43</v>
      </c>
      <c r="H56" s="94" t="s">
        <v>44</v>
      </c>
      <c r="I56" s="94" t="s">
        <v>45</v>
      </c>
      <c r="J56" s="94" t="s">
        <v>45</v>
      </c>
    </row>
    <row r="57" spans="1:10" customFormat="1" ht="14.5" x14ac:dyDescent="0.35">
      <c r="A57" s="94" t="s">
        <v>284</v>
      </c>
      <c r="B57" s="94" t="s">
        <v>285</v>
      </c>
      <c r="C57" s="94" t="s">
        <v>286</v>
      </c>
      <c r="D57" s="94" t="s">
        <v>42</v>
      </c>
      <c r="E57" s="95">
        <v>-1079402</v>
      </c>
      <c r="F57" s="94" t="s">
        <v>286</v>
      </c>
      <c r="G57" s="94" t="s">
        <v>219</v>
      </c>
      <c r="H57" s="94" t="s">
        <v>138</v>
      </c>
      <c r="I57" s="94" t="s">
        <v>139</v>
      </c>
      <c r="J57" s="94" t="s">
        <v>45</v>
      </c>
    </row>
    <row r="58" spans="1:10" customFormat="1" ht="14.5" x14ac:dyDescent="0.35">
      <c r="A58" s="94" t="s">
        <v>287</v>
      </c>
      <c r="B58" s="94" t="s">
        <v>288</v>
      </c>
      <c r="C58" s="94" t="s">
        <v>289</v>
      </c>
      <c r="D58" s="94" t="s">
        <v>236</v>
      </c>
      <c r="E58" s="95">
        <v>701971.72</v>
      </c>
      <c r="F58" s="94" t="s">
        <v>289</v>
      </c>
      <c r="G58" s="94" t="s">
        <v>33</v>
      </c>
      <c r="H58" s="94" t="s">
        <v>45</v>
      </c>
      <c r="I58" s="94" t="s">
        <v>45</v>
      </c>
      <c r="J58" s="94" t="s">
        <v>45</v>
      </c>
    </row>
    <row r="59" spans="1:10" customFormat="1" ht="14.5" x14ac:dyDescent="0.35">
      <c r="A59" s="94" t="s">
        <v>290</v>
      </c>
      <c r="B59" s="94" t="s">
        <v>291</v>
      </c>
      <c r="C59" s="94" t="s">
        <v>292</v>
      </c>
      <c r="D59" s="94" t="s">
        <v>42</v>
      </c>
      <c r="E59" s="95">
        <v>-1200031</v>
      </c>
      <c r="F59" s="94" t="s">
        <v>292</v>
      </c>
      <c r="G59" s="94" t="s">
        <v>97</v>
      </c>
      <c r="H59" s="94" t="s">
        <v>98</v>
      </c>
      <c r="I59" s="94" t="s">
        <v>99</v>
      </c>
      <c r="J59" s="94" t="s">
        <v>45</v>
      </c>
    </row>
    <row r="60" spans="1:10" customFormat="1" ht="14.5" x14ac:dyDescent="0.35">
      <c r="A60" s="94" t="s">
        <v>296</v>
      </c>
      <c r="B60" s="94" t="s">
        <v>297</v>
      </c>
      <c r="C60" s="94" t="s">
        <v>298</v>
      </c>
      <c r="D60" s="94" t="s">
        <v>112</v>
      </c>
      <c r="E60" s="95">
        <v>-9546188</v>
      </c>
      <c r="F60" s="94" t="s">
        <v>298</v>
      </c>
      <c r="G60" s="94" t="s">
        <v>45</v>
      </c>
      <c r="H60" s="94" t="s">
        <v>299</v>
      </c>
      <c r="I60" s="94" t="s">
        <v>45</v>
      </c>
      <c r="J60" s="94" t="s">
        <v>45</v>
      </c>
    </row>
    <row r="61" spans="1:10" customFormat="1" ht="14.5" x14ac:dyDescent="0.35">
      <c r="A61" s="94" t="s">
        <v>300</v>
      </c>
      <c r="B61" s="94" t="s">
        <v>301</v>
      </c>
      <c r="C61" s="94" t="s">
        <v>302</v>
      </c>
      <c r="D61" s="94" t="s">
        <v>42</v>
      </c>
      <c r="E61" s="95">
        <v>-1081739</v>
      </c>
      <c r="F61" s="94" t="s">
        <v>302</v>
      </c>
      <c r="G61" s="94" t="s">
        <v>264</v>
      </c>
      <c r="H61" s="94" t="s">
        <v>265</v>
      </c>
      <c r="I61" s="94" t="s">
        <v>45</v>
      </c>
      <c r="J61" s="94" t="s">
        <v>45</v>
      </c>
    </row>
    <row r="62" spans="1:10" customFormat="1" ht="14.5" x14ac:dyDescent="0.35">
      <c r="A62" s="94" t="s">
        <v>303</v>
      </c>
      <c r="B62" s="94" t="s">
        <v>304</v>
      </c>
      <c r="C62" s="94" t="s">
        <v>305</v>
      </c>
      <c r="D62" s="94" t="s">
        <v>87</v>
      </c>
      <c r="E62" s="95">
        <v>1143523</v>
      </c>
      <c r="F62" s="94" t="s">
        <v>305</v>
      </c>
      <c r="G62" s="94" t="s">
        <v>45</v>
      </c>
      <c r="H62" s="94" t="s">
        <v>126</v>
      </c>
      <c r="I62" s="94" t="s">
        <v>127</v>
      </c>
      <c r="J62" s="94" t="s">
        <v>128</v>
      </c>
    </row>
    <row r="63" spans="1:10" customFormat="1" ht="14.5" x14ac:dyDescent="0.35">
      <c r="A63" s="94" t="s">
        <v>312</v>
      </c>
      <c r="B63" s="94" t="s">
        <v>313</v>
      </c>
      <c r="C63" s="94" t="s">
        <v>314</v>
      </c>
      <c r="D63" s="94" t="s">
        <v>42</v>
      </c>
      <c r="E63" s="95">
        <v>-892444</v>
      </c>
      <c r="F63" s="94" t="s">
        <v>314</v>
      </c>
      <c r="G63" s="94" t="s">
        <v>43</v>
      </c>
      <c r="H63" s="94" t="s">
        <v>44</v>
      </c>
      <c r="I63" s="94" t="s">
        <v>45</v>
      </c>
      <c r="J63" s="94" t="s">
        <v>45</v>
      </c>
    </row>
    <row r="64" spans="1:10" customFormat="1" ht="14.5" x14ac:dyDescent="0.35">
      <c r="A64" s="94" t="s">
        <v>315</v>
      </c>
      <c r="B64" s="94" t="s">
        <v>316</v>
      </c>
      <c r="C64" s="94" t="s">
        <v>317</v>
      </c>
      <c r="D64" s="94" t="s">
        <v>80</v>
      </c>
      <c r="E64" s="95">
        <v>-9227000</v>
      </c>
      <c r="F64" s="94" t="s">
        <v>317</v>
      </c>
      <c r="G64" s="94" t="s">
        <v>33</v>
      </c>
      <c r="H64" s="94" t="s">
        <v>45</v>
      </c>
      <c r="I64" s="94" t="s">
        <v>45</v>
      </c>
      <c r="J64" s="94" t="s">
        <v>45</v>
      </c>
    </row>
    <row r="65" spans="1:10" s="142" customFormat="1" ht="14.5" x14ac:dyDescent="0.35">
      <c r="A65" s="140" t="s">
        <v>1472</v>
      </c>
      <c r="B65" s="140" t="s">
        <v>1473</v>
      </c>
      <c r="C65" s="140" t="s">
        <v>1464</v>
      </c>
      <c r="D65" s="140" t="s">
        <v>112</v>
      </c>
      <c r="E65" s="141">
        <v>-1219309</v>
      </c>
      <c r="F65" s="140" t="s">
        <v>1464</v>
      </c>
      <c r="G65" s="140" t="s">
        <v>45</v>
      </c>
      <c r="H65" s="140" t="s">
        <v>1491</v>
      </c>
      <c r="I65" s="140" t="s">
        <v>1492</v>
      </c>
      <c r="J65" s="140" t="s">
        <v>45</v>
      </c>
    </row>
    <row r="66" spans="1:10" customFormat="1" ht="14.5" x14ac:dyDescent="0.35">
      <c r="A66" s="94" t="s">
        <v>318</v>
      </c>
      <c r="B66" s="94" t="s">
        <v>319</v>
      </c>
      <c r="C66" s="94" t="s">
        <v>320</v>
      </c>
      <c r="D66" s="94" t="s">
        <v>42</v>
      </c>
      <c r="E66" s="95">
        <v>-31915</v>
      </c>
      <c r="F66" s="94" t="s">
        <v>320</v>
      </c>
      <c r="G66" s="94" t="s">
        <v>207</v>
      </c>
      <c r="H66" s="94" t="s">
        <v>208</v>
      </c>
      <c r="I66" s="94" t="s">
        <v>45</v>
      </c>
      <c r="J66" s="94" t="s">
        <v>45</v>
      </c>
    </row>
    <row r="67" spans="1:10" customFormat="1" ht="14.5" x14ac:dyDescent="0.35">
      <c r="A67" s="94" t="s">
        <v>321</v>
      </c>
      <c r="B67" s="94" t="s">
        <v>322</v>
      </c>
      <c r="C67" s="94" t="s">
        <v>323</v>
      </c>
      <c r="D67" s="94" t="s">
        <v>112</v>
      </c>
      <c r="E67" s="95">
        <v>-713929</v>
      </c>
      <c r="F67" s="94" t="s">
        <v>323</v>
      </c>
      <c r="G67" s="94" t="s">
        <v>45</v>
      </c>
      <c r="H67" s="94" t="s">
        <v>324</v>
      </c>
      <c r="I67" s="94" t="s">
        <v>325</v>
      </c>
      <c r="J67" s="94" t="s">
        <v>326</v>
      </c>
    </row>
    <row r="68" spans="1:10" customFormat="1" ht="14.5" x14ac:dyDescent="0.35">
      <c r="A68" s="94" t="s">
        <v>327</v>
      </c>
      <c r="B68" s="94" t="s">
        <v>328</v>
      </c>
      <c r="C68" s="94" t="s">
        <v>329</v>
      </c>
      <c r="D68" s="94" t="s">
        <v>42</v>
      </c>
      <c r="E68" s="95">
        <v>-638425.05000000005</v>
      </c>
      <c r="F68" s="94" t="s">
        <v>329</v>
      </c>
      <c r="G68" s="94" t="s">
        <v>69</v>
      </c>
      <c r="H68" s="94" t="s">
        <v>70</v>
      </c>
      <c r="I68" s="94" t="s">
        <v>71</v>
      </c>
      <c r="J68" s="94" t="s">
        <v>45</v>
      </c>
    </row>
    <row r="69" spans="1:10" customFormat="1" ht="14.5" x14ac:dyDescent="0.35">
      <c r="A69" s="94" t="s">
        <v>330</v>
      </c>
      <c r="B69" s="94" t="s">
        <v>331</v>
      </c>
      <c r="C69" s="94" t="s">
        <v>332</v>
      </c>
      <c r="D69" s="94" t="s">
        <v>112</v>
      </c>
      <c r="E69" s="95">
        <v>-708383</v>
      </c>
      <c r="F69" s="94" t="s">
        <v>332</v>
      </c>
      <c r="G69" s="94" t="s">
        <v>45</v>
      </c>
      <c r="H69" s="94" t="s">
        <v>55</v>
      </c>
      <c r="I69" s="94" t="s">
        <v>56</v>
      </c>
      <c r="J69" s="94" t="s">
        <v>45</v>
      </c>
    </row>
    <row r="70" spans="1:10" customFormat="1" ht="14.5" x14ac:dyDescent="0.35">
      <c r="A70" s="94" t="s">
        <v>333</v>
      </c>
      <c r="B70" s="94" t="s">
        <v>334</v>
      </c>
      <c r="C70" s="94" t="s">
        <v>335</v>
      </c>
      <c r="D70" s="94" t="s">
        <v>42</v>
      </c>
      <c r="E70" s="95">
        <v>-199804</v>
      </c>
      <c r="F70" s="94" t="s">
        <v>335</v>
      </c>
      <c r="G70" s="94" t="s">
        <v>54</v>
      </c>
      <c r="H70" s="94" t="s">
        <v>55</v>
      </c>
      <c r="I70" s="94" t="s">
        <v>56</v>
      </c>
      <c r="J70" s="94" t="s">
        <v>45</v>
      </c>
    </row>
    <row r="71" spans="1:10" customFormat="1" ht="14.5" x14ac:dyDescent="0.35">
      <c r="A71" s="94" t="s">
        <v>336</v>
      </c>
      <c r="B71" s="94" t="s">
        <v>337</v>
      </c>
      <c r="C71" s="94" t="s">
        <v>338</v>
      </c>
      <c r="D71" s="94" t="s">
        <v>87</v>
      </c>
      <c r="E71" s="95">
        <v>-4487621</v>
      </c>
      <c r="F71" s="94" t="s">
        <v>338</v>
      </c>
      <c r="G71" s="94" t="s">
        <v>45</v>
      </c>
      <c r="H71" s="94" t="s">
        <v>88</v>
      </c>
      <c r="I71" s="94" t="s">
        <v>89</v>
      </c>
      <c r="J71" s="94" t="s">
        <v>90</v>
      </c>
    </row>
    <row r="72" spans="1:10" customFormat="1" ht="14.5" x14ac:dyDescent="0.35">
      <c r="A72" s="94" t="s">
        <v>339</v>
      </c>
      <c r="B72" s="94" t="s">
        <v>340</v>
      </c>
      <c r="C72" s="94" t="s">
        <v>341</v>
      </c>
      <c r="D72" s="94" t="s">
        <v>112</v>
      </c>
      <c r="E72" s="95">
        <v>-1350411</v>
      </c>
      <c r="F72" s="94" t="s">
        <v>341</v>
      </c>
      <c r="G72" s="94" t="s">
        <v>45</v>
      </c>
      <c r="H72" s="94" t="s">
        <v>160</v>
      </c>
      <c r="I72" s="94" t="s">
        <v>161</v>
      </c>
      <c r="J72" s="94" t="s">
        <v>45</v>
      </c>
    </row>
    <row r="73" spans="1:10" customFormat="1" ht="14.5" x14ac:dyDescent="0.35">
      <c r="A73" s="94" t="s">
        <v>342</v>
      </c>
      <c r="B73" s="94" t="s">
        <v>343</v>
      </c>
      <c r="C73" s="94" t="s">
        <v>344</v>
      </c>
      <c r="D73" s="94" t="s">
        <v>42</v>
      </c>
      <c r="E73" s="95">
        <v>-1556000</v>
      </c>
      <c r="F73" s="94" t="s">
        <v>344</v>
      </c>
      <c r="G73" s="94" t="s">
        <v>69</v>
      </c>
      <c r="H73" s="94" t="s">
        <v>70</v>
      </c>
      <c r="I73" s="94" t="s">
        <v>71</v>
      </c>
      <c r="J73" s="94" t="s">
        <v>45</v>
      </c>
    </row>
    <row r="74" spans="1:10" customFormat="1" ht="14.5" x14ac:dyDescent="0.35">
      <c r="A74" s="94" t="s">
        <v>345</v>
      </c>
      <c r="B74" s="94" t="s">
        <v>346</v>
      </c>
      <c r="C74" s="94" t="s">
        <v>347</v>
      </c>
      <c r="D74" s="94" t="s">
        <v>87</v>
      </c>
      <c r="E74" s="95">
        <v>-974348</v>
      </c>
      <c r="F74" s="94" t="s">
        <v>347</v>
      </c>
      <c r="G74" s="94" t="s">
        <v>45</v>
      </c>
      <c r="H74" s="94" t="s">
        <v>126</v>
      </c>
      <c r="I74" s="94" t="s">
        <v>127</v>
      </c>
      <c r="J74" s="94" t="s">
        <v>128</v>
      </c>
    </row>
    <row r="75" spans="1:10" customFormat="1" ht="14.5" x14ac:dyDescent="0.35">
      <c r="A75" s="94" t="s">
        <v>348</v>
      </c>
      <c r="B75" s="94" t="s">
        <v>349</v>
      </c>
      <c r="C75" s="94" t="s">
        <v>350</v>
      </c>
      <c r="D75" s="94" t="s">
        <v>112</v>
      </c>
      <c r="E75" s="95">
        <v>-5720440</v>
      </c>
      <c r="F75" s="94" t="s">
        <v>350</v>
      </c>
      <c r="G75" s="94" t="s">
        <v>45</v>
      </c>
      <c r="H75" s="94" t="s">
        <v>324</v>
      </c>
      <c r="I75" s="94" t="s">
        <v>325</v>
      </c>
      <c r="J75" s="94" t="s">
        <v>45</v>
      </c>
    </row>
    <row r="76" spans="1:10" customFormat="1" ht="14.5" x14ac:dyDescent="0.35">
      <c r="A76" s="94" t="s">
        <v>351</v>
      </c>
      <c r="B76" s="94" t="s">
        <v>352</v>
      </c>
      <c r="C76" s="94" t="s">
        <v>353</v>
      </c>
      <c r="D76" s="94" t="s">
        <v>80</v>
      </c>
      <c r="E76" s="95">
        <v>-7111805.4672400001</v>
      </c>
      <c r="F76" s="94" t="s">
        <v>353</v>
      </c>
      <c r="G76" s="94" t="s">
        <v>33</v>
      </c>
      <c r="H76" s="94" t="s">
        <v>45</v>
      </c>
      <c r="I76" s="94" t="s">
        <v>45</v>
      </c>
      <c r="J76" s="94" t="s">
        <v>45</v>
      </c>
    </row>
    <row r="77" spans="1:10" customFormat="1" ht="14.5" x14ac:dyDescent="0.35">
      <c r="A77" s="94" t="s">
        <v>354</v>
      </c>
      <c r="B77" s="94" t="s">
        <v>355</v>
      </c>
      <c r="C77" s="94" t="s">
        <v>356</v>
      </c>
      <c r="D77" s="94" t="s">
        <v>42</v>
      </c>
      <c r="E77" s="95">
        <v>-166769</v>
      </c>
      <c r="F77" s="94" t="s">
        <v>356</v>
      </c>
      <c r="G77" s="94" t="s">
        <v>229</v>
      </c>
      <c r="H77" s="94" t="s">
        <v>230</v>
      </c>
      <c r="I77" s="94" t="s">
        <v>231</v>
      </c>
      <c r="J77" s="94" t="s">
        <v>232</v>
      </c>
    </row>
    <row r="78" spans="1:10" customFormat="1" ht="14.5" x14ac:dyDescent="0.35">
      <c r="A78" s="94" t="s">
        <v>357</v>
      </c>
      <c r="B78" s="94" t="s">
        <v>358</v>
      </c>
      <c r="C78" s="94" t="s">
        <v>359</v>
      </c>
      <c r="D78" s="94" t="s">
        <v>42</v>
      </c>
      <c r="E78" s="95">
        <v>-2565859</v>
      </c>
      <c r="F78" s="94" t="s">
        <v>359</v>
      </c>
      <c r="G78" s="94" t="s">
        <v>360</v>
      </c>
      <c r="H78" s="94" t="s">
        <v>299</v>
      </c>
      <c r="I78" s="94" t="s">
        <v>361</v>
      </c>
      <c r="J78" s="94" t="s">
        <v>45</v>
      </c>
    </row>
    <row r="79" spans="1:10" customFormat="1" ht="14.5" x14ac:dyDescent="0.35">
      <c r="A79" s="94" t="s">
        <v>362</v>
      </c>
      <c r="B79" s="94" t="s">
        <v>363</v>
      </c>
      <c r="C79" s="94" t="s">
        <v>364</v>
      </c>
      <c r="D79" s="94" t="s">
        <v>42</v>
      </c>
      <c r="E79" s="95">
        <v>-621427.9</v>
      </c>
      <c r="F79" s="94" t="s">
        <v>364</v>
      </c>
      <c r="G79" s="94" t="s">
        <v>103</v>
      </c>
      <c r="H79" s="94" t="s">
        <v>104</v>
      </c>
      <c r="I79" s="94" t="s">
        <v>105</v>
      </c>
      <c r="J79" s="94" t="s">
        <v>45</v>
      </c>
    </row>
    <row r="80" spans="1:10" customFormat="1" ht="14.5" x14ac:dyDescent="0.35">
      <c r="A80" s="94" t="s">
        <v>365</v>
      </c>
      <c r="B80" s="94" t="s">
        <v>366</v>
      </c>
      <c r="C80" s="94" t="s">
        <v>367</v>
      </c>
      <c r="D80" s="94" t="s">
        <v>42</v>
      </c>
      <c r="E80" s="95">
        <v>111382</v>
      </c>
      <c r="F80" s="94" t="s">
        <v>367</v>
      </c>
      <c r="G80" s="94" t="s">
        <v>207</v>
      </c>
      <c r="H80" s="94" t="s">
        <v>208</v>
      </c>
      <c r="I80" s="94" t="s">
        <v>45</v>
      </c>
      <c r="J80" s="94" t="s">
        <v>45</v>
      </c>
    </row>
    <row r="81" spans="1:10" customFormat="1" ht="14.5" x14ac:dyDescent="0.35">
      <c r="A81" s="94" t="s">
        <v>368</v>
      </c>
      <c r="B81" s="94" t="s">
        <v>369</v>
      </c>
      <c r="C81" s="94" t="s">
        <v>370</v>
      </c>
      <c r="D81" s="94" t="s">
        <v>42</v>
      </c>
      <c r="E81" s="95">
        <v>305790</v>
      </c>
      <c r="F81" s="94" t="s">
        <v>370</v>
      </c>
      <c r="G81" s="94" t="s">
        <v>154</v>
      </c>
      <c r="H81" s="94" t="s">
        <v>155</v>
      </c>
      <c r="I81" s="94" t="s">
        <v>45</v>
      </c>
      <c r="J81" s="94" t="s">
        <v>45</v>
      </c>
    </row>
    <row r="82" spans="1:10" customFormat="1" ht="14.5" x14ac:dyDescent="0.35">
      <c r="A82" s="94" t="s">
        <v>371</v>
      </c>
      <c r="B82" s="94" t="s">
        <v>372</v>
      </c>
      <c r="C82" s="94" t="s">
        <v>373</v>
      </c>
      <c r="D82" s="94" t="s">
        <v>112</v>
      </c>
      <c r="E82" s="95">
        <v>-1510245</v>
      </c>
      <c r="F82" s="94" t="s">
        <v>373</v>
      </c>
      <c r="G82" s="94" t="s">
        <v>45</v>
      </c>
      <c r="H82" s="94" t="s">
        <v>374</v>
      </c>
      <c r="I82" s="94" t="s">
        <v>375</v>
      </c>
      <c r="J82" s="94" t="s">
        <v>45</v>
      </c>
    </row>
    <row r="83" spans="1:10" customFormat="1" ht="14.5" x14ac:dyDescent="0.35">
      <c r="A83" s="94" t="s">
        <v>379</v>
      </c>
      <c r="B83" s="94" t="s">
        <v>380</v>
      </c>
      <c r="C83" s="94" t="s">
        <v>381</v>
      </c>
      <c r="D83" s="94" t="s">
        <v>42</v>
      </c>
      <c r="E83" s="95">
        <v>-449004</v>
      </c>
      <c r="F83" s="94" t="s">
        <v>381</v>
      </c>
      <c r="G83" s="94" t="s">
        <v>240</v>
      </c>
      <c r="H83" s="94" t="s">
        <v>241</v>
      </c>
      <c r="I83" s="94" t="s">
        <v>242</v>
      </c>
      <c r="J83" s="94" t="s">
        <v>45</v>
      </c>
    </row>
    <row r="84" spans="1:10" customFormat="1" ht="14.5" x14ac:dyDescent="0.35">
      <c r="A84" s="94" t="s">
        <v>376</v>
      </c>
      <c r="B84" s="94" t="s">
        <v>377</v>
      </c>
      <c r="C84" s="94" t="s">
        <v>378</v>
      </c>
      <c r="D84" s="94" t="s">
        <v>42</v>
      </c>
      <c r="E84" s="95">
        <v>-705942</v>
      </c>
      <c r="F84" s="94" t="s">
        <v>378</v>
      </c>
      <c r="G84" s="94" t="s">
        <v>75</v>
      </c>
      <c r="H84" s="94" t="s">
        <v>76</v>
      </c>
      <c r="I84" s="94" t="s">
        <v>45</v>
      </c>
      <c r="J84" s="94" t="s">
        <v>45</v>
      </c>
    </row>
    <row r="85" spans="1:10" customFormat="1" ht="14.5" x14ac:dyDescent="0.35">
      <c r="A85" s="94" t="s">
        <v>382</v>
      </c>
      <c r="B85" s="94" t="s">
        <v>383</v>
      </c>
      <c r="C85" s="94" t="s">
        <v>384</v>
      </c>
      <c r="D85" s="94" t="s">
        <v>42</v>
      </c>
      <c r="E85" s="95">
        <v>-980898</v>
      </c>
      <c r="F85" s="94" t="s">
        <v>384</v>
      </c>
      <c r="G85" s="94" t="s">
        <v>385</v>
      </c>
      <c r="H85" s="94" t="s">
        <v>44</v>
      </c>
      <c r="I85" s="94" t="s">
        <v>188</v>
      </c>
      <c r="J85" s="94" t="s">
        <v>45</v>
      </c>
    </row>
    <row r="86" spans="1:10" customFormat="1" ht="14.5" x14ac:dyDescent="0.35">
      <c r="A86" s="94" t="s">
        <v>386</v>
      </c>
      <c r="B86" s="94" t="s">
        <v>387</v>
      </c>
      <c r="C86" s="94" t="s">
        <v>388</v>
      </c>
      <c r="D86" s="94" t="s">
        <v>42</v>
      </c>
      <c r="E86" s="95">
        <v>0</v>
      </c>
      <c r="F86" s="94" t="s">
        <v>388</v>
      </c>
      <c r="G86" s="94" t="s">
        <v>103</v>
      </c>
      <c r="H86" s="94" t="s">
        <v>104</v>
      </c>
      <c r="I86" s="94" t="s">
        <v>105</v>
      </c>
      <c r="J86" s="94" t="s">
        <v>45</v>
      </c>
    </row>
    <row r="87" spans="1:10" customFormat="1" ht="14.5" x14ac:dyDescent="0.35">
      <c r="A87" s="94" t="s">
        <v>392</v>
      </c>
      <c r="B87" s="94" t="s">
        <v>393</v>
      </c>
      <c r="C87" s="94" t="s">
        <v>394</v>
      </c>
      <c r="D87" s="94" t="s">
        <v>42</v>
      </c>
      <c r="E87" s="95">
        <v>-730000</v>
      </c>
      <c r="F87" s="94" t="s">
        <v>394</v>
      </c>
      <c r="G87" s="94" t="s">
        <v>395</v>
      </c>
      <c r="H87" s="94" t="s">
        <v>396</v>
      </c>
      <c r="I87" s="94" t="s">
        <v>45</v>
      </c>
      <c r="J87" s="94" t="s">
        <v>45</v>
      </c>
    </row>
    <row r="88" spans="1:10" customFormat="1" ht="14.5" x14ac:dyDescent="0.35">
      <c r="A88" s="94" t="s">
        <v>397</v>
      </c>
      <c r="B88" s="94" t="s">
        <v>398</v>
      </c>
      <c r="C88" s="94" t="s">
        <v>399</v>
      </c>
      <c r="D88" s="94" t="s">
        <v>80</v>
      </c>
      <c r="E88" s="95">
        <v>-7866776</v>
      </c>
      <c r="F88" s="94" t="s">
        <v>399</v>
      </c>
      <c r="G88" s="94" t="s">
        <v>33</v>
      </c>
      <c r="H88" s="94" t="s">
        <v>45</v>
      </c>
      <c r="I88" s="94" t="s">
        <v>45</v>
      </c>
      <c r="J88" s="94" t="s">
        <v>45</v>
      </c>
    </row>
    <row r="89" spans="1:10" customFormat="1" ht="14.5" x14ac:dyDescent="0.35">
      <c r="A89" s="94" t="s">
        <v>400</v>
      </c>
      <c r="B89" s="94" t="s">
        <v>401</v>
      </c>
      <c r="C89" s="94" t="s">
        <v>402</v>
      </c>
      <c r="D89" s="94" t="s">
        <v>42</v>
      </c>
      <c r="E89" s="95">
        <v>-74301</v>
      </c>
      <c r="F89" s="94" t="s">
        <v>402</v>
      </c>
      <c r="G89" s="94" t="s">
        <v>97</v>
      </c>
      <c r="H89" s="94" t="s">
        <v>98</v>
      </c>
      <c r="I89" s="94" t="s">
        <v>99</v>
      </c>
      <c r="J89" s="94" t="s">
        <v>45</v>
      </c>
    </row>
    <row r="90" spans="1:10" customFormat="1" ht="14.5" x14ac:dyDescent="0.35">
      <c r="A90" s="94" t="s">
        <v>403</v>
      </c>
      <c r="B90" s="94" t="s">
        <v>404</v>
      </c>
      <c r="C90" s="94" t="s">
        <v>405</v>
      </c>
      <c r="D90" s="94" t="s">
        <v>42</v>
      </c>
      <c r="E90" s="95">
        <v>0</v>
      </c>
      <c r="F90" s="94" t="s">
        <v>405</v>
      </c>
      <c r="G90" s="94" t="s">
        <v>395</v>
      </c>
      <c r="H90" s="94" t="s">
        <v>396</v>
      </c>
      <c r="I90" s="94" t="s">
        <v>45</v>
      </c>
      <c r="J90" s="94" t="s">
        <v>45</v>
      </c>
    </row>
    <row r="91" spans="1:10" customFormat="1" ht="14.5" x14ac:dyDescent="0.35">
      <c r="A91" s="94" t="s">
        <v>406</v>
      </c>
      <c r="B91" s="94" t="s">
        <v>407</v>
      </c>
      <c r="C91" s="94" t="s">
        <v>408</v>
      </c>
      <c r="D91" s="94" t="s">
        <v>42</v>
      </c>
      <c r="E91" s="95">
        <v>0</v>
      </c>
      <c r="F91" s="94" t="s">
        <v>408</v>
      </c>
      <c r="G91" s="94" t="s">
        <v>54</v>
      </c>
      <c r="H91" s="94" t="s">
        <v>55</v>
      </c>
      <c r="I91" s="94" t="s">
        <v>56</v>
      </c>
      <c r="J91" s="94" t="s">
        <v>45</v>
      </c>
    </row>
    <row r="92" spans="1:10" customFormat="1" ht="14.5" x14ac:dyDescent="0.35">
      <c r="A92" s="94" t="s">
        <v>409</v>
      </c>
      <c r="B92" s="94" t="s">
        <v>410</v>
      </c>
      <c r="C92" s="94" t="s">
        <v>411</v>
      </c>
      <c r="D92" s="94" t="s">
        <v>42</v>
      </c>
      <c r="E92" s="95">
        <v>-385710</v>
      </c>
      <c r="F92" s="94" t="s">
        <v>411</v>
      </c>
      <c r="G92" s="94" t="s">
        <v>360</v>
      </c>
      <c r="H92" s="94" t="s">
        <v>299</v>
      </c>
      <c r="I92" s="94" t="s">
        <v>361</v>
      </c>
      <c r="J92" s="94" t="s">
        <v>45</v>
      </c>
    </row>
    <row r="93" spans="1:10" customFormat="1" ht="14.5" x14ac:dyDescent="0.35">
      <c r="A93" s="94" t="s">
        <v>412</v>
      </c>
      <c r="B93" s="94" t="s">
        <v>413</v>
      </c>
      <c r="C93" s="94" t="s">
        <v>414</v>
      </c>
      <c r="D93" s="94" t="s">
        <v>42</v>
      </c>
      <c r="E93" s="95">
        <v>-703000</v>
      </c>
      <c r="F93" s="94" t="s">
        <v>414</v>
      </c>
      <c r="G93" s="94" t="s">
        <v>103</v>
      </c>
      <c r="H93" s="94" t="s">
        <v>104</v>
      </c>
      <c r="I93" s="94" t="s">
        <v>105</v>
      </c>
      <c r="J93" s="94" t="s">
        <v>45</v>
      </c>
    </row>
    <row r="94" spans="1:10" customFormat="1" ht="14.5" x14ac:dyDescent="0.35">
      <c r="A94" s="94" t="s">
        <v>415</v>
      </c>
      <c r="B94" s="94" t="s">
        <v>416</v>
      </c>
      <c r="C94" s="94" t="s">
        <v>417</v>
      </c>
      <c r="D94" s="94" t="s">
        <v>42</v>
      </c>
      <c r="E94" s="95">
        <v>-896031</v>
      </c>
      <c r="F94" s="94" t="s">
        <v>417</v>
      </c>
      <c r="G94" s="94" t="s">
        <v>229</v>
      </c>
      <c r="H94" s="94" t="s">
        <v>230</v>
      </c>
      <c r="I94" s="94" t="s">
        <v>231</v>
      </c>
      <c r="J94" s="94" t="s">
        <v>232</v>
      </c>
    </row>
    <row r="95" spans="1:10" customFormat="1" ht="14.5" x14ac:dyDescent="0.35">
      <c r="A95" s="94" t="s">
        <v>418</v>
      </c>
      <c r="B95" s="94" t="s">
        <v>419</v>
      </c>
      <c r="C95" s="94" t="s">
        <v>420</v>
      </c>
      <c r="D95" s="94" t="s">
        <v>42</v>
      </c>
      <c r="E95" s="95">
        <v>-3387938</v>
      </c>
      <c r="F95" s="94" t="s">
        <v>420</v>
      </c>
      <c r="G95" s="94" t="s">
        <v>69</v>
      </c>
      <c r="H95" s="94" t="s">
        <v>70</v>
      </c>
      <c r="I95" s="94" t="s">
        <v>71</v>
      </c>
      <c r="J95" s="94" t="s">
        <v>45</v>
      </c>
    </row>
    <row r="96" spans="1:10" customFormat="1" ht="14.5" x14ac:dyDescent="0.35">
      <c r="A96" s="94" t="s">
        <v>421</v>
      </c>
      <c r="B96" s="94" t="s">
        <v>422</v>
      </c>
      <c r="C96" s="94" t="s">
        <v>423</v>
      </c>
      <c r="D96" s="94" t="s">
        <v>42</v>
      </c>
      <c r="E96" s="95">
        <v>100000</v>
      </c>
      <c r="F96" s="94" t="s">
        <v>423</v>
      </c>
      <c r="G96" s="94" t="s">
        <v>264</v>
      </c>
      <c r="H96" s="94" t="s">
        <v>265</v>
      </c>
      <c r="I96" s="94" t="s">
        <v>45</v>
      </c>
      <c r="J96" s="94" t="s">
        <v>45</v>
      </c>
    </row>
    <row r="97" spans="1:10" customFormat="1" ht="14.5" x14ac:dyDescent="0.35">
      <c r="A97" s="94" t="s">
        <v>424</v>
      </c>
      <c r="B97" s="94" t="s">
        <v>425</v>
      </c>
      <c r="C97" s="94" t="s">
        <v>426</v>
      </c>
      <c r="D97" s="94" t="s">
        <v>42</v>
      </c>
      <c r="E97" s="95">
        <v>-66174</v>
      </c>
      <c r="F97" s="94" t="s">
        <v>426</v>
      </c>
      <c r="G97" s="94" t="s">
        <v>219</v>
      </c>
      <c r="H97" s="94" t="s">
        <v>138</v>
      </c>
      <c r="I97" s="94" t="s">
        <v>139</v>
      </c>
      <c r="J97" s="94" t="s">
        <v>45</v>
      </c>
    </row>
    <row r="98" spans="1:10" customFormat="1" ht="14.5" x14ac:dyDescent="0.35">
      <c r="A98" s="94" t="s">
        <v>427</v>
      </c>
      <c r="B98" s="94" t="s">
        <v>428</v>
      </c>
      <c r="C98" s="94" t="s">
        <v>429</v>
      </c>
      <c r="D98" s="94" t="s">
        <v>87</v>
      </c>
      <c r="E98" s="95">
        <v>286733</v>
      </c>
      <c r="F98" s="94" t="s">
        <v>429</v>
      </c>
      <c r="G98" s="94" t="s">
        <v>45</v>
      </c>
      <c r="H98" s="94" t="s">
        <v>430</v>
      </c>
      <c r="I98" s="94" t="s">
        <v>431</v>
      </c>
      <c r="J98" s="94" t="s">
        <v>45</v>
      </c>
    </row>
    <row r="99" spans="1:10" customFormat="1" ht="14.5" x14ac:dyDescent="0.35">
      <c r="A99" s="94" t="s">
        <v>432</v>
      </c>
      <c r="B99" s="94" t="s">
        <v>433</v>
      </c>
      <c r="C99" s="94" t="s">
        <v>434</v>
      </c>
      <c r="D99" s="94" t="s">
        <v>42</v>
      </c>
      <c r="E99" s="95">
        <v>-514984</v>
      </c>
      <c r="F99" s="94" t="s">
        <v>434</v>
      </c>
      <c r="G99" s="94" t="s">
        <v>63</v>
      </c>
      <c r="H99" s="94" t="s">
        <v>64</v>
      </c>
      <c r="I99" s="94" t="s">
        <v>65</v>
      </c>
      <c r="J99" s="94" t="s">
        <v>45</v>
      </c>
    </row>
    <row r="100" spans="1:10" customFormat="1" ht="14.5" x14ac:dyDescent="0.35">
      <c r="A100" s="94" t="s">
        <v>435</v>
      </c>
      <c r="B100" s="94" t="s">
        <v>436</v>
      </c>
      <c r="C100" s="94" t="s">
        <v>437</v>
      </c>
      <c r="D100" s="94" t="s">
        <v>42</v>
      </c>
      <c r="E100" s="95">
        <v>-971352</v>
      </c>
      <c r="F100" s="94" t="s">
        <v>437</v>
      </c>
      <c r="G100" s="94" t="s">
        <v>264</v>
      </c>
      <c r="H100" s="94" t="s">
        <v>265</v>
      </c>
      <c r="I100" s="94" t="s">
        <v>45</v>
      </c>
      <c r="J100" s="94" t="s">
        <v>45</v>
      </c>
    </row>
    <row r="101" spans="1:10" customFormat="1" ht="14.5" x14ac:dyDescent="0.35">
      <c r="A101" s="94" t="s">
        <v>438</v>
      </c>
      <c r="B101" s="94" t="s">
        <v>439</v>
      </c>
      <c r="C101" s="94" t="s">
        <v>440</v>
      </c>
      <c r="D101" s="94" t="s">
        <v>42</v>
      </c>
      <c r="E101" s="95">
        <v>-80455</v>
      </c>
      <c r="F101" s="94" t="s">
        <v>440</v>
      </c>
      <c r="G101" s="94" t="s">
        <v>103</v>
      </c>
      <c r="H101" s="94" t="s">
        <v>104</v>
      </c>
      <c r="I101" s="94" t="s">
        <v>105</v>
      </c>
      <c r="J101" s="94" t="s">
        <v>45</v>
      </c>
    </row>
    <row r="102" spans="1:10" customFormat="1" ht="14.5" x14ac:dyDescent="0.35">
      <c r="A102" s="94" t="s">
        <v>441</v>
      </c>
      <c r="B102" s="94" t="s">
        <v>442</v>
      </c>
      <c r="C102" s="94" t="s">
        <v>443</v>
      </c>
      <c r="D102" s="94" t="s">
        <v>42</v>
      </c>
      <c r="E102" s="95">
        <v>-450000</v>
      </c>
      <c r="F102" s="94" t="s">
        <v>443</v>
      </c>
      <c r="G102" s="94" t="s">
        <v>69</v>
      </c>
      <c r="H102" s="94" t="s">
        <v>70</v>
      </c>
      <c r="I102" s="94" t="s">
        <v>71</v>
      </c>
      <c r="J102" s="94" t="s">
        <v>45</v>
      </c>
    </row>
    <row r="103" spans="1:10" customFormat="1" ht="14.5" x14ac:dyDescent="0.35">
      <c r="A103" s="94" t="s">
        <v>444</v>
      </c>
      <c r="B103" s="94" t="s">
        <v>445</v>
      </c>
      <c r="C103" s="94" t="s">
        <v>446</v>
      </c>
      <c r="D103" s="94" t="s">
        <v>42</v>
      </c>
      <c r="E103" s="95">
        <v>-388965</v>
      </c>
      <c r="F103" s="94" t="s">
        <v>446</v>
      </c>
      <c r="G103" s="94" t="s">
        <v>177</v>
      </c>
      <c r="H103" s="94" t="s">
        <v>178</v>
      </c>
      <c r="I103" s="94" t="s">
        <v>45</v>
      </c>
      <c r="J103" s="94" t="s">
        <v>45</v>
      </c>
    </row>
    <row r="104" spans="1:10" customFormat="1" ht="14.5" x14ac:dyDescent="0.35">
      <c r="A104" s="94" t="s">
        <v>447</v>
      </c>
      <c r="B104" s="94" t="s">
        <v>448</v>
      </c>
      <c r="C104" s="94" t="s">
        <v>449</v>
      </c>
      <c r="D104" s="94" t="s">
        <v>236</v>
      </c>
      <c r="E104" s="95">
        <v>4140979.22</v>
      </c>
      <c r="F104" s="94" t="s">
        <v>449</v>
      </c>
      <c r="G104" s="94" t="s">
        <v>33</v>
      </c>
      <c r="H104" s="94" t="s">
        <v>45</v>
      </c>
      <c r="I104" s="94" t="s">
        <v>45</v>
      </c>
      <c r="J104" s="94" t="s">
        <v>45</v>
      </c>
    </row>
    <row r="105" spans="1:10" customFormat="1" ht="14.5" x14ac:dyDescent="0.35">
      <c r="A105" s="94" t="s">
        <v>450</v>
      </c>
      <c r="B105" s="94" t="s">
        <v>451</v>
      </c>
      <c r="C105" s="94" t="s">
        <v>452</v>
      </c>
      <c r="D105" s="94" t="s">
        <v>42</v>
      </c>
      <c r="E105" s="95">
        <v>-1227528</v>
      </c>
      <c r="F105" s="94" t="s">
        <v>452</v>
      </c>
      <c r="G105" s="94" t="s">
        <v>395</v>
      </c>
      <c r="H105" s="94" t="s">
        <v>396</v>
      </c>
      <c r="I105" s="94" t="s">
        <v>45</v>
      </c>
      <c r="J105" s="94" t="s">
        <v>45</v>
      </c>
    </row>
    <row r="106" spans="1:10" customFormat="1" ht="14.5" x14ac:dyDescent="0.35">
      <c r="A106" s="94" t="s">
        <v>453</v>
      </c>
      <c r="B106" s="94" t="s">
        <v>454</v>
      </c>
      <c r="C106" s="94" t="s">
        <v>455</v>
      </c>
      <c r="D106" s="94" t="s">
        <v>236</v>
      </c>
      <c r="E106" s="95">
        <v>-5224875.9997199997</v>
      </c>
      <c r="F106" s="94" t="s">
        <v>455</v>
      </c>
      <c r="G106" s="94" t="s">
        <v>33</v>
      </c>
      <c r="H106" s="94" t="s">
        <v>45</v>
      </c>
      <c r="I106" s="94" t="s">
        <v>45</v>
      </c>
      <c r="J106" s="94" t="s">
        <v>45</v>
      </c>
    </row>
    <row r="107" spans="1:10" customFormat="1" ht="14.5" x14ac:dyDescent="0.35">
      <c r="A107" s="94" t="s">
        <v>456</v>
      </c>
      <c r="B107" s="94" t="s">
        <v>457</v>
      </c>
      <c r="C107" s="94" t="s">
        <v>458</v>
      </c>
      <c r="D107" s="94" t="s">
        <v>112</v>
      </c>
      <c r="E107" s="95">
        <v>332608</v>
      </c>
      <c r="F107" s="94" t="s">
        <v>458</v>
      </c>
      <c r="G107" s="94" t="s">
        <v>45</v>
      </c>
      <c r="H107" s="94" t="s">
        <v>273</v>
      </c>
      <c r="I107" s="94" t="s">
        <v>274</v>
      </c>
      <c r="J107" s="94" t="s">
        <v>459</v>
      </c>
    </row>
    <row r="108" spans="1:10" customFormat="1" ht="14.5" x14ac:dyDescent="0.35">
      <c r="A108" s="94" t="s">
        <v>463</v>
      </c>
      <c r="B108" s="94" t="s">
        <v>464</v>
      </c>
      <c r="C108" s="94" t="s">
        <v>465</v>
      </c>
      <c r="D108" s="94" t="s">
        <v>236</v>
      </c>
      <c r="E108" s="95">
        <v>-6250000</v>
      </c>
      <c r="F108" s="94" t="s">
        <v>465</v>
      </c>
      <c r="G108" s="94" t="s">
        <v>33</v>
      </c>
      <c r="H108" s="94" t="s">
        <v>45</v>
      </c>
      <c r="I108" s="94" t="s">
        <v>45</v>
      </c>
      <c r="J108" s="94" t="s">
        <v>45</v>
      </c>
    </row>
    <row r="109" spans="1:10" customFormat="1" ht="14.5" x14ac:dyDescent="0.35">
      <c r="A109" s="94" t="s">
        <v>466</v>
      </c>
      <c r="B109" s="94" t="s">
        <v>467</v>
      </c>
      <c r="C109" s="94" t="s">
        <v>468</v>
      </c>
      <c r="D109" s="94" t="s">
        <v>42</v>
      </c>
      <c r="E109" s="95">
        <v>209051</v>
      </c>
      <c r="F109" s="94" t="s">
        <v>468</v>
      </c>
      <c r="G109" s="94" t="s">
        <v>132</v>
      </c>
      <c r="H109" s="94" t="s">
        <v>133</v>
      </c>
      <c r="I109" s="94" t="s">
        <v>134</v>
      </c>
      <c r="J109" s="94" t="s">
        <v>45</v>
      </c>
    </row>
    <row r="110" spans="1:10" customFormat="1" ht="14.5" x14ac:dyDescent="0.35">
      <c r="A110" s="94" t="s">
        <v>469</v>
      </c>
      <c r="B110" s="94" t="s">
        <v>470</v>
      </c>
      <c r="C110" s="94" t="s">
        <v>471</v>
      </c>
      <c r="D110" s="94" t="s">
        <v>80</v>
      </c>
      <c r="E110" s="95">
        <v>3257640</v>
      </c>
      <c r="F110" s="94" t="s">
        <v>471</v>
      </c>
      <c r="G110" s="94" t="s">
        <v>33</v>
      </c>
      <c r="H110" s="94" t="s">
        <v>45</v>
      </c>
      <c r="I110" s="94" t="s">
        <v>45</v>
      </c>
      <c r="J110" s="94" t="s">
        <v>45</v>
      </c>
    </row>
    <row r="111" spans="1:10" customFormat="1" ht="14.5" x14ac:dyDescent="0.35">
      <c r="A111" s="94" t="s">
        <v>472</v>
      </c>
      <c r="B111" s="94" t="s">
        <v>473</v>
      </c>
      <c r="C111" s="94" t="s">
        <v>474</v>
      </c>
      <c r="D111" s="94" t="s">
        <v>42</v>
      </c>
      <c r="E111" s="95">
        <v>543948</v>
      </c>
      <c r="F111" s="94" t="s">
        <v>474</v>
      </c>
      <c r="G111" s="94" t="s">
        <v>97</v>
      </c>
      <c r="H111" s="94" t="s">
        <v>98</v>
      </c>
      <c r="I111" s="94" t="s">
        <v>99</v>
      </c>
      <c r="J111" s="94" t="s">
        <v>45</v>
      </c>
    </row>
    <row r="112" spans="1:10" customFormat="1" ht="14.5" x14ac:dyDescent="0.35">
      <c r="A112" s="94" t="s">
        <v>478</v>
      </c>
      <c r="B112" s="94" t="s">
        <v>479</v>
      </c>
      <c r="C112" s="94" t="s">
        <v>480</v>
      </c>
      <c r="D112" s="94" t="s">
        <v>80</v>
      </c>
      <c r="E112" s="95">
        <v>-329209</v>
      </c>
      <c r="F112" s="94" t="s">
        <v>480</v>
      </c>
      <c r="G112" s="94" t="s">
        <v>33</v>
      </c>
      <c r="H112" s="94" t="s">
        <v>45</v>
      </c>
      <c r="I112" s="94" t="s">
        <v>45</v>
      </c>
      <c r="J112" s="94" t="s">
        <v>45</v>
      </c>
    </row>
    <row r="113" spans="1:10" customFormat="1" ht="14.5" x14ac:dyDescent="0.35">
      <c r="A113" s="94" t="s">
        <v>481</v>
      </c>
      <c r="B113" s="94" t="s">
        <v>482</v>
      </c>
      <c r="C113" s="94" t="s">
        <v>483</v>
      </c>
      <c r="D113" s="94" t="s">
        <v>42</v>
      </c>
      <c r="E113" s="95">
        <v>-394308.05</v>
      </c>
      <c r="F113" s="94" t="s">
        <v>483</v>
      </c>
      <c r="G113" s="94" t="s">
        <v>103</v>
      </c>
      <c r="H113" s="94" t="s">
        <v>104</v>
      </c>
      <c r="I113" s="94" t="s">
        <v>105</v>
      </c>
      <c r="J113" s="94" t="s">
        <v>45</v>
      </c>
    </row>
    <row r="114" spans="1:10" customFormat="1" ht="14.5" x14ac:dyDescent="0.35">
      <c r="A114" s="94" t="s">
        <v>484</v>
      </c>
      <c r="B114" s="94" t="s">
        <v>485</v>
      </c>
      <c r="C114" s="94" t="s">
        <v>486</v>
      </c>
      <c r="D114" s="94" t="s">
        <v>112</v>
      </c>
      <c r="E114" s="95">
        <v>-2322717</v>
      </c>
      <c r="F114" s="94" t="s">
        <v>486</v>
      </c>
      <c r="G114" s="94" t="s">
        <v>45</v>
      </c>
      <c r="H114" s="94" t="s">
        <v>487</v>
      </c>
      <c r="I114" s="94" t="s">
        <v>488</v>
      </c>
      <c r="J114" s="94" t="s">
        <v>326</v>
      </c>
    </row>
    <row r="115" spans="1:10" customFormat="1" ht="14.5" x14ac:dyDescent="0.35">
      <c r="A115" s="94" t="s">
        <v>489</v>
      </c>
      <c r="B115" s="94" t="s">
        <v>490</v>
      </c>
      <c r="C115" s="94" t="s">
        <v>491</v>
      </c>
      <c r="D115" s="94" t="s">
        <v>42</v>
      </c>
      <c r="E115" s="95">
        <v>-1205633</v>
      </c>
      <c r="F115" s="94" t="s">
        <v>491</v>
      </c>
      <c r="G115" s="94" t="s">
        <v>385</v>
      </c>
      <c r="H115" s="94" t="s">
        <v>44</v>
      </c>
      <c r="I115" s="94" t="s">
        <v>188</v>
      </c>
      <c r="J115" s="94" t="s">
        <v>45</v>
      </c>
    </row>
    <row r="116" spans="1:10" customFormat="1" ht="14.5" x14ac:dyDescent="0.35">
      <c r="A116" s="94" t="s">
        <v>492</v>
      </c>
      <c r="B116" s="94" t="s">
        <v>493</v>
      </c>
      <c r="C116" s="94" t="s">
        <v>494</v>
      </c>
      <c r="D116" s="94" t="s">
        <v>42</v>
      </c>
      <c r="E116" s="95">
        <v>-1189188.6299999999</v>
      </c>
      <c r="F116" s="94" t="s">
        <v>494</v>
      </c>
      <c r="G116" s="94" t="s">
        <v>103</v>
      </c>
      <c r="H116" s="94" t="s">
        <v>104</v>
      </c>
      <c r="I116" s="94" t="s">
        <v>105</v>
      </c>
      <c r="J116" s="94" t="s">
        <v>45</v>
      </c>
    </row>
    <row r="117" spans="1:10" customFormat="1" ht="14.5" x14ac:dyDescent="0.35">
      <c r="A117" s="94" t="s">
        <v>495</v>
      </c>
      <c r="B117" s="94" t="s">
        <v>496</v>
      </c>
      <c r="C117" s="94" t="s">
        <v>497</v>
      </c>
      <c r="D117" s="94" t="s">
        <v>80</v>
      </c>
      <c r="E117" s="95">
        <v>-3000000</v>
      </c>
      <c r="F117" s="94" t="s">
        <v>497</v>
      </c>
      <c r="G117" s="94" t="s">
        <v>33</v>
      </c>
      <c r="H117" s="94" t="s">
        <v>45</v>
      </c>
      <c r="I117" s="94" t="s">
        <v>45</v>
      </c>
      <c r="J117" s="94" t="s">
        <v>45</v>
      </c>
    </row>
    <row r="118" spans="1:10" customFormat="1" ht="14.5" x14ac:dyDescent="0.35">
      <c r="A118" s="94" t="s">
        <v>498</v>
      </c>
      <c r="B118" s="94" t="s">
        <v>499</v>
      </c>
      <c r="C118" s="94" t="s">
        <v>500</v>
      </c>
      <c r="D118" s="94" t="s">
        <v>112</v>
      </c>
      <c r="E118" s="95">
        <v>-1608000</v>
      </c>
      <c r="F118" s="94" t="s">
        <v>500</v>
      </c>
      <c r="G118" s="94" t="s">
        <v>45</v>
      </c>
      <c r="H118" s="94" t="s">
        <v>202</v>
      </c>
      <c r="I118" s="94" t="s">
        <v>203</v>
      </c>
      <c r="J118" s="94" t="s">
        <v>45</v>
      </c>
    </row>
    <row r="119" spans="1:10" customFormat="1" ht="14.5" x14ac:dyDescent="0.35">
      <c r="A119" s="94" t="s">
        <v>501</v>
      </c>
      <c r="B119" s="94" t="s">
        <v>502</v>
      </c>
      <c r="C119" s="94" t="s">
        <v>503</v>
      </c>
      <c r="D119" s="94" t="s">
        <v>42</v>
      </c>
      <c r="E119" s="95">
        <v>-637571</v>
      </c>
      <c r="F119" s="94" t="s">
        <v>503</v>
      </c>
      <c r="G119" s="94" t="s">
        <v>207</v>
      </c>
      <c r="H119" s="94" t="s">
        <v>208</v>
      </c>
      <c r="I119" s="94" t="s">
        <v>45</v>
      </c>
      <c r="J119" s="94" t="s">
        <v>45</v>
      </c>
    </row>
    <row r="120" spans="1:10" customFormat="1" ht="14.5" x14ac:dyDescent="0.35">
      <c r="A120" s="94" t="s">
        <v>504</v>
      </c>
      <c r="B120" s="94" t="s">
        <v>505</v>
      </c>
      <c r="C120" s="94" t="s">
        <v>506</v>
      </c>
      <c r="D120" s="94" t="s">
        <v>42</v>
      </c>
      <c r="E120" s="95">
        <v>-667255</v>
      </c>
      <c r="F120" s="94" t="s">
        <v>506</v>
      </c>
      <c r="G120" s="94" t="s">
        <v>54</v>
      </c>
      <c r="H120" s="94" t="s">
        <v>55</v>
      </c>
      <c r="I120" s="94" t="s">
        <v>56</v>
      </c>
      <c r="J120" s="94" t="s">
        <v>45</v>
      </c>
    </row>
    <row r="121" spans="1:10" customFormat="1" ht="14.5" x14ac:dyDescent="0.35">
      <c r="A121" s="94" t="s">
        <v>507</v>
      </c>
      <c r="B121" s="94" t="s">
        <v>508</v>
      </c>
      <c r="C121" s="94" t="s">
        <v>509</v>
      </c>
      <c r="D121" s="94" t="s">
        <v>80</v>
      </c>
      <c r="E121" s="95">
        <v>-3554649</v>
      </c>
      <c r="F121" s="94" t="s">
        <v>509</v>
      </c>
      <c r="G121" s="94" t="s">
        <v>33</v>
      </c>
      <c r="H121" s="94" t="s">
        <v>45</v>
      </c>
      <c r="I121" s="94" t="s">
        <v>45</v>
      </c>
      <c r="J121" s="94" t="s">
        <v>45</v>
      </c>
    </row>
    <row r="122" spans="1:10" customFormat="1" ht="14.5" x14ac:dyDescent="0.35">
      <c r="A122" s="94" t="s">
        <v>510</v>
      </c>
      <c r="B122" s="94" t="s">
        <v>511</v>
      </c>
      <c r="C122" s="94" t="s">
        <v>512</v>
      </c>
      <c r="D122" s="94" t="s">
        <v>42</v>
      </c>
      <c r="E122" s="95">
        <v>-121159</v>
      </c>
      <c r="F122" s="94" t="s">
        <v>512</v>
      </c>
      <c r="G122" s="94" t="s">
        <v>132</v>
      </c>
      <c r="H122" s="94" t="s">
        <v>133</v>
      </c>
      <c r="I122" s="94" t="s">
        <v>134</v>
      </c>
      <c r="J122" s="94" t="s">
        <v>45</v>
      </c>
    </row>
    <row r="123" spans="1:10" customFormat="1" ht="14.5" x14ac:dyDescent="0.35">
      <c r="A123" s="94" t="s">
        <v>513</v>
      </c>
      <c r="B123" s="94" t="s">
        <v>514</v>
      </c>
      <c r="C123" s="94" t="s">
        <v>515</v>
      </c>
      <c r="D123" s="94" t="s">
        <v>42</v>
      </c>
      <c r="E123" s="95">
        <v>-169780</v>
      </c>
      <c r="F123" s="94" t="s">
        <v>515</v>
      </c>
      <c r="G123" s="94" t="s">
        <v>43</v>
      </c>
      <c r="H123" s="94" t="s">
        <v>44</v>
      </c>
      <c r="I123" s="94" t="s">
        <v>45</v>
      </c>
      <c r="J123" s="94" t="s">
        <v>45</v>
      </c>
    </row>
    <row r="124" spans="1:10" customFormat="1" ht="14.5" x14ac:dyDescent="0.35">
      <c r="A124" s="94" t="s">
        <v>516</v>
      </c>
      <c r="B124" s="94" t="s">
        <v>517</v>
      </c>
      <c r="C124" s="94" t="s">
        <v>518</v>
      </c>
      <c r="D124" s="94" t="s">
        <v>80</v>
      </c>
      <c r="E124" s="95">
        <v>8710</v>
      </c>
      <c r="F124" s="94" t="s">
        <v>518</v>
      </c>
      <c r="G124" s="94" t="s">
        <v>33</v>
      </c>
      <c r="H124" s="94" t="s">
        <v>45</v>
      </c>
      <c r="I124" s="94" t="s">
        <v>45</v>
      </c>
      <c r="J124" s="94" t="s">
        <v>45</v>
      </c>
    </row>
    <row r="125" spans="1:10" customFormat="1" ht="14.5" x14ac:dyDescent="0.35">
      <c r="A125" s="94" t="s">
        <v>519</v>
      </c>
      <c r="B125" s="94" t="s">
        <v>520</v>
      </c>
      <c r="C125" s="94" t="s">
        <v>521</v>
      </c>
      <c r="D125" s="94" t="s">
        <v>42</v>
      </c>
      <c r="E125" s="95">
        <v>-166283</v>
      </c>
      <c r="F125" s="94" t="s">
        <v>521</v>
      </c>
      <c r="G125" s="94" t="s">
        <v>229</v>
      </c>
      <c r="H125" s="94" t="s">
        <v>230</v>
      </c>
      <c r="I125" s="94" t="s">
        <v>231</v>
      </c>
      <c r="J125" s="94" t="s">
        <v>232</v>
      </c>
    </row>
    <row r="126" spans="1:10" customFormat="1" ht="14.5" x14ac:dyDescent="0.35">
      <c r="A126" s="94" t="s">
        <v>522</v>
      </c>
      <c r="B126" s="94" t="s">
        <v>523</v>
      </c>
      <c r="C126" s="94" t="s">
        <v>524</v>
      </c>
      <c r="D126" s="94" t="s">
        <v>42</v>
      </c>
      <c r="E126" s="95">
        <v>-343000</v>
      </c>
      <c r="F126" s="94" t="s">
        <v>524</v>
      </c>
      <c r="G126" s="94" t="s">
        <v>219</v>
      </c>
      <c r="H126" s="94" t="s">
        <v>138</v>
      </c>
      <c r="I126" s="94" t="s">
        <v>139</v>
      </c>
      <c r="J126" s="94" t="s">
        <v>45</v>
      </c>
    </row>
    <row r="127" spans="1:10" customFormat="1" ht="14.5" x14ac:dyDescent="0.35">
      <c r="A127" s="94" t="s">
        <v>525</v>
      </c>
      <c r="B127" s="94" t="s">
        <v>526</v>
      </c>
      <c r="C127" s="94" t="s">
        <v>527</v>
      </c>
      <c r="D127" s="94" t="s">
        <v>42</v>
      </c>
      <c r="E127" s="95">
        <v>-1256892</v>
      </c>
      <c r="F127" s="94" t="s">
        <v>527</v>
      </c>
      <c r="G127" s="94" t="s">
        <v>75</v>
      </c>
      <c r="H127" s="94" t="s">
        <v>76</v>
      </c>
      <c r="I127" s="94" t="s">
        <v>45</v>
      </c>
      <c r="J127" s="94" t="s">
        <v>45</v>
      </c>
    </row>
    <row r="128" spans="1:10" customFormat="1" ht="14.5" x14ac:dyDescent="0.35">
      <c r="A128" s="94" t="s">
        <v>528</v>
      </c>
      <c r="B128" s="94" t="s">
        <v>529</v>
      </c>
      <c r="C128" s="94" t="s">
        <v>530</v>
      </c>
      <c r="D128" s="94" t="s">
        <v>112</v>
      </c>
      <c r="E128" s="95">
        <v>-1736569</v>
      </c>
      <c r="F128" s="94" t="s">
        <v>530</v>
      </c>
      <c r="G128" s="94" t="s">
        <v>45</v>
      </c>
      <c r="H128" s="94" t="s">
        <v>104</v>
      </c>
      <c r="I128" s="94" t="s">
        <v>105</v>
      </c>
      <c r="J128" s="94" t="s">
        <v>45</v>
      </c>
    </row>
    <row r="129" spans="1:10" customFormat="1" ht="14.5" x14ac:dyDescent="0.35">
      <c r="A129" s="94" t="s">
        <v>531</v>
      </c>
      <c r="B129" s="94" t="s">
        <v>532</v>
      </c>
      <c r="C129" s="94" t="s">
        <v>533</v>
      </c>
      <c r="D129" s="94" t="s">
        <v>112</v>
      </c>
      <c r="E129" s="95">
        <v>-166453</v>
      </c>
      <c r="F129" s="94" t="s">
        <v>533</v>
      </c>
      <c r="G129" s="94" t="s">
        <v>45</v>
      </c>
      <c r="H129" s="94" t="s">
        <v>299</v>
      </c>
      <c r="I129" s="94" t="s">
        <v>45</v>
      </c>
      <c r="J129" s="94" t="s">
        <v>45</v>
      </c>
    </row>
    <row r="130" spans="1:10" customFormat="1" ht="14.5" x14ac:dyDescent="0.35">
      <c r="A130" s="94" t="s">
        <v>534</v>
      </c>
      <c r="B130" s="94" t="s">
        <v>535</v>
      </c>
      <c r="C130" s="94" t="s">
        <v>536</v>
      </c>
      <c r="D130" s="94" t="s">
        <v>236</v>
      </c>
      <c r="E130" s="95">
        <v>-1824498</v>
      </c>
      <c r="F130" s="94" t="s">
        <v>536</v>
      </c>
      <c r="G130" s="94" t="s">
        <v>33</v>
      </c>
      <c r="H130" s="94" t="s">
        <v>45</v>
      </c>
      <c r="I130" s="94" t="s">
        <v>45</v>
      </c>
      <c r="J130" s="94" t="s">
        <v>45</v>
      </c>
    </row>
    <row r="131" spans="1:10" customFormat="1" ht="14.5" x14ac:dyDescent="0.35">
      <c r="A131" s="94" t="s">
        <v>537</v>
      </c>
      <c r="B131" s="94" t="s">
        <v>538</v>
      </c>
      <c r="C131" s="94" t="s">
        <v>539</v>
      </c>
      <c r="D131" s="94" t="s">
        <v>236</v>
      </c>
      <c r="E131" s="95">
        <v>-7477718</v>
      </c>
      <c r="F131" s="94" t="s">
        <v>539</v>
      </c>
      <c r="G131" s="94" t="s">
        <v>33</v>
      </c>
      <c r="H131" s="94" t="s">
        <v>45</v>
      </c>
      <c r="I131" s="94" t="s">
        <v>45</v>
      </c>
      <c r="J131" s="94" t="s">
        <v>45</v>
      </c>
    </row>
    <row r="132" spans="1:10" customFormat="1" ht="14.5" x14ac:dyDescent="0.35">
      <c r="A132" s="94" t="s">
        <v>540</v>
      </c>
      <c r="B132" s="94" t="s">
        <v>541</v>
      </c>
      <c r="C132" s="94" t="s">
        <v>542</v>
      </c>
      <c r="D132" s="94" t="s">
        <v>42</v>
      </c>
      <c r="E132" s="95">
        <v>-335575</v>
      </c>
      <c r="F132" s="94" t="s">
        <v>542</v>
      </c>
      <c r="G132" s="94" t="s">
        <v>177</v>
      </c>
      <c r="H132" s="94" t="s">
        <v>178</v>
      </c>
      <c r="I132" s="94" t="s">
        <v>45</v>
      </c>
      <c r="J132" s="94" t="s">
        <v>45</v>
      </c>
    </row>
    <row r="133" spans="1:10" customFormat="1" ht="14.5" x14ac:dyDescent="0.35">
      <c r="A133" s="94" t="s">
        <v>543</v>
      </c>
      <c r="B133" s="94" t="s">
        <v>544</v>
      </c>
      <c r="C133" s="94" t="s">
        <v>545</v>
      </c>
      <c r="D133" s="94" t="s">
        <v>112</v>
      </c>
      <c r="E133" s="95">
        <v>-3147914</v>
      </c>
      <c r="F133" s="94" t="s">
        <v>545</v>
      </c>
      <c r="G133" s="94" t="s">
        <v>45</v>
      </c>
      <c r="H133" s="94" t="s">
        <v>374</v>
      </c>
      <c r="I133" s="94" t="s">
        <v>375</v>
      </c>
      <c r="J133" s="94" t="s">
        <v>45</v>
      </c>
    </row>
    <row r="134" spans="1:10" customFormat="1" ht="14.5" x14ac:dyDescent="0.35">
      <c r="A134" s="94" t="s">
        <v>546</v>
      </c>
      <c r="B134" s="94" t="s">
        <v>547</v>
      </c>
      <c r="C134" s="94" t="s">
        <v>548</v>
      </c>
      <c r="D134" s="94" t="s">
        <v>80</v>
      </c>
      <c r="E134" s="95">
        <v>-2988000</v>
      </c>
      <c r="F134" s="94" t="s">
        <v>548</v>
      </c>
      <c r="G134" s="94" t="s">
        <v>33</v>
      </c>
      <c r="H134" s="94" t="s">
        <v>45</v>
      </c>
      <c r="I134" s="94" t="s">
        <v>45</v>
      </c>
      <c r="J134" s="94" t="s">
        <v>45</v>
      </c>
    </row>
    <row r="135" spans="1:10" customFormat="1" ht="14.5" x14ac:dyDescent="0.35">
      <c r="A135" s="94" t="s">
        <v>549</v>
      </c>
      <c r="B135" s="94" t="s">
        <v>550</v>
      </c>
      <c r="C135" s="94" t="s">
        <v>551</v>
      </c>
      <c r="D135" s="94" t="s">
        <v>87</v>
      </c>
      <c r="E135" s="95">
        <v>-3072622</v>
      </c>
      <c r="F135" s="94" t="s">
        <v>551</v>
      </c>
      <c r="G135" s="94" t="s">
        <v>45</v>
      </c>
      <c r="H135" s="94" t="s">
        <v>45</v>
      </c>
      <c r="I135" s="94" t="s">
        <v>170</v>
      </c>
      <c r="J135" s="94" t="s">
        <v>1095</v>
      </c>
    </row>
    <row r="136" spans="1:10" customFormat="1" ht="14.5" x14ac:dyDescent="0.35">
      <c r="A136" s="94" t="s">
        <v>552</v>
      </c>
      <c r="B136" s="94" t="s">
        <v>553</v>
      </c>
      <c r="C136" s="94" t="s">
        <v>554</v>
      </c>
      <c r="D136" s="94" t="s">
        <v>87</v>
      </c>
      <c r="E136" s="95">
        <v>724000</v>
      </c>
      <c r="F136" s="94" t="s">
        <v>554</v>
      </c>
      <c r="G136" s="94" t="s">
        <v>45</v>
      </c>
      <c r="H136" s="94" t="s">
        <v>555</v>
      </c>
      <c r="I136" s="94" t="s">
        <v>556</v>
      </c>
      <c r="J136" s="94" t="s">
        <v>459</v>
      </c>
    </row>
    <row r="137" spans="1:10" customFormat="1" ht="14.5" x14ac:dyDescent="0.35">
      <c r="A137" s="94" t="s">
        <v>557</v>
      </c>
      <c r="B137" s="94" t="s">
        <v>558</v>
      </c>
      <c r="C137" s="94" t="s">
        <v>559</v>
      </c>
      <c r="D137" s="94" t="s">
        <v>236</v>
      </c>
      <c r="E137" s="95">
        <v>0</v>
      </c>
      <c r="F137" s="94" t="s">
        <v>559</v>
      </c>
      <c r="G137" s="94" t="s">
        <v>33</v>
      </c>
      <c r="H137" s="94" t="s">
        <v>45</v>
      </c>
      <c r="I137" s="94" t="s">
        <v>45</v>
      </c>
      <c r="J137" s="94" t="s">
        <v>45</v>
      </c>
    </row>
    <row r="138" spans="1:10" customFormat="1" ht="14.5" x14ac:dyDescent="0.35">
      <c r="A138" s="94" t="s">
        <v>560</v>
      </c>
      <c r="B138" s="94" t="s">
        <v>561</v>
      </c>
      <c r="C138" s="94" t="s">
        <v>562</v>
      </c>
      <c r="D138" s="94" t="s">
        <v>42</v>
      </c>
      <c r="E138" s="95">
        <v>-703958</v>
      </c>
      <c r="F138" s="94" t="s">
        <v>562</v>
      </c>
      <c r="G138" s="94" t="s">
        <v>219</v>
      </c>
      <c r="H138" s="94" t="s">
        <v>138</v>
      </c>
      <c r="I138" s="94" t="s">
        <v>139</v>
      </c>
      <c r="J138" s="94" t="s">
        <v>45</v>
      </c>
    </row>
    <row r="139" spans="1:10" customFormat="1" ht="14.5" x14ac:dyDescent="0.35">
      <c r="A139" s="94" t="s">
        <v>563</v>
      </c>
      <c r="B139" s="94" t="s">
        <v>564</v>
      </c>
      <c r="C139" s="94" t="s">
        <v>565</v>
      </c>
      <c r="D139" s="94" t="s">
        <v>87</v>
      </c>
      <c r="E139" s="95">
        <v>-15909869</v>
      </c>
      <c r="F139" s="94" t="s">
        <v>565</v>
      </c>
      <c r="G139" s="94" t="s">
        <v>45</v>
      </c>
      <c r="H139" s="94" t="s">
        <v>45</v>
      </c>
      <c r="I139" s="94" t="s">
        <v>170</v>
      </c>
      <c r="J139" s="94" t="s">
        <v>1095</v>
      </c>
    </row>
    <row r="140" spans="1:10" customFormat="1" ht="14.5" x14ac:dyDescent="0.35">
      <c r="A140" s="94" t="s">
        <v>566</v>
      </c>
      <c r="B140" s="94" t="s">
        <v>567</v>
      </c>
      <c r="C140" s="94" t="s">
        <v>568</v>
      </c>
      <c r="D140" s="94" t="s">
        <v>112</v>
      </c>
      <c r="E140" s="95">
        <v>-5120219</v>
      </c>
      <c r="F140" s="94" t="s">
        <v>568</v>
      </c>
      <c r="G140" s="94" t="s">
        <v>45</v>
      </c>
      <c r="H140" s="94" t="s">
        <v>133</v>
      </c>
      <c r="I140" s="94" t="s">
        <v>134</v>
      </c>
      <c r="J140" s="94" t="s">
        <v>45</v>
      </c>
    </row>
    <row r="141" spans="1:10" customFormat="1" ht="14.5" x14ac:dyDescent="0.35">
      <c r="A141" s="94" t="s">
        <v>569</v>
      </c>
      <c r="B141" s="94" t="s">
        <v>570</v>
      </c>
      <c r="C141" s="94" t="s">
        <v>571</v>
      </c>
      <c r="D141" s="94" t="s">
        <v>42</v>
      </c>
      <c r="E141" s="95">
        <v>408283</v>
      </c>
      <c r="F141" s="94" t="s">
        <v>571</v>
      </c>
      <c r="G141" s="94" t="s">
        <v>385</v>
      </c>
      <c r="H141" s="94" t="s">
        <v>44</v>
      </c>
      <c r="I141" s="94" t="s">
        <v>188</v>
      </c>
      <c r="J141" s="94" t="s">
        <v>45</v>
      </c>
    </row>
    <row r="142" spans="1:10" customFormat="1" ht="14.5" x14ac:dyDescent="0.35">
      <c r="A142" s="94" t="s">
        <v>572</v>
      </c>
      <c r="B142" s="94" t="s">
        <v>573</v>
      </c>
      <c r="C142" s="94" t="s">
        <v>574</v>
      </c>
      <c r="D142" s="94" t="s">
        <v>236</v>
      </c>
      <c r="E142" s="95">
        <v>-1641942</v>
      </c>
      <c r="F142" s="94" t="s">
        <v>574</v>
      </c>
      <c r="G142" s="94" t="s">
        <v>33</v>
      </c>
      <c r="H142" s="94" t="s">
        <v>45</v>
      </c>
      <c r="I142" s="94" t="s">
        <v>45</v>
      </c>
      <c r="J142" s="94" t="s">
        <v>45</v>
      </c>
    </row>
    <row r="143" spans="1:10" customFormat="1" ht="14.5" x14ac:dyDescent="0.35">
      <c r="A143" s="94" t="s">
        <v>575</v>
      </c>
      <c r="B143" s="94" t="s">
        <v>576</v>
      </c>
      <c r="C143" s="94" t="s">
        <v>577</v>
      </c>
      <c r="D143" s="94" t="s">
        <v>42</v>
      </c>
      <c r="E143" s="95">
        <v>-1322000</v>
      </c>
      <c r="F143" s="94" t="s">
        <v>577</v>
      </c>
      <c r="G143" s="94" t="s">
        <v>240</v>
      </c>
      <c r="H143" s="94" t="s">
        <v>241</v>
      </c>
      <c r="I143" s="94" t="s">
        <v>242</v>
      </c>
      <c r="J143" s="94" t="s">
        <v>45</v>
      </c>
    </row>
    <row r="144" spans="1:10" customFormat="1" ht="14.5" x14ac:dyDescent="0.35">
      <c r="A144" s="94" t="s">
        <v>578</v>
      </c>
      <c r="B144" s="94" t="s">
        <v>579</v>
      </c>
      <c r="C144" s="94" t="s">
        <v>580</v>
      </c>
      <c r="D144" s="94" t="s">
        <v>42</v>
      </c>
      <c r="E144" s="95">
        <v>-892766</v>
      </c>
      <c r="F144" s="94" t="s">
        <v>580</v>
      </c>
      <c r="G144" s="94" t="s">
        <v>154</v>
      </c>
      <c r="H144" s="94" t="s">
        <v>155</v>
      </c>
      <c r="I144" s="94" t="s">
        <v>45</v>
      </c>
      <c r="J144" s="94" t="s">
        <v>45</v>
      </c>
    </row>
    <row r="145" spans="1:10" customFormat="1" ht="14.5" x14ac:dyDescent="0.35">
      <c r="A145" s="94" t="s">
        <v>581</v>
      </c>
      <c r="B145" s="94" t="s">
        <v>582</v>
      </c>
      <c r="C145" s="94" t="s">
        <v>583</v>
      </c>
      <c r="D145" s="94" t="s">
        <v>87</v>
      </c>
      <c r="E145" s="95">
        <v>-17725530</v>
      </c>
      <c r="F145" s="94" t="s">
        <v>583</v>
      </c>
      <c r="G145" s="94" t="s">
        <v>45</v>
      </c>
      <c r="H145" s="94" t="s">
        <v>555</v>
      </c>
      <c r="I145" s="94" t="s">
        <v>556</v>
      </c>
      <c r="J145" s="94" t="s">
        <v>459</v>
      </c>
    </row>
    <row r="146" spans="1:10" customFormat="1" ht="14.5" x14ac:dyDescent="0.35">
      <c r="A146" s="94" t="s">
        <v>584</v>
      </c>
      <c r="B146" s="94" t="s">
        <v>585</v>
      </c>
      <c r="C146" s="94" t="s">
        <v>586</v>
      </c>
      <c r="D146" s="94" t="s">
        <v>112</v>
      </c>
      <c r="E146" s="95">
        <v>-1788776</v>
      </c>
      <c r="F146" s="94" t="s">
        <v>586</v>
      </c>
      <c r="G146" s="94" t="s">
        <v>45</v>
      </c>
      <c r="H146" s="94" t="s">
        <v>118</v>
      </c>
      <c r="I146" s="94" t="s">
        <v>119</v>
      </c>
      <c r="J146" s="94" t="s">
        <v>45</v>
      </c>
    </row>
    <row r="147" spans="1:10" customFormat="1" ht="14.5" x14ac:dyDescent="0.35">
      <c r="A147" s="94" t="s">
        <v>587</v>
      </c>
      <c r="B147" s="94" t="s">
        <v>588</v>
      </c>
      <c r="C147" s="94" t="s">
        <v>589</v>
      </c>
      <c r="D147" s="94" t="s">
        <v>42</v>
      </c>
      <c r="E147" s="95">
        <v>-3181894</v>
      </c>
      <c r="F147" s="94" t="s">
        <v>589</v>
      </c>
      <c r="G147" s="94" t="s">
        <v>69</v>
      </c>
      <c r="H147" s="94" t="s">
        <v>70</v>
      </c>
      <c r="I147" s="94" t="s">
        <v>71</v>
      </c>
      <c r="J147" s="94" t="s">
        <v>45</v>
      </c>
    </row>
    <row r="148" spans="1:10" customFormat="1" ht="14.5" x14ac:dyDescent="0.35">
      <c r="A148" s="94" t="s">
        <v>590</v>
      </c>
      <c r="B148" s="94" t="s">
        <v>591</v>
      </c>
      <c r="C148" s="94" t="s">
        <v>592</v>
      </c>
      <c r="D148" s="94" t="s">
        <v>42</v>
      </c>
      <c r="E148" s="95">
        <v>-2100923</v>
      </c>
      <c r="F148" s="94" t="s">
        <v>592</v>
      </c>
      <c r="G148" s="94" t="s">
        <v>97</v>
      </c>
      <c r="H148" s="94" t="s">
        <v>98</v>
      </c>
      <c r="I148" s="94" t="s">
        <v>99</v>
      </c>
      <c r="J148" s="94" t="s">
        <v>45</v>
      </c>
    </row>
    <row r="149" spans="1:10" customFormat="1" ht="14.5" x14ac:dyDescent="0.35">
      <c r="A149" s="94" t="s">
        <v>593</v>
      </c>
      <c r="B149" s="94" t="s">
        <v>594</v>
      </c>
      <c r="C149" s="94" t="s">
        <v>595</v>
      </c>
      <c r="D149" s="94" t="s">
        <v>42</v>
      </c>
      <c r="E149" s="95">
        <v>0</v>
      </c>
      <c r="F149" s="94" t="s">
        <v>595</v>
      </c>
      <c r="G149" s="94" t="s">
        <v>201</v>
      </c>
      <c r="H149" s="94" t="s">
        <v>202</v>
      </c>
      <c r="I149" s="94" t="s">
        <v>203</v>
      </c>
      <c r="J149" s="94" t="s">
        <v>45</v>
      </c>
    </row>
    <row r="150" spans="1:10" customFormat="1" ht="14.5" x14ac:dyDescent="0.35">
      <c r="A150" s="94" t="s">
        <v>596</v>
      </c>
      <c r="B150" s="94" t="s">
        <v>597</v>
      </c>
      <c r="C150" s="94" t="s">
        <v>598</v>
      </c>
      <c r="D150" s="94" t="s">
        <v>87</v>
      </c>
      <c r="E150" s="95">
        <v>-495978</v>
      </c>
      <c r="F150" s="94" t="s">
        <v>598</v>
      </c>
      <c r="G150" s="94" t="s">
        <v>45</v>
      </c>
      <c r="H150" s="94" t="s">
        <v>149</v>
      </c>
      <c r="I150" s="94" t="s">
        <v>45</v>
      </c>
      <c r="J150" s="94" t="s">
        <v>150</v>
      </c>
    </row>
    <row r="151" spans="1:10" customFormat="1" ht="14.5" x14ac:dyDescent="0.35">
      <c r="A151" s="94" t="s">
        <v>599</v>
      </c>
      <c r="B151" s="94" t="s">
        <v>600</v>
      </c>
      <c r="C151" s="94" t="s">
        <v>601</v>
      </c>
      <c r="D151" s="94" t="s">
        <v>42</v>
      </c>
      <c r="E151" s="95">
        <v>1200315</v>
      </c>
      <c r="F151" s="94" t="s">
        <v>601</v>
      </c>
      <c r="G151" s="94" t="s">
        <v>63</v>
      </c>
      <c r="H151" s="94" t="s">
        <v>64</v>
      </c>
      <c r="I151" s="94" t="s">
        <v>65</v>
      </c>
      <c r="J151" s="94" t="s">
        <v>45</v>
      </c>
    </row>
    <row r="152" spans="1:10" customFormat="1" ht="14.5" x14ac:dyDescent="0.35">
      <c r="A152" s="94" t="s">
        <v>602</v>
      </c>
      <c r="B152" s="94" t="s">
        <v>603</v>
      </c>
      <c r="C152" s="94" t="s">
        <v>604</v>
      </c>
      <c r="D152" s="94" t="s">
        <v>112</v>
      </c>
      <c r="E152" s="95">
        <v>-1251987</v>
      </c>
      <c r="F152" s="94" t="s">
        <v>604</v>
      </c>
      <c r="G152" s="94" t="s">
        <v>45</v>
      </c>
      <c r="H152" s="94" t="s">
        <v>70</v>
      </c>
      <c r="I152" s="94" t="s">
        <v>71</v>
      </c>
      <c r="J152" s="94" t="s">
        <v>45</v>
      </c>
    </row>
    <row r="153" spans="1:10" customFormat="1" ht="14.5" x14ac:dyDescent="0.35">
      <c r="A153" s="94" t="s">
        <v>605</v>
      </c>
      <c r="B153" s="94" t="s">
        <v>606</v>
      </c>
      <c r="C153" s="94" t="s">
        <v>607</v>
      </c>
      <c r="D153" s="94" t="s">
        <v>42</v>
      </c>
      <c r="E153" s="95">
        <v>-326519</v>
      </c>
      <c r="F153" s="94" t="s">
        <v>607</v>
      </c>
      <c r="G153" s="94" t="s">
        <v>132</v>
      </c>
      <c r="H153" s="94" t="s">
        <v>133</v>
      </c>
      <c r="I153" s="94" t="s">
        <v>134</v>
      </c>
      <c r="J153" s="94" t="s">
        <v>45</v>
      </c>
    </row>
    <row r="154" spans="1:10" customFormat="1" ht="14.5" x14ac:dyDescent="0.35">
      <c r="A154" s="94" t="s">
        <v>612</v>
      </c>
      <c r="B154" s="94" t="s">
        <v>613</v>
      </c>
      <c r="C154" s="94" t="s">
        <v>614</v>
      </c>
      <c r="D154" s="94" t="s">
        <v>80</v>
      </c>
      <c r="E154" s="95">
        <v>-3454112</v>
      </c>
      <c r="F154" s="94" t="s">
        <v>614</v>
      </c>
      <c r="G154" s="94" t="s">
        <v>33</v>
      </c>
      <c r="H154" s="94" t="s">
        <v>45</v>
      </c>
      <c r="I154" s="94" t="s">
        <v>45</v>
      </c>
      <c r="J154" s="94" t="s">
        <v>45</v>
      </c>
    </row>
    <row r="155" spans="1:10" customFormat="1" ht="14.5" x14ac:dyDescent="0.35">
      <c r="A155" s="94" t="s">
        <v>615</v>
      </c>
      <c r="B155" s="94" t="s">
        <v>616</v>
      </c>
      <c r="C155" s="94" t="s">
        <v>617</v>
      </c>
      <c r="D155" s="94" t="s">
        <v>42</v>
      </c>
      <c r="E155" s="95">
        <v>-1390684</v>
      </c>
      <c r="F155" s="94" t="s">
        <v>617</v>
      </c>
      <c r="G155" s="94" t="s">
        <v>360</v>
      </c>
      <c r="H155" s="94" t="s">
        <v>299</v>
      </c>
      <c r="I155" s="94" t="s">
        <v>361</v>
      </c>
      <c r="J155" s="94" t="s">
        <v>45</v>
      </c>
    </row>
    <row r="156" spans="1:10" customFormat="1" ht="14.5" x14ac:dyDescent="0.35">
      <c r="A156" s="94" t="s">
        <v>618</v>
      </c>
      <c r="B156" s="94" t="s">
        <v>619</v>
      </c>
      <c r="C156" s="94" t="s">
        <v>620</v>
      </c>
      <c r="D156" s="94" t="s">
        <v>42</v>
      </c>
      <c r="E156" s="95">
        <v>238526</v>
      </c>
      <c r="F156" s="94" t="s">
        <v>620</v>
      </c>
      <c r="G156" s="94" t="s">
        <v>75</v>
      </c>
      <c r="H156" s="94" t="s">
        <v>76</v>
      </c>
      <c r="I156" s="94" t="s">
        <v>45</v>
      </c>
      <c r="J156" s="94" t="s">
        <v>45</v>
      </c>
    </row>
    <row r="157" spans="1:10" customFormat="1" ht="14.5" x14ac:dyDescent="0.35">
      <c r="A157" s="94" t="s">
        <v>621</v>
      </c>
      <c r="B157" s="94" t="s">
        <v>622</v>
      </c>
      <c r="C157" s="94" t="s">
        <v>623</v>
      </c>
      <c r="D157" s="94" t="s">
        <v>42</v>
      </c>
      <c r="E157" s="95">
        <v>1288000</v>
      </c>
      <c r="F157" s="94" t="s">
        <v>623</v>
      </c>
      <c r="G157" s="94" t="s">
        <v>43</v>
      </c>
      <c r="H157" s="94" t="s">
        <v>44</v>
      </c>
      <c r="I157" s="94" t="s">
        <v>45</v>
      </c>
      <c r="J157" s="94" t="s">
        <v>45</v>
      </c>
    </row>
    <row r="158" spans="1:10" customFormat="1" ht="14.5" x14ac:dyDescent="0.35">
      <c r="A158" s="94" t="s">
        <v>624</v>
      </c>
      <c r="B158" s="94" t="s">
        <v>625</v>
      </c>
      <c r="C158" s="94" t="s">
        <v>626</v>
      </c>
      <c r="D158" s="94" t="s">
        <v>112</v>
      </c>
      <c r="E158" s="95">
        <v>-3116261</v>
      </c>
      <c r="F158" s="94" t="s">
        <v>626</v>
      </c>
      <c r="G158" s="94" t="s">
        <v>45</v>
      </c>
      <c r="H158" s="94" t="s">
        <v>487</v>
      </c>
      <c r="I158" s="94" t="s">
        <v>488</v>
      </c>
      <c r="J158" s="94" t="s">
        <v>326</v>
      </c>
    </row>
    <row r="159" spans="1:10" customFormat="1" ht="14.5" x14ac:dyDescent="0.35">
      <c r="A159" s="94" t="s">
        <v>627</v>
      </c>
      <c r="B159" s="94" t="s">
        <v>628</v>
      </c>
      <c r="C159" s="94" t="s">
        <v>629</v>
      </c>
      <c r="D159" s="94" t="s">
        <v>112</v>
      </c>
      <c r="E159" s="95">
        <v>-2452000</v>
      </c>
      <c r="F159" s="94" t="s">
        <v>629</v>
      </c>
      <c r="G159" s="94" t="s">
        <v>45</v>
      </c>
      <c r="H159" s="94" t="s">
        <v>165</v>
      </c>
      <c r="I159" s="94" t="s">
        <v>215</v>
      </c>
      <c r="J159" s="94" t="s">
        <v>45</v>
      </c>
    </row>
    <row r="160" spans="1:10" customFormat="1" ht="14.5" x14ac:dyDescent="0.35">
      <c r="A160" s="94" t="s">
        <v>630</v>
      </c>
      <c r="B160" s="94" t="s">
        <v>631</v>
      </c>
      <c r="C160" s="94" t="s">
        <v>632</v>
      </c>
      <c r="D160" s="94" t="s">
        <v>42</v>
      </c>
      <c r="E160" s="95">
        <v>-795923</v>
      </c>
      <c r="F160" s="94" t="s">
        <v>632</v>
      </c>
      <c r="G160" s="94" t="s">
        <v>395</v>
      </c>
      <c r="H160" s="94" t="s">
        <v>396</v>
      </c>
      <c r="I160" s="94" t="s">
        <v>45</v>
      </c>
      <c r="J160" s="94" t="s">
        <v>45</v>
      </c>
    </row>
    <row r="161" spans="1:10" customFormat="1" ht="14.5" x14ac:dyDescent="0.35">
      <c r="A161" s="94" t="s">
        <v>633</v>
      </c>
      <c r="B161" s="94" t="s">
        <v>634</v>
      </c>
      <c r="C161" s="94" t="s">
        <v>635</v>
      </c>
      <c r="D161" s="94" t="s">
        <v>42</v>
      </c>
      <c r="E161" s="95">
        <v>-2066000</v>
      </c>
      <c r="F161" s="94" t="s">
        <v>635</v>
      </c>
      <c r="G161" s="94" t="s">
        <v>103</v>
      </c>
      <c r="H161" s="94" t="s">
        <v>104</v>
      </c>
      <c r="I161" s="94" t="s">
        <v>105</v>
      </c>
      <c r="J161" s="94" t="s">
        <v>45</v>
      </c>
    </row>
    <row r="162" spans="1:10" customFormat="1" ht="14.5" x14ac:dyDescent="0.35">
      <c r="A162" s="94" t="s">
        <v>636</v>
      </c>
      <c r="B162" s="94" t="s">
        <v>637</v>
      </c>
      <c r="C162" s="94" t="s">
        <v>638</v>
      </c>
      <c r="D162" s="94" t="s">
        <v>42</v>
      </c>
      <c r="E162" s="95">
        <v>-1149919</v>
      </c>
      <c r="F162" s="94" t="s">
        <v>638</v>
      </c>
      <c r="G162" s="94" t="s">
        <v>63</v>
      </c>
      <c r="H162" s="94" t="s">
        <v>64</v>
      </c>
      <c r="I162" s="94" t="s">
        <v>65</v>
      </c>
      <c r="J162" s="94" t="s">
        <v>45</v>
      </c>
    </row>
    <row r="163" spans="1:10" customFormat="1" ht="14.5" x14ac:dyDescent="0.35">
      <c r="A163" s="94" t="s">
        <v>639</v>
      </c>
      <c r="B163" s="94" t="s">
        <v>640</v>
      </c>
      <c r="C163" s="94" t="s">
        <v>641</v>
      </c>
      <c r="D163" s="94" t="s">
        <v>87</v>
      </c>
      <c r="E163" s="95">
        <v>-2148073</v>
      </c>
      <c r="F163" s="94" t="s">
        <v>641</v>
      </c>
      <c r="G163" s="94" t="s">
        <v>45</v>
      </c>
      <c r="H163" s="94" t="s">
        <v>430</v>
      </c>
      <c r="I163" s="94" t="s">
        <v>431</v>
      </c>
      <c r="J163" s="94" t="s">
        <v>642</v>
      </c>
    </row>
    <row r="164" spans="1:10" customFormat="1" ht="14.5" x14ac:dyDescent="0.35">
      <c r="A164" s="94" t="s">
        <v>643</v>
      </c>
      <c r="B164" s="94" t="s">
        <v>644</v>
      </c>
      <c r="C164" s="94" t="s">
        <v>645</v>
      </c>
      <c r="D164" s="94" t="s">
        <v>42</v>
      </c>
      <c r="E164" s="95">
        <v>-1291589</v>
      </c>
      <c r="F164" s="94" t="s">
        <v>645</v>
      </c>
      <c r="G164" s="94" t="s">
        <v>240</v>
      </c>
      <c r="H164" s="94" t="s">
        <v>241</v>
      </c>
      <c r="I164" s="94" t="s">
        <v>242</v>
      </c>
      <c r="J164" s="94" t="s">
        <v>45</v>
      </c>
    </row>
    <row r="165" spans="1:10" customFormat="1" ht="14.5" x14ac:dyDescent="0.35">
      <c r="A165" s="94" t="s">
        <v>646</v>
      </c>
      <c r="B165" s="94" t="s">
        <v>647</v>
      </c>
      <c r="C165" s="94" t="s">
        <v>648</v>
      </c>
      <c r="D165" s="94" t="s">
        <v>80</v>
      </c>
      <c r="E165" s="95">
        <v>-8526000</v>
      </c>
      <c r="F165" s="94" t="s">
        <v>648</v>
      </c>
      <c r="G165" s="94" t="s">
        <v>33</v>
      </c>
      <c r="H165" s="94" t="s">
        <v>45</v>
      </c>
      <c r="I165" s="94" t="s">
        <v>45</v>
      </c>
      <c r="J165" s="94" t="s">
        <v>45</v>
      </c>
    </row>
    <row r="166" spans="1:10" customFormat="1" ht="14.5" x14ac:dyDescent="0.35">
      <c r="A166" s="94" t="s">
        <v>649</v>
      </c>
      <c r="B166" s="94" t="s">
        <v>650</v>
      </c>
      <c r="C166" s="94" t="s">
        <v>651</v>
      </c>
      <c r="D166" s="94" t="s">
        <v>42</v>
      </c>
      <c r="E166" s="95">
        <v>14511</v>
      </c>
      <c r="F166" s="94" t="s">
        <v>651</v>
      </c>
      <c r="G166" s="94" t="s">
        <v>360</v>
      </c>
      <c r="H166" s="94" t="s">
        <v>299</v>
      </c>
      <c r="I166" s="94" t="s">
        <v>361</v>
      </c>
      <c r="J166" s="94" t="s">
        <v>45</v>
      </c>
    </row>
    <row r="167" spans="1:10" customFormat="1" ht="14.5" x14ac:dyDescent="0.35">
      <c r="A167" s="94" t="s">
        <v>652</v>
      </c>
      <c r="B167" s="94" t="s">
        <v>653</v>
      </c>
      <c r="C167" s="94" t="s">
        <v>654</v>
      </c>
      <c r="D167" s="94" t="s">
        <v>42</v>
      </c>
      <c r="E167" s="95">
        <v>-460459</v>
      </c>
      <c r="F167" s="94" t="s">
        <v>654</v>
      </c>
      <c r="G167" s="94" t="s">
        <v>54</v>
      </c>
      <c r="H167" s="94" t="s">
        <v>55</v>
      </c>
      <c r="I167" s="94" t="s">
        <v>56</v>
      </c>
      <c r="J167" s="94" t="s">
        <v>45</v>
      </c>
    </row>
    <row r="168" spans="1:10" customFormat="1" ht="14.5" x14ac:dyDescent="0.35">
      <c r="A168" s="94" t="s">
        <v>655</v>
      </c>
      <c r="B168" s="94" t="s">
        <v>656</v>
      </c>
      <c r="C168" s="94" t="s">
        <v>657</v>
      </c>
      <c r="D168" s="94" t="s">
        <v>112</v>
      </c>
      <c r="E168" s="95">
        <v>-207000</v>
      </c>
      <c r="F168" s="94" t="s">
        <v>657</v>
      </c>
      <c r="G168" s="94" t="s">
        <v>45</v>
      </c>
      <c r="H168" s="94" t="s">
        <v>374</v>
      </c>
      <c r="I168" s="94" t="s">
        <v>375</v>
      </c>
      <c r="J168" s="94" t="s">
        <v>45</v>
      </c>
    </row>
    <row r="169" spans="1:10" customFormat="1" ht="14.5" x14ac:dyDescent="0.35">
      <c r="A169" s="94" t="s">
        <v>658</v>
      </c>
      <c r="B169" s="94" t="s">
        <v>659</v>
      </c>
      <c r="C169" s="94" t="s">
        <v>660</v>
      </c>
      <c r="D169" s="94" t="s">
        <v>42</v>
      </c>
      <c r="E169" s="95">
        <v>-1176036</v>
      </c>
      <c r="F169" s="94" t="s">
        <v>660</v>
      </c>
      <c r="G169" s="94" t="s">
        <v>207</v>
      </c>
      <c r="H169" s="94" t="s">
        <v>208</v>
      </c>
      <c r="I169" s="94" t="s">
        <v>45</v>
      </c>
      <c r="J169" s="94" t="s">
        <v>45</v>
      </c>
    </row>
    <row r="170" spans="1:10" customFormat="1" ht="14.5" x14ac:dyDescent="0.35">
      <c r="A170" s="94" t="s">
        <v>661</v>
      </c>
      <c r="B170" s="94" t="s">
        <v>662</v>
      </c>
      <c r="C170" s="94" t="s">
        <v>663</v>
      </c>
      <c r="D170" s="94" t="s">
        <v>42</v>
      </c>
      <c r="E170" s="95">
        <v>-568640.75</v>
      </c>
      <c r="F170" s="94" t="s">
        <v>663</v>
      </c>
      <c r="G170" s="94" t="s">
        <v>154</v>
      </c>
      <c r="H170" s="94" t="s">
        <v>155</v>
      </c>
      <c r="I170" s="94" t="s">
        <v>45</v>
      </c>
      <c r="J170" s="94" t="s">
        <v>45</v>
      </c>
    </row>
    <row r="171" spans="1:10" customFormat="1" ht="14.5" x14ac:dyDescent="0.35">
      <c r="A171" s="94" t="s">
        <v>664</v>
      </c>
      <c r="B171" s="94" t="s">
        <v>665</v>
      </c>
      <c r="C171" s="94" t="s">
        <v>666</v>
      </c>
      <c r="D171" s="94" t="s">
        <v>112</v>
      </c>
      <c r="E171" s="95">
        <v>-1642034</v>
      </c>
      <c r="F171" s="94" t="s">
        <v>666</v>
      </c>
      <c r="G171" s="94" t="s">
        <v>45</v>
      </c>
      <c r="H171" s="94" t="s">
        <v>374</v>
      </c>
      <c r="I171" s="94" t="s">
        <v>375</v>
      </c>
      <c r="J171" s="94" t="s">
        <v>45</v>
      </c>
    </row>
    <row r="172" spans="1:10" customFormat="1" ht="14.5" x14ac:dyDescent="0.35">
      <c r="A172" s="94" t="s">
        <v>667</v>
      </c>
      <c r="B172" s="94" t="s">
        <v>668</v>
      </c>
      <c r="C172" s="94" t="s">
        <v>669</v>
      </c>
      <c r="D172" s="94" t="s">
        <v>42</v>
      </c>
      <c r="E172" s="95">
        <v>-382510</v>
      </c>
      <c r="F172" s="94" t="s">
        <v>669</v>
      </c>
      <c r="G172" s="94" t="s">
        <v>177</v>
      </c>
      <c r="H172" s="94" t="s">
        <v>178</v>
      </c>
      <c r="I172" s="94" t="s">
        <v>45</v>
      </c>
      <c r="J172" s="94" t="s">
        <v>45</v>
      </c>
    </row>
    <row r="173" spans="1:10" customFormat="1" ht="14.5" x14ac:dyDescent="0.35">
      <c r="A173" s="94" t="s">
        <v>670</v>
      </c>
      <c r="B173" s="94" t="s">
        <v>671</v>
      </c>
      <c r="C173" s="94" t="s">
        <v>672</v>
      </c>
      <c r="D173" s="94" t="s">
        <v>112</v>
      </c>
      <c r="E173" s="95">
        <v>-1724842</v>
      </c>
      <c r="F173" s="94" t="s">
        <v>672</v>
      </c>
      <c r="G173" s="94" t="s">
        <v>45</v>
      </c>
      <c r="H173" s="94" t="s">
        <v>673</v>
      </c>
      <c r="I173" s="94" t="s">
        <v>674</v>
      </c>
      <c r="J173" s="94" t="s">
        <v>45</v>
      </c>
    </row>
    <row r="174" spans="1:10" customFormat="1" ht="14.5" x14ac:dyDescent="0.35">
      <c r="A174" s="94" t="s">
        <v>675</v>
      </c>
      <c r="B174" s="94" t="s">
        <v>676</v>
      </c>
      <c r="C174" s="94" t="s">
        <v>677</v>
      </c>
      <c r="D174" s="94" t="s">
        <v>112</v>
      </c>
      <c r="E174" s="95">
        <v>-3624305</v>
      </c>
      <c r="F174" s="94" t="s">
        <v>677</v>
      </c>
      <c r="G174" s="94" t="s">
        <v>45</v>
      </c>
      <c r="H174" s="94" t="s">
        <v>113</v>
      </c>
      <c r="I174" s="94" t="s">
        <v>114</v>
      </c>
      <c r="J174" s="94" t="s">
        <v>45</v>
      </c>
    </row>
    <row r="175" spans="1:10" customFormat="1" ht="14.5" x14ac:dyDescent="0.35">
      <c r="A175" s="94" t="s">
        <v>678</v>
      </c>
      <c r="B175" s="94" t="s">
        <v>679</v>
      </c>
      <c r="C175" s="94" t="s">
        <v>680</v>
      </c>
      <c r="D175" s="94" t="s">
        <v>87</v>
      </c>
      <c r="E175" s="95">
        <v>-448356</v>
      </c>
      <c r="F175" s="94" t="s">
        <v>680</v>
      </c>
      <c r="G175" s="94" t="s">
        <v>45</v>
      </c>
      <c r="H175" s="94" t="s">
        <v>430</v>
      </c>
      <c r="I175" s="94" t="s">
        <v>431</v>
      </c>
      <c r="J175" s="94" t="s">
        <v>642</v>
      </c>
    </row>
    <row r="176" spans="1:10" customFormat="1" ht="14.5" x14ac:dyDescent="0.35">
      <c r="A176" s="94" t="s">
        <v>681</v>
      </c>
      <c r="B176" s="94" t="s">
        <v>682</v>
      </c>
      <c r="C176" s="94" t="s">
        <v>683</v>
      </c>
      <c r="D176" s="94" t="s">
        <v>42</v>
      </c>
      <c r="E176" s="95">
        <v>8362</v>
      </c>
      <c r="F176" s="94" t="s">
        <v>683</v>
      </c>
      <c r="G176" s="94" t="s">
        <v>684</v>
      </c>
      <c r="H176" s="94" t="s">
        <v>685</v>
      </c>
      <c r="I176" s="94" t="s">
        <v>45</v>
      </c>
      <c r="J176" s="94" t="s">
        <v>45</v>
      </c>
    </row>
    <row r="177" spans="1:10" customFormat="1" ht="14.5" x14ac:dyDescent="0.35">
      <c r="A177" s="94" t="s">
        <v>686</v>
      </c>
      <c r="B177" s="94" t="s">
        <v>687</v>
      </c>
      <c r="C177" s="94" t="s">
        <v>688</v>
      </c>
      <c r="D177" s="94" t="s">
        <v>42</v>
      </c>
      <c r="E177" s="95">
        <v>-1769914</v>
      </c>
      <c r="F177" s="94" t="s">
        <v>688</v>
      </c>
      <c r="G177" s="94" t="s">
        <v>132</v>
      </c>
      <c r="H177" s="94" t="s">
        <v>133</v>
      </c>
      <c r="I177" s="94" t="s">
        <v>134</v>
      </c>
      <c r="J177" s="94" t="s">
        <v>45</v>
      </c>
    </row>
    <row r="178" spans="1:10" s="142" customFormat="1" ht="14.5" x14ac:dyDescent="0.35">
      <c r="A178" s="140" t="s">
        <v>1471</v>
      </c>
      <c r="B178" s="140" t="s">
        <v>1475</v>
      </c>
      <c r="C178" s="140" t="s">
        <v>309</v>
      </c>
      <c r="D178" s="140" t="s">
        <v>112</v>
      </c>
      <c r="E178" s="141">
        <v>-5713791.8899999997</v>
      </c>
      <c r="F178" s="140" t="s">
        <v>309</v>
      </c>
      <c r="G178" s="140" t="s">
        <v>45</v>
      </c>
      <c r="H178" s="140" t="s">
        <v>310</v>
      </c>
      <c r="I178" s="140" t="s">
        <v>311</v>
      </c>
      <c r="J178" s="140" t="s">
        <v>45</v>
      </c>
    </row>
    <row r="179" spans="1:10" customFormat="1" ht="14.5" x14ac:dyDescent="0.35">
      <c r="A179" s="94" t="s">
        <v>689</v>
      </c>
      <c r="B179" s="94" t="s">
        <v>690</v>
      </c>
      <c r="C179" s="94" t="s">
        <v>691</v>
      </c>
      <c r="D179" s="94" t="s">
        <v>112</v>
      </c>
      <c r="E179" s="95">
        <v>-1785722</v>
      </c>
      <c r="F179" s="94" t="s">
        <v>691</v>
      </c>
      <c r="G179" s="94" t="s">
        <v>45</v>
      </c>
      <c r="H179" s="94" t="s">
        <v>430</v>
      </c>
      <c r="I179" s="94" t="s">
        <v>45</v>
      </c>
      <c r="J179" s="94" t="s">
        <v>642</v>
      </c>
    </row>
    <row r="180" spans="1:10" customFormat="1" ht="14.5" x14ac:dyDescent="0.35">
      <c r="A180" s="94" t="s">
        <v>692</v>
      </c>
      <c r="B180" s="94" t="s">
        <v>693</v>
      </c>
      <c r="C180" s="94" t="s">
        <v>694</v>
      </c>
      <c r="D180" s="94" t="s">
        <v>42</v>
      </c>
      <c r="E180" s="95">
        <v>-244176</v>
      </c>
      <c r="F180" s="94" t="s">
        <v>694</v>
      </c>
      <c r="G180" s="94" t="s">
        <v>177</v>
      </c>
      <c r="H180" s="94" t="s">
        <v>178</v>
      </c>
      <c r="I180" s="94" t="s">
        <v>45</v>
      </c>
      <c r="J180" s="94" t="s">
        <v>45</v>
      </c>
    </row>
    <row r="181" spans="1:10" customFormat="1" ht="14.5" x14ac:dyDescent="0.35">
      <c r="A181" s="94" t="s">
        <v>695</v>
      </c>
      <c r="B181" s="94" t="s">
        <v>696</v>
      </c>
      <c r="C181" s="94" t="s">
        <v>697</v>
      </c>
      <c r="D181" s="94" t="s">
        <v>112</v>
      </c>
      <c r="E181" s="95">
        <v>-2739673</v>
      </c>
      <c r="F181" s="94" t="s">
        <v>697</v>
      </c>
      <c r="G181" s="94" t="s">
        <v>45</v>
      </c>
      <c r="H181" s="94" t="s">
        <v>64</v>
      </c>
      <c r="I181" s="94" t="s">
        <v>65</v>
      </c>
      <c r="J181" s="94" t="s">
        <v>45</v>
      </c>
    </row>
    <row r="182" spans="1:10" customFormat="1" ht="14.5" x14ac:dyDescent="0.35">
      <c r="A182" s="94" t="s">
        <v>698</v>
      </c>
      <c r="B182" s="94" t="s">
        <v>699</v>
      </c>
      <c r="C182" s="94" t="s">
        <v>700</v>
      </c>
      <c r="D182" s="94" t="s">
        <v>42</v>
      </c>
      <c r="E182" s="95">
        <v>-783303</v>
      </c>
      <c r="F182" s="94" t="s">
        <v>700</v>
      </c>
      <c r="G182" s="94" t="s">
        <v>684</v>
      </c>
      <c r="H182" s="94" t="s">
        <v>685</v>
      </c>
      <c r="I182" s="94" t="s">
        <v>45</v>
      </c>
      <c r="J182" s="94" t="s">
        <v>45</v>
      </c>
    </row>
    <row r="183" spans="1:10" customFormat="1" ht="14.5" x14ac:dyDescent="0.35">
      <c r="A183" s="94" t="s">
        <v>701</v>
      </c>
      <c r="B183" s="94" t="s">
        <v>702</v>
      </c>
      <c r="C183" s="94" t="s">
        <v>703</v>
      </c>
      <c r="D183" s="94" t="s">
        <v>42</v>
      </c>
      <c r="E183" s="95">
        <v>-107316</v>
      </c>
      <c r="F183" s="94" t="s">
        <v>703</v>
      </c>
      <c r="G183" s="94" t="s">
        <v>132</v>
      </c>
      <c r="H183" s="94" t="s">
        <v>133</v>
      </c>
      <c r="I183" s="94" t="s">
        <v>134</v>
      </c>
      <c r="J183" s="94" t="s">
        <v>45</v>
      </c>
    </row>
    <row r="184" spans="1:10" customFormat="1" ht="14.5" x14ac:dyDescent="0.35">
      <c r="A184" s="94" t="s">
        <v>704</v>
      </c>
      <c r="B184" s="94" t="s">
        <v>705</v>
      </c>
      <c r="C184" s="94" t="s">
        <v>706</v>
      </c>
      <c r="D184" s="94" t="s">
        <v>87</v>
      </c>
      <c r="E184" s="95">
        <v>-3278000</v>
      </c>
      <c r="F184" s="94" t="s">
        <v>706</v>
      </c>
      <c r="G184" s="94" t="s">
        <v>45</v>
      </c>
      <c r="H184" s="94" t="s">
        <v>149</v>
      </c>
      <c r="I184" s="94" t="s">
        <v>45</v>
      </c>
      <c r="J184" s="94" t="s">
        <v>150</v>
      </c>
    </row>
    <row r="185" spans="1:10" customFormat="1" ht="14.5" x14ac:dyDescent="0.35">
      <c r="A185" s="94" t="s">
        <v>707</v>
      </c>
      <c r="B185" s="94" t="s">
        <v>708</v>
      </c>
      <c r="C185" s="94" t="s">
        <v>709</v>
      </c>
      <c r="D185" s="94" t="s">
        <v>42</v>
      </c>
      <c r="E185" s="95">
        <v>-1337326</v>
      </c>
      <c r="F185" s="94" t="s">
        <v>709</v>
      </c>
      <c r="G185" s="94" t="s">
        <v>269</v>
      </c>
      <c r="H185" s="94" t="s">
        <v>165</v>
      </c>
      <c r="I185" s="94" t="s">
        <v>45</v>
      </c>
      <c r="J185" s="94" t="s">
        <v>45</v>
      </c>
    </row>
    <row r="186" spans="1:10" customFormat="1" ht="14.5" x14ac:dyDescent="0.35">
      <c r="A186" s="94" t="s">
        <v>710</v>
      </c>
      <c r="B186" s="94" t="s">
        <v>711</v>
      </c>
      <c r="C186" s="94" t="s">
        <v>712</v>
      </c>
      <c r="D186" s="94" t="s">
        <v>42</v>
      </c>
      <c r="E186" s="95">
        <v>141850</v>
      </c>
      <c r="F186" s="94" t="s">
        <v>712</v>
      </c>
      <c r="G186" s="94" t="s">
        <v>219</v>
      </c>
      <c r="H186" s="94" t="s">
        <v>138</v>
      </c>
      <c r="I186" s="94" t="s">
        <v>139</v>
      </c>
      <c r="J186" s="94" t="s">
        <v>45</v>
      </c>
    </row>
    <row r="187" spans="1:10" customFormat="1" ht="14.5" x14ac:dyDescent="0.35">
      <c r="A187" s="94" t="s">
        <v>713</v>
      </c>
      <c r="B187" s="94" t="s">
        <v>714</v>
      </c>
      <c r="C187" s="94" t="s">
        <v>715</v>
      </c>
      <c r="D187" s="94" t="s">
        <v>112</v>
      </c>
      <c r="E187" s="95">
        <v>-2038405</v>
      </c>
      <c r="F187" s="94" t="s">
        <v>715</v>
      </c>
      <c r="G187" s="94" t="s">
        <v>45</v>
      </c>
      <c r="H187" s="94" t="s">
        <v>230</v>
      </c>
      <c r="I187" s="94" t="s">
        <v>231</v>
      </c>
      <c r="J187" s="94" t="s">
        <v>232</v>
      </c>
    </row>
    <row r="188" spans="1:10" customFormat="1" ht="14.5" x14ac:dyDescent="0.35">
      <c r="A188" s="94" t="s">
        <v>716</v>
      </c>
      <c r="B188" s="94" t="s">
        <v>717</v>
      </c>
      <c r="C188" s="94" t="s">
        <v>718</v>
      </c>
      <c r="D188" s="94" t="s">
        <v>112</v>
      </c>
      <c r="E188" s="95">
        <v>-2139602</v>
      </c>
      <c r="F188" s="94" t="s">
        <v>718</v>
      </c>
      <c r="G188" s="94" t="s">
        <v>45</v>
      </c>
      <c r="H188" s="94" t="s">
        <v>299</v>
      </c>
      <c r="I188" s="94" t="s">
        <v>361</v>
      </c>
      <c r="J188" s="94" t="s">
        <v>45</v>
      </c>
    </row>
    <row r="189" spans="1:10" customFormat="1" ht="14.5" x14ac:dyDescent="0.35">
      <c r="A189" s="94" t="s">
        <v>719</v>
      </c>
      <c r="B189" s="94" t="s">
        <v>720</v>
      </c>
      <c r="C189" s="94" t="s">
        <v>721</v>
      </c>
      <c r="D189" s="94" t="s">
        <v>112</v>
      </c>
      <c r="E189" s="95">
        <v>-2215651</v>
      </c>
      <c r="F189" s="94" t="s">
        <v>721</v>
      </c>
      <c r="G189" s="94" t="s">
        <v>45</v>
      </c>
      <c r="H189" s="94" t="s">
        <v>104</v>
      </c>
      <c r="I189" s="94" t="s">
        <v>105</v>
      </c>
      <c r="J189" s="94" t="s">
        <v>45</v>
      </c>
    </row>
    <row r="190" spans="1:10" customFormat="1" ht="14.5" x14ac:dyDescent="0.35">
      <c r="A190" s="94" t="s">
        <v>722</v>
      </c>
      <c r="B190" s="94" t="s">
        <v>723</v>
      </c>
      <c r="C190" s="94" t="s">
        <v>724</v>
      </c>
      <c r="D190" s="94" t="s">
        <v>42</v>
      </c>
      <c r="E190" s="95">
        <v>-902908</v>
      </c>
      <c r="F190" s="94" t="s">
        <v>724</v>
      </c>
      <c r="G190" s="94" t="s">
        <v>219</v>
      </c>
      <c r="H190" s="94" t="s">
        <v>138</v>
      </c>
      <c r="I190" s="94" t="s">
        <v>139</v>
      </c>
      <c r="J190" s="94" t="s">
        <v>45</v>
      </c>
    </row>
    <row r="191" spans="1:10" customFormat="1" ht="14.5" x14ac:dyDescent="0.35">
      <c r="A191" s="94" t="s">
        <v>725</v>
      </c>
      <c r="B191" s="94" t="s">
        <v>726</v>
      </c>
      <c r="C191" s="94" t="s">
        <v>727</v>
      </c>
      <c r="D191" s="94" t="s">
        <v>112</v>
      </c>
      <c r="E191" s="95">
        <v>-2190899</v>
      </c>
      <c r="F191" s="94" t="s">
        <v>727</v>
      </c>
      <c r="G191" s="94" t="s">
        <v>45</v>
      </c>
      <c r="H191" s="94" t="s">
        <v>165</v>
      </c>
      <c r="I191" s="94" t="s">
        <v>166</v>
      </c>
      <c r="J191" s="94" t="s">
        <v>45</v>
      </c>
    </row>
    <row r="192" spans="1:10" customFormat="1" ht="14.5" x14ac:dyDescent="0.35">
      <c r="A192" s="94" t="s">
        <v>728</v>
      </c>
      <c r="B192" s="94" t="s">
        <v>729</v>
      </c>
      <c r="C192" s="94" t="s">
        <v>730</v>
      </c>
      <c r="D192" s="94" t="s">
        <v>80</v>
      </c>
      <c r="E192" s="95">
        <v>-1494366</v>
      </c>
      <c r="F192" s="94" t="s">
        <v>730</v>
      </c>
      <c r="G192" s="94" t="s">
        <v>33</v>
      </c>
      <c r="H192" s="94" t="s">
        <v>45</v>
      </c>
      <c r="I192" s="94" t="s">
        <v>45</v>
      </c>
      <c r="J192" s="94" t="s">
        <v>45</v>
      </c>
    </row>
    <row r="193" spans="1:10" customFormat="1" ht="14.5" x14ac:dyDescent="0.35">
      <c r="A193" s="94" t="s">
        <v>731</v>
      </c>
      <c r="B193" s="94" t="s">
        <v>732</v>
      </c>
      <c r="C193" s="94" t="s">
        <v>733</v>
      </c>
      <c r="D193" s="94" t="s">
        <v>112</v>
      </c>
      <c r="E193" s="95">
        <v>-2114139</v>
      </c>
      <c r="F193" s="94" t="s">
        <v>733</v>
      </c>
      <c r="G193" s="94" t="s">
        <v>45</v>
      </c>
      <c r="H193" s="94" t="s">
        <v>487</v>
      </c>
      <c r="I193" s="94" t="s">
        <v>488</v>
      </c>
      <c r="J193" s="94" t="s">
        <v>326</v>
      </c>
    </row>
    <row r="194" spans="1:10" customFormat="1" ht="14.5" x14ac:dyDescent="0.35">
      <c r="A194" s="94" t="s">
        <v>734</v>
      </c>
      <c r="B194" s="94" t="s">
        <v>735</v>
      </c>
      <c r="C194" s="94" t="s">
        <v>736</v>
      </c>
      <c r="D194" s="94" t="s">
        <v>42</v>
      </c>
      <c r="E194" s="95">
        <v>-1086307</v>
      </c>
      <c r="F194" s="94" t="s">
        <v>736</v>
      </c>
      <c r="G194" s="94" t="s">
        <v>201</v>
      </c>
      <c r="H194" s="94" t="s">
        <v>202</v>
      </c>
      <c r="I194" s="94" t="s">
        <v>203</v>
      </c>
      <c r="J194" s="94" t="s">
        <v>45</v>
      </c>
    </row>
    <row r="195" spans="1:10" customFormat="1" ht="14.5" x14ac:dyDescent="0.35">
      <c r="A195" s="94" t="s">
        <v>737</v>
      </c>
      <c r="B195" s="94" t="s">
        <v>738</v>
      </c>
      <c r="C195" s="94" t="s">
        <v>739</v>
      </c>
      <c r="D195" s="94" t="s">
        <v>42</v>
      </c>
      <c r="E195" s="95">
        <v>-788754</v>
      </c>
      <c r="F195" s="94" t="s">
        <v>739</v>
      </c>
      <c r="G195" s="94" t="s">
        <v>395</v>
      </c>
      <c r="H195" s="94" t="s">
        <v>396</v>
      </c>
      <c r="I195" s="94" t="s">
        <v>45</v>
      </c>
      <c r="J195" s="94" t="s">
        <v>45</v>
      </c>
    </row>
    <row r="196" spans="1:10" customFormat="1" ht="14.5" x14ac:dyDescent="0.35">
      <c r="A196" s="94" t="s">
        <v>740</v>
      </c>
      <c r="B196" s="94" t="s">
        <v>741</v>
      </c>
      <c r="C196" s="94" t="s">
        <v>742</v>
      </c>
      <c r="D196" s="94" t="s">
        <v>42</v>
      </c>
      <c r="E196" s="95">
        <v>340359</v>
      </c>
      <c r="F196" s="94" t="s">
        <v>742</v>
      </c>
      <c r="G196" s="94" t="s">
        <v>219</v>
      </c>
      <c r="H196" s="94" t="s">
        <v>138</v>
      </c>
      <c r="I196" s="94" t="s">
        <v>139</v>
      </c>
      <c r="J196" s="94" t="s">
        <v>45</v>
      </c>
    </row>
    <row r="197" spans="1:10" customFormat="1" ht="14.5" x14ac:dyDescent="0.35">
      <c r="A197" s="94" t="s">
        <v>743</v>
      </c>
      <c r="B197" s="94" t="s">
        <v>744</v>
      </c>
      <c r="C197" s="94" t="s">
        <v>745</v>
      </c>
      <c r="D197" s="94" t="s">
        <v>80</v>
      </c>
      <c r="E197" s="95">
        <v>-337000</v>
      </c>
      <c r="F197" s="94" t="s">
        <v>745</v>
      </c>
      <c r="G197" s="94" t="s">
        <v>33</v>
      </c>
      <c r="H197" s="94" t="s">
        <v>45</v>
      </c>
      <c r="I197" s="94" t="s">
        <v>45</v>
      </c>
      <c r="J197" s="94" t="s">
        <v>45</v>
      </c>
    </row>
    <row r="198" spans="1:10" customFormat="1" ht="14.5" x14ac:dyDescent="0.35">
      <c r="A198" s="94" t="s">
        <v>749</v>
      </c>
      <c r="B198" s="94" t="s">
        <v>750</v>
      </c>
      <c r="C198" s="94" t="s">
        <v>751</v>
      </c>
      <c r="D198" s="94" t="s">
        <v>87</v>
      </c>
      <c r="E198" s="95">
        <v>-1861955</v>
      </c>
      <c r="F198" s="94" t="s">
        <v>751</v>
      </c>
      <c r="G198" s="94" t="s">
        <v>45</v>
      </c>
      <c r="H198" s="94" t="s">
        <v>149</v>
      </c>
      <c r="I198" s="94" t="s">
        <v>45</v>
      </c>
      <c r="J198" s="94" t="s">
        <v>150</v>
      </c>
    </row>
    <row r="199" spans="1:10" customFormat="1" ht="14.5" x14ac:dyDescent="0.35">
      <c r="A199" s="94" t="s">
        <v>752</v>
      </c>
      <c r="B199" s="94" t="s">
        <v>753</v>
      </c>
      <c r="C199" s="94" t="s">
        <v>754</v>
      </c>
      <c r="D199" s="94" t="s">
        <v>42</v>
      </c>
      <c r="E199" s="95">
        <v>-200831</v>
      </c>
      <c r="F199" s="94" t="s">
        <v>754</v>
      </c>
      <c r="G199" s="94" t="s">
        <v>97</v>
      </c>
      <c r="H199" s="94" t="s">
        <v>98</v>
      </c>
      <c r="I199" s="94" t="s">
        <v>99</v>
      </c>
      <c r="J199" s="94" t="s">
        <v>45</v>
      </c>
    </row>
    <row r="200" spans="1:10" customFormat="1" ht="14.5" x14ac:dyDescent="0.35">
      <c r="A200" s="94" t="s">
        <v>755</v>
      </c>
      <c r="B200" s="94" t="s">
        <v>756</v>
      </c>
      <c r="C200" s="94" t="s">
        <v>757</v>
      </c>
      <c r="D200" s="94" t="s">
        <v>42</v>
      </c>
      <c r="E200" s="95">
        <v>-412317</v>
      </c>
      <c r="F200" s="94" t="s">
        <v>757</v>
      </c>
      <c r="G200" s="94" t="s">
        <v>219</v>
      </c>
      <c r="H200" s="94" t="s">
        <v>138</v>
      </c>
      <c r="I200" s="94" t="s">
        <v>139</v>
      </c>
      <c r="J200" s="94" t="s">
        <v>45</v>
      </c>
    </row>
    <row r="201" spans="1:10" customFormat="1" ht="14.5" x14ac:dyDescent="0.35">
      <c r="A201" s="94" t="s">
        <v>758</v>
      </c>
      <c r="B201" s="94" t="s">
        <v>759</v>
      </c>
      <c r="C201" s="94" t="s">
        <v>760</v>
      </c>
      <c r="D201" s="94" t="s">
        <v>42</v>
      </c>
      <c r="E201" s="95">
        <v>-385758</v>
      </c>
      <c r="F201" s="94" t="s">
        <v>760</v>
      </c>
      <c r="G201" s="94" t="s">
        <v>385</v>
      </c>
      <c r="H201" s="94" t="s">
        <v>44</v>
      </c>
      <c r="I201" s="94" t="s">
        <v>188</v>
      </c>
      <c r="J201" s="94" t="s">
        <v>45</v>
      </c>
    </row>
    <row r="202" spans="1:10" customFormat="1" ht="14.5" x14ac:dyDescent="0.35">
      <c r="A202" s="94" t="s">
        <v>761</v>
      </c>
      <c r="B202" s="94" t="s">
        <v>762</v>
      </c>
      <c r="C202" s="94" t="s">
        <v>763</v>
      </c>
      <c r="D202" s="94" t="s">
        <v>87</v>
      </c>
      <c r="E202" s="95">
        <v>0</v>
      </c>
      <c r="F202" s="94" t="s">
        <v>763</v>
      </c>
      <c r="G202" s="94" t="s">
        <v>45</v>
      </c>
      <c r="H202" s="94" t="s">
        <v>88</v>
      </c>
      <c r="I202" s="94" t="s">
        <v>89</v>
      </c>
      <c r="J202" s="94" t="s">
        <v>90</v>
      </c>
    </row>
    <row r="203" spans="1:10" customFormat="1" ht="14.5" x14ac:dyDescent="0.35">
      <c r="A203" s="94" t="s">
        <v>764</v>
      </c>
      <c r="B203" s="94" t="s">
        <v>765</v>
      </c>
      <c r="C203" s="94" t="s">
        <v>766</v>
      </c>
      <c r="D203" s="94" t="s">
        <v>42</v>
      </c>
      <c r="E203" s="95">
        <v>-379857</v>
      </c>
      <c r="F203" s="94" t="s">
        <v>766</v>
      </c>
      <c r="G203" s="94" t="s">
        <v>684</v>
      </c>
      <c r="H203" s="94" t="s">
        <v>685</v>
      </c>
      <c r="I203" s="94" t="s">
        <v>45</v>
      </c>
      <c r="J203" s="94" t="s">
        <v>45</v>
      </c>
    </row>
    <row r="204" spans="1:10" customFormat="1" ht="14.5" x14ac:dyDescent="0.35">
      <c r="A204" s="94" t="s">
        <v>767</v>
      </c>
      <c r="B204" s="94" t="s">
        <v>768</v>
      </c>
      <c r="C204" s="94" t="s">
        <v>769</v>
      </c>
      <c r="D204" s="94" t="s">
        <v>42</v>
      </c>
      <c r="E204" s="95">
        <v>-394447</v>
      </c>
      <c r="F204" s="94" t="s">
        <v>769</v>
      </c>
      <c r="G204" s="94" t="s">
        <v>395</v>
      </c>
      <c r="H204" s="94" t="s">
        <v>396</v>
      </c>
      <c r="I204" s="94" t="s">
        <v>45</v>
      </c>
      <c r="J204" s="94" t="s">
        <v>45</v>
      </c>
    </row>
    <row r="205" spans="1:10" customFormat="1" ht="14.5" x14ac:dyDescent="0.35">
      <c r="A205" s="94" t="s">
        <v>770</v>
      </c>
      <c r="B205" s="94" t="s">
        <v>771</v>
      </c>
      <c r="C205" s="94" t="s">
        <v>772</v>
      </c>
      <c r="D205" s="94" t="s">
        <v>42</v>
      </c>
      <c r="E205" s="95">
        <v>-1498030</v>
      </c>
      <c r="F205" s="94" t="s">
        <v>772</v>
      </c>
      <c r="G205" s="94" t="s">
        <v>63</v>
      </c>
      <c r="H205" s="94" t="s">
        <v>64</v>
      </c>
      <c r="I205" s="94" t="s">
        <v>65</v>
      </c>
      <c r="J205" s="94" t="s">
        <v>45</v>
      </c>
    </row>
    <row r="206" spans="1:10" customFormat="1" ht="14.5" x14ac:dyDescent="0.35">
      <c r="A206" s="94" t="s">
        <v>773</v>
      </c>
      <c r="B206" s="94" t="s">
        <v>774</v>
      </c>
      <c r="C206" s="94" t="s">
        <v>775</v>
      </c>
      <c r="D206" s="94" t="s">
        <v>42</v>
      </c>
      <c r="E206" s="95">
        <v>-1600000</v>
      </c>
      <c r="F206" s="94" t="s">
        <v>775</v>
      </c>
      <c r="G206" s="94" t="s">
        <v>103</v>
      </c>
      <c r="H206" s="94" t="s">
        <v>104</v>
      </c>
      <c r="I206" s="94" t="s">
        <v>105</v>
      </c>
      <c r="J206" s="94" t="s">
        <v>45</v>
      </c>
    </row>
    <row r="207" spans="1:10" customFormat="1" ht="14.5" x14ac:dyDescent="0.35">
      <c r="A207" s="94" t="s">
        <v>776</v>
      </c>
      <c r="B207" s="94" t="s">
        <v>777</v>
      </c>
      <c r="C207" s="94" t="s">
        <v>778</v>
      </c>
      <c r="D207" s="94" t="s">
        <v>112</v>
      </c>
      <c r="E207" s="95">
        <v>-147692</v>
      </c>
      <c r="F207" s="94" t="s">
        <v>778</v>
      </c>
      <c r="G207" s="94" t="s">
        <v>45</v>
      </c>
      <c r="H207" s="94" t="s">
        <v>133</v>
      </c>
      <c r="I207" s="94" t="s">
        <v>134</v>
      </c>
      <c r="J207" s="94" t="s">
        <v>45</v>
      </c>
    </row>
    <row r="208" spans="1:10" customFormat="1" ht="14.5" x14ac:dyDescent="0.35">
      <c r="A208" s="94" t="s">
        <v>782</v>
      </c>
      <c r="B208" s="94" t="s">
        <v>783</v>
      </c>
      <c r="C208" s="94" t="s">
        <v>784</v>
      </c>
      <c r="D208" s="94" t="s">
        <v>87</v>
      </c>
      <c r="E208" s="95">
        <v>-8562078</v>
      </c>
      <c r="F208" s="94" t="s">
        <v>784</v>
      </c>
      <c r="G208" s="94" t="s">
        <v>45</v>
      </c>
      <c r="H208" s="94" t="s">
        <v>149</v>
      </c>
      <c r="I208" s="94" t="s">
        <v>45</v>
      </c>
      <c r="J208" s="94" t="s">
        <v>150</v>
      </c>
    </row>
    <row r="209" spans="1:10" customFormat="1" ht="14.5" x14ac:dyDescent="0.35">
      <c r="A209" s="94" t="s">
        <v>785</v>
      </c>
      <c r="B209" s="94" t="s">
        <v>786</v>
      </c>
      <c r="C209" s="94" t="s">
        <v>787</v>
      </c>
      <c r="D209" s="94" t="s">
        <v>87</v>
      </c>
      <c r="E209" s="95">
        <v>-592470</v>
      </c>
      <c r="F209" s="94" t="s">
        <v>787</v>
      </c>
      <c r="G209" s="94" t="s">
        <v>45</v>
      </c>
      <c r="H209" s="94" t="s">
        <v>126</v>
      </c>
      <c r="I209" s="94" t="s">
        <v>127</v>
      </c>
      <c r="J209" s="94" t="s">
        <v>128</v>
      </c>
    </row>
    <row r="210" spans="1:10" customFormat="1" ht="14.5" x14ac:dyDescent="0.35">
      <c r="A210" s="94" t="s">
        <v>794</v>
      </c>
      <c r="B210" s="94" t="s">
        <v>795</v>
      </c>
      <c r="C210" s="94" t="s">
        <v>796</v>
      </c>
      <c r="D210" s="94" t="s">
        <v>87</v>
      </c>
      <c r="E210" s="95">
        <v>-5122581</v>
      </c>
      <c r="F210" s="94" t="s">
        <v>796</v>
      </c>
      <c r="G210" s="94" t="s">
        <v>45</v>
      </c>
      <c r="H210" s="94" t="s">
        <v>555</v>
      </c>
      <c r="I210" s="94" t="s">
        <v>556</v>
      </c>
      <c r="J210" s="94" t="s">
        <v>459</v>
      </c>
    </row>
    <row r="211" spans="1:10" customFormat="1" ht="14.5" x14ac:dyDescent="0.35">
      <c r="A211" s="94" t="s">
        <v>800</v>
      </c>
      <c r="B211" s="94" t="s">
        <v>801</v>
      </c>
      <c r="C211" s="94" t="s">
        <v>802</v>
      </c>
      <c r="D211" s="94" t="s">
        <v>42</v>
      </c>
      <c r="E211" s="95">
        <v>-77870</v>
      </c>
      <c r="F211" s="94" t="s">
        <v>802</v>
      </c>
      <c r="G211" s="94" t="s">
        <v>69</v>
      </c>
      <c r="H211" s="94" t="s">
        <v>70</v>
      </c>
      <c r="I211" s="94" t="s">
        <v>71</v>
      </c>
      <c r="J211" s="94" t="s">
        <v>45</v>
      </c>
    </row>
    <row r="212" spans="1:10" customFormat="1" ht="14.5" x14ac:dyDescent="0.35">
      <c r="A212" s="94" t="s">
        <v>803</v>
      </c>
      <c r="B212" s="94" t="s">
        <v>804</v>
      </c>
      <c r="C212" s="94" t="s">
        <v>805</v>
      </c>
      <c r="D212" s="94" t="s">
        <v>87</v>
      </c>
      <c r="E212" s="95">
        <v>-6604076</v>
      </c>
      <c r="F212" s="94" t="s">
        <v>805</v>
      </c>
      <c r="G212" s="94" t="s">
        <v>45</v>
      </c>
      <c r="H212" s="94" t="s">
        <v>88</v>
      </c>
      <c r="I212" s="94" t="s">
        <v>89</v>
      </c>
      <c r="J212" s="94" t="s">
        <v>90</v>
      </c>
    </row>
    <row r="213" spans="1:10" customFormat="1" ht="14.5" x14ac:dyDescent="0.35">
      <c r="A213" s="94" t="s">
        <v>806</v>
      </c>
      <c r="B213" s="94" t="s">
        <v>807</v>
      </c>
      <c r="C213" s="94" t="s">
        <v>808</v>
      </c>
      <c r="D213" s="94" t="s">
        <v>112</v>
      </c>
      <c r="E213" s="95">
        <v>-340700</v>
      </c>
      <c r="F213" s="94" t="s">
        <v>808</v>
      </c>
      <c r="G213" s="94" t="s">
        <v>45</v>
      </c>
      <c r="H213" s="94" t="s">
        <v>202</v>
      </c>
      <c r="I213" s="94" t="s">
        <v>809</v>
      </c>
      <c r="J213" s="94" t="s">
        <v>45</v>
      </c>
    </row>
    <row r="214" spans="1:10" customFormat="1" ht="14.5" x14ac:dyDescent="0.35">
      <c r="A214" s="94" t="s">
        <v>810</v>
      </c>
      <c r="B214" s="94" t="s">
        <v>811</v>
      </c>
      <c r="C214" s="94" t="s">
        <v>812</v>
      </c>
      <c r="D214" s="94" t="s">
        <v>112</v>
      </c>
      <c r="E214" s="95">
        <v>-2524949</v>
      </c>
      <c r="F214" s="94" t="s">
        <v>812</v>
      </c>
      <c r="G214" s="94" t="s">
        <v>45</v>
      </c>
      <c r="H214" s="94" t="s">
        <v>165</v>
      </c>
      <c r="I214" s="94" t="s">
        <v>166</v>
      </c>
      <c r="J214" s="94" t="s">
        <v>45</v>
      </c>
    </row>
    <row r="215" spans="1:10" customFormat="1" ht="14.5" x14ac:dyDescent="0.35">
      <c r="A215" s="94" t="s">
        <v>813</v>
      </c>
      <c r="B215" s="94" t="s">
        <v>814</v>
      </c>
      <c r="C215" s="94" t="s">
        <v>815</v>
      </c>
      <c r="D215" s="94" t="s">
        <v>87</v>
      </c>
      <c r="E215" s="95">
        <v>-1415243</v>
      </c>
      <c r="F215" s="94" t="s">
        <v>815</v>
      </c>
      <c r="G215" s="94" t="s">
        <v>45</v>
      </c>
      <c r="H215" s="94" t="s">
        <v>126</v>
      </c>
      <c r="I215" s="94" t="s">
        <v>127</v>
      </c>
      <c r="J215" s="94" t="s">
        <v>128</v>
      </c>
    </row>
    <row r="216" spans="1:10" customFormat="1" ht="14.5" x14ac:dyDescent="0.35">
      <c r="A216" s="94" t="s">
        <v>1470</v>
      </c>
      <c r="B216" s="94" t="s">
        <v>1476</v>
      </c>
      <c r="C216" s="94" t="s">
        <v>611</v>
      </c>
      <c r="D216" s="94" t="s">
        <v>112</v>
      </c>
      <c r="E216" s="95">
        <v>-5615326</v>
      </c>
      <c r="F216" s="140" t="s">
        <v>611</v>
      </c>
      <c r="G216" s="140" t="s">
        <v>45</v>
      </c>
      <c r="H216" s="140" t="s">
        <v>299</v>
      </c>
      <c r="I216" s="140" t="s">
        <v>1493</v>
      </c>
      <c r="J216" s="140" t="s">
        <v>45</v>
      </c>
    </row>
    <row r="217" spans="1:10" customFormat="1" ht="14.5" x14ac:dyDescent="0.35">
      <c r="A217" s="94" t="s">
        <v>819</v>
      </c>
      <c r="B217" s="94" t="s">
        <v>820</v>
      </c>
      <c r="C217" s="94" t="s">
        <v>821</v>
      </c>
      <c r="D217" s="94" t="s">
        <v>42</v>
      </c>
      <c r="E217" s="95">
        <v>-563355</v>
      </c>
      <c r="F217" s="94" t="s">
        <v>821</v>
      </c>
      <c r="G217" s="94" t="s">
        <v>229</v>
      </c>
      <c r="H217" s="94" t="s">
        <v>230</v>
      </c>
      <c r="I217" s="94" t="s">
        <v>231</v>
      </c>
      <c r="J217" s="94" t="s">
        <v>232</v>
      </c>
    </row>
    <row r="218" spans="1:10" customFormat="1" ht="14.5" x14ac:dyDescent="0.35">
      <c r="A218" s="94" t="s">
        <v>822</v>
      </c>
      <c r="B218" s="94" t="s">
        <v>823</v>
      </c>
      <c r="C218" s="94" t="s">
        <v>824</v>
      </c>
      <c r="D218" s="94" t="s">
        <v>42</v>
      </c>
      <c r="E218" s="95">
        <v>-711000</v>
      </c>
      <c r="F218" s="94" t="s">
        <v>824</v>
      </c>
      <c r="G218" s="94" t="s">
        <v>54</v>
      </c>
      <c r="H218" s="94" t="s">
        <v>55</v>
      </c>
      <c r="I218" s="94" t="s">
        <v>56</v>
      </c>
      <c r="J218" s="94" t="s">
        <v>45</v>
      </c>
    </row>
    <row r="219" spans="1:10" customFormat="1" ht="14.5" x14ac:dyDescent="0.35">
      <c r="A219" s="94" t="s">
        <v>825</v>
      </c>
      <c r="B219" s="94" t="s">
        <v>826</v>
      </c>
      <c r="C219" s="94" t="s">
        <v>827</v>
      </c>
      <c r="D219" s="94" t="s">
        <v>112</v>
      </c>
      <c r="E219" s="95">
        <v>-1847642</v>
      </c>
      <c r="F219" s="94" t="s">
        <v>827</v>
      </c>
      <c r="G219" s="94" t="s">
        <v>45</v>
      </c>
      <c r="H219" s="94" t="s">
        <v>113</v>
      </c>
      <c r="I219" s="94" t="s">
        <v>114</v>
      </c>
      <c r="J219" s="94" t="s">
        <v>45</v>
      </c>
    </row>
    <row r="220" spans="1:10" customFormat="1" ht="14.5" x14ac:dyDescent="0.35">
      <c r="A220" s="94" t="s">
        <v>828</v>
      </c>
      <c r="B220" s="94" t="s">
        <v>829</v>
      </c>
      <c r="C220" s="94" t="s">
        <v>830</v>
      </c>
      <c r="D220" s="94" t="s">
        <v>42</v>
      </c>
      <c r="E220" s="95">
        <v>-224737</v>
      </c>
      <c r="F220" s="94" t="s">
        <v>830</v>
      </c>
      <c r="G220" s="94" t="s">
        <v>360</v>
      </c>
      <c r="H220" s="94" t="s">
        <v>299</v>
      </c>
      <c r="I220" s="94" t="s">
        <v>361</v>
      </c>
      <c r="J220" s="94" t="s">
        <v>45</v>
      </c>
    </row>
    <row r="221" spans="1:10" customFormat="1" ht="14.5" x14ac:dyDescent="0.35">
      <c r="A221" s="94" t="s">
        <v>831</v>
      </c>
      <c r="B221" s="94" t="s">
        <v>832</v>
      </c>
      <c r="C221" s="94" t="s">
        <v>833</v>
      </c>
      <c r="D221" s="94" t="s">
        <v>42</v>
      </c>
      <c r="E221" s="95">
        <v>101389.02</v>
      </c>
      <c r="F221" s="94" t="s">
        <v>833</v>
      </c>
      <c r="G221" s="94" t="s">
        <v>154</v>
      </c>
      <c r="H221" s="94" t="s">
        <v>155</v>
      </c>
      <c r="I221" s="94" t="s">
        <v>45</v>
      </c>
      <c r="J221" s="94" t="s">
        <v>45</v>
      </c>
    </row>
    <row r="222" spans="1:10" customFormat="1" ht="14.5" x14ac:dyDescent="0.35">
      <c r="A222" s="94" t="s">
        <v>834</v>
      </c>
      <c r="B222" s="94" t="s">
        <v>835</v>
      </c>
      <c r="C222" s="94" t="s">
        <v>836</v>
      </c>
      <c r="D222" s="94" t="s">
        <v>42</v>
      </c>
      <c r="E222" s="95">
        <v>-341583.05</v>
      </c>
      <c r="F222" s="94" t="s">
        <v>836</v>
      </c>
      <c r="G222" s="94" t="s">
        <v>154</v>
      </c>
      <c r="H222" s="94" t="s">
        <v>155</v>
      </c>
      <c r="I222" s="94" t="s">
        <v>45</v>
      </c>
      <c r="J222" s="94" t="s">
        <v>45</v>
      </c>
    </row>
    <row r="223" spans="1:10" customFormat="1" ht="14.5" x14ac:dyDescent="0.35">
      <c r="A223" s="94" t="s">
        <v>840</v>
      </c>
      <c r="B223" s="94" t="s">
        <v>841</v>
      </c>
      <c r="C223" s="94" t="s">
        <v>842</v>
      </c>
      <c r="D223" s="94" t="s">
        <v>42</v>
      </c>
      <c r="E223" s="95">
        <v>-455055</v>
      </c>
      <c r="F223" s="94" t="s">
        <v>842</v>
      </c>
      <c r="G223" s="94" t="s">
        <v>177</v>
      </c>
      <c r="H223" s="94" t="s">
        <v>178</v>
      </c>
      <c r="I223" s="94" t="s">
        <v>45</v>
      </c>
      <c r="J223" s="94" t="s">
        <v>45</v>
      </c>
    </row>
    <row r="224" spans="1:10" customFormat="1" ht="14.5" x14ac:dyDescent="0.35">
      <c r="A224" s="94" t="s">
        <v>843</v>
      </c>
      <c r="B224" s="94" t="s">
        <v>844</v>
      </c>
      <c r="C224" s="94" t="s">
        <v>845</v>
      </c>
      <c r="D224" s="94" t="s">
        <v>42</v>
      </c>
      <c r="E224" s="95">
        <v>4211383</v>
      </c>
      <c r="F224" s="94" t="s">
        <v>845</v>
      </c>
      <c r="G224" s="94" t="s">
        <v>269</v>
      </c>
      <c r="H224" s="94" t="s">
        <v>165</v>
      </c>
      <c r="I224" s="94" t="s">
        <v>45</v>
      </c>
      <c r="J224" s="94" t="s">
        <v>45</v>
      </c>
    </row>
    <row r="225" spans="1:10" customFormat="1" ht="14.5" x14ac:dyDescent="0.35">
      <c r="A225" s="94" t="s">
        <v>846</v>
      </c>
      <c r="B225" s="94" t="s">
        <v>847</v>
      </c>
      <c r="C225" s="94" t="s">
        <v>848</v>
      </c>
      <c r="D225" s="94" t="s">
        <v>42</v>
      </c>
      <c r="E225" s="95">
        <v>-706062</v>
      </c>
      <c r="F225" s="94" t="s">
        <v>848</v>
      </c>
      <c r="G225" s="94" t="s">
        <v>219</v>
      </c>
      <c r="H225" s="94" t="s">
        <v>138</v>
      </c>
      <c r="I225" s="94" t="s">
        <v>139</v>
      </c>
      <c r="J225" s="94" t="s">
        <v>45</v>
      </c>
    </row>
    <row r="226" spans="1:10" customFormat="1" ht="14.5" x14ac:dyDescent="0.35">
      <c r="A226" s="94" t="s">
        <v>852</v>
      </c>
      <c r="B226" s="94" t="s">
        <v>853</v>
      </c>
      <c r="C226" s="94" t="s">
        <v>854</v>
      </c>
      <c r="D226" s="94" t="s">
        <v>42</v>
      </c>
      <c r="E226" s="95">
        <v>1346389</v>
      </c>
      <c r="F226" s="94" t="s">
        <v>854</v>
      </c>
      <c r="G226" s="94" t="s">
        <v>240</v>
      </c>
      <c r="H226" s="94" t="s">
        <v>241</v>
      </c>
      <c r="I226" s="94" t="s">
        <v>242</v>
      </c>
      <c r="J226" s="94" t="s">
        <v>45</v>
      </c>
    </row>
    <row r="227" spans="1:10" customFormat="1" ht="14.5" x14ac:dyDescent="0.35">
      <c r="A227" s="94" t="s">
        <v>855</v>
      </c>
      <c r="B227" s="94" t="s">
        <v>856</v>
      </c>
      <c r="C227" s="94" t="s">
        <v>857</v>
      </c>
      <c r="D227" s="94" t="s">
        <v>87</v>
      </c>
      <c r="E227" s="95">
        <v>227650</v>
      </c>
      <c r="F227" s="94" t="s">
        <v>857</v>
      </c>
      <c r="G227" s="94" t="s">
        <v>45</v>
      </c>
      <c r="H227" s="94" t="s">
        <v>430</v>
      </c>
      <c r="I227" s="94" t="s">
        <v>431</v>
      </c>
      <c r="J227" s="94" t="s">
        <v>45</v>
      </c>
    </row>
    <row r="228" spans="1:10" customFormat="1" ht="14.5" x14ac:dyDescent="0.35">
      <c r="A228" s="94" t="s">
        <v>858</v>
      </c>
      <c r="B228" s="94" t="s">
        <v>859</v>
      </c>
      <c r="C228" s="94" t="s">
        <v>860</v>
      </c>
      <c r="D228" s="94" t="s">
        <v>112</v>
      </c>
      <c r="E228" s="95">
        <v>-792736</v>
      </c>
      <c r="F228" s="94" t="s">
        <v>860</v>
      </c>
      <c r="G228" s="94" t="s">
        <v>45</v>
      </c>
      <c r="H228" s="94" t="s">
        <v>104</v>
      </c>
      <c r="I228" s="94" t="s">
        <v>105</v>
      </c>
      <c r="J228" s="94" t="s">
        <v>45</v>
      </c>
    </row>
    <row r="229" spans="1:10" customFormat="1" ht="14.5" x14ac:dyDescent="0.35">
      <c r="A229" s="94" t="s">
        <v>861</v>
      </c>
      <c r="B229" s="94" t="s">
        <v>862</v>
      </c>
      <c r="C229" s="94" t="s">
        <v>863</v>
      </c>
      <c r="D229" s="94" t="s">
        <v>112</v>
      </c>
      <c r="E229" s="95">
        <v>2511858</v>
      </c>
      <c r="F229" s="94" t="s">
        <v>863</v>
      </c>
      <c r="G229" s="94" t="s">
        <v>45</v>
      </c>
      <c r="H229" s="94" t="s">
        <v>98</v>
      </c>
      <c r="I229" s="94" t="s">
        <v>99</v>
      </c>
      <c r="J229" s="94" t="s">
        <v>45</v>
      </c>
    </row>
    <row r="230" spans="1:10" customFormat="1" ht="14.5" x14ac:dyDescent="0.35">
      <c r="A230" s="94" t="s">
        <v>864</v>
      </c>
      <c r="B230" s="94" t="s">
        <v>865</v>
      </c>
      <c r="C230" s="94" t="s">
        <v>866</v>
      </c>
      <c r="D230" s="94" t="s">
        <v>236</v>
      </c>
      <c r="E230" s="95">
        <v>-4833038</v>
      </c>
      <c r="F230" s="94" t="s">
        <v>866</v>
      </c>
      <c r="G230" s="94" t="s">
        <v>33</v>
      </c>
      <c r="H230" s="94" t="s">
        <v>45</v>
      </c>
      <c r="I230" s="94" t="s">
        <v>45</v>
      </c>
      <c r="J230" s="94" t="s">
        <v>45</v>
      </c>
    </row>
    <row r="231" spans="1:10" customFormat="1" ht="14.5" x14ac:dyDescent="0.35">
      <c r="A231" s="94" t="s">
        <v>867</v>
      </c>
      <c r="B231" s="94" t="s">
        <v>868</v>
      </c>
      <c r="C231" s="94" t="s">
        <v>869</v>
      </c>
      <c r="D231" s="94" t="s">
        <v>42</v>
      </c>
      <c r="E231" s="95">
        <v>-3372545.13</v>
      </c>
      <c r="F231" s="94" t="s">
        <v>869</v>
      </c>
      <c r="G231" s="94" t="s">
        <v>395</v>
      </c>
      <c r="H231" s="94" t="s">
        <v>396</v>
      </c>
      <c r="I231" s="94" t="s">
        <v>45</v>
      </c>
      <c r="J231" s="94" t="s">
        <v>45</v>
      </c>
    </row>
    <row r="232" spans="1:10" customFormat="1" ht="14.5" x14ac:dyDescent="0.35">
      <c r="A232" s="94" t="s">
        <v>870</v>
      </c>
      <c r="B232" s="94" t="s">
        <v>871</v>
      </c>
      <c r="C232" s="94" t="s">
        <v>872</v>
      </c>
      <c r="D232" s="94" t="s">
        <v>42</v>
      </c>
      <c r="E232" s="95">
        <v>-2033102</v>
      </c>
      <c r="F232" s="94" t="s">
        <v>872</v>
      </c>
      <c r="G232" s="94" t="s">
        <v>207</v>
      </c>
      <c r="H232" s="94" t="s">
        <v>208</v>
      </c>
      <c r="I232" s="94" t="s">
        <v>45</v>
      </c>
      <c r="J232" s="94" t="s">
        <v>45</v>
      </c>
    </row>
    <row r="233" spans="1:10" customFormat="1" ht="14.5" x14ac:dyDescent="0.35">
      <c r="A233" s="94" t="s">
        <v>873</v>
      </c>
      <c r="B233" s="94" t="s">
        <v>874</v>
      </c>
      <c r="C233" s="94" t="s">
        <v>875</v>
      </c>
      <c r="D233" s="94" t="s">
        <v>87</v>
      </c>
      <c r="E233" s="95">
        <v>-1206128</v>
      </c>
      <c r="F233" s="94" t="s">
        <v>875</v>
      </c>
      <c r="G233" s="94" t="s">
        <v>45</v>
      </c>
      <c r="H233" s="94" t="s">
        <v>555</v>
      </c>
      <c r="I233" s="94" t="s">
        <v>556</v>
      </c>
      <c r="J233" s="94" t="s">
        <v>459</v>
      </c>
    </row>
    <row r="234" spans="1:10" customFormat="1" ht="14.5" x14ac:dyDescent="0.35">
      <c r="A234" s="94" t="s">
        <v>876</v>
      </c>
      <c r="B234" s="94" t="s">
        <v>877</v>
      </c>
      <c r="C234" s="94" t="s">
        <v>878</v>
      </c>
      <c r="D234" s="94" t="s">
        <v>42</v>
      </c>
      <c r="E234" s="95">
        <v>-733649</v>
      </c>
      <c r="F234" s="94" t="s">
        <v>878</v>
      </c>
      <c r="G234" s="94" t="s">
        <v>240</v>
      </c>
      <c r="H234" s="94" t="s">
        <v>241</v>
      </c>
      <c r="I234" s="94" t="s">
        <v>242</v>
      </c>
      <c r="J234" s="94" t="s">
        <v>45</v>
      </c>
    </row>
    <row r="235" spans="1:10" customFormat="1" ht="14.5" x14ac:dyDescent="0.35">
      <c r="A235" s="94" t="s">
        <v>879</v>
      </c>
      <c r="B235" s="94" t="s">
        <v>880</v>
      </c>
      <c r="C235" s="94" t="s">
        <v>881</v>
      </c>
      <c r="D235" s="94" t="s">
        <v>42</v>
      </c>
      <c r="E235" s="95">
        <v>-351065</v>
      </c>
      <c r="F235" s="94" t="s">
        <v>881</v>
      </c>
      <c r="G235" s="94" t="s">
        <v>240</v>
      </c>
      <c r="H235" s="94" t="s">
        <v>241</v>
      </c>
      <c r="I235" s="94" t="s">
        <v>242</v>
      </c>
      <c r="J235" s="94" t="s">
        <v>45</v>
      </c>
    </row>
    <row r="236" spans="1:10" customFormat="1" ht="14.5" x14ac:dyDescent="0.35">
      <c r="A236" s="94" t="s">
        <v>882</v>
      </c>
      <c r="B236" s="94" t="s">
        <v>883</v>
      </c>
      <c r="C236" s="94" t="s">
        <v>884</v>
      </c>
      <c r="D236" s="94" t="s">
        <v>42</v>
      </c>
      <c r="E236" s="95">
        <v>0</v>
      </c>
      <c r="F236" s="94" t="s">
        <v>884</v>
      </c>
      <c r="G236" s="94" t="s">
        <v>207</v>
      </c>
      <c r="H236" s="94" t="s">
        <v>208</v>
      </c>
      <c r="I236" s="94" t="s">
        <v>45</v>
      </c>
      <c r="J236" s="94" t="s">
        <v>45</v>
      </c>
    </row>
    <row r="237" spans="1:10" customFormat="1" ht="14.5" x14ac:dyDescent="0.35">
      <c r="A237" s="94" t="s">
        <v>885</v>
      </c>
      <c r="B237" s="94" t="s">
        <v>886</v>
      </c>
      <c r="C237" s="94" t="s">
        <v>887</v>
      </c>
      <c r="D237" s="94" t="s">
        <v>87</v>
      </c>
      <c r="E237" s="95">
        <v>-5602639.8550000004</v>
      </c>
      <c r="F237" s="94" t="s">
        <v>887</v>
      </c>
      <c r="G237" s="94" t="s">
        <v>45</v>
      </c>
      <c r="H237" s="94" t="s">
        <v>149</v>
      </c>
      <c r="I237" s="94" t="s">
        <v>45</v>
      </c>
      <c r="J237" s="94" t="s">
        <v>150</v>
      </c>
    </row>
    <row r="238" spans="1:10" customFormat="1" ht="14.5" x14ac:dyDescent="0.35">
      <c r="A238" s="94" t="s">
        <v>888</v>
      </c>
      <c r="B238" s="94" t="s">
        <v>889</v>
      </c>
      <c r="C238" s="94" t="s">
        <v>890</v>
      </c>
      <c r="D238" s="94" t="s">
        <v>112</v>
      </c>
      <c r="E238" s="95">
        <v>-1702340</v>
      </c>
      <c r="F238" s="94" t="s">
        <v>890</v>
      </c>
      <c r="G238" s="94" t="s">
        <v>45</v>
      </c>
      <c r="H238" s="94" t="s">
        <v>487</v>
      </c>
      <c r="I238" s="94" t="s">
        <v>488</v>
      </c>
      <c r="J238" s="94" t="s">
        <v>326</v>
      </c>
    </row>
    <row r="239" spans="1:10" customFormat="1" ht="14.5" x14ac:dyDescent="0.35">
      <c r="A239" s="94" t="s">
        <v>891</v>
      </c>
      <c r="B239" s="94" t="s">
        <v>892</v>
      </c>
      <c r="C239" s="94" t="s">
        <v>893</v>
      </c>
      <c r="D239" s="94" t="s">
        <v>112</v>
      </c>
      <c r="E239" s="95">
        <v>-2893059</v>
      </c>
      <c r="F239" s="94" t="s">
        <v>893</v>
      </c>
      <c r="G239" s="94" t="s">
        <v>45</v>
      </c>
      <c r="H239" s="94" t="s">
        <v>241</v>
      </c>
      <c r="I239" s="94" t="s">
        <v>242</v>
      </c>
      <c r="J239" s="94" t="s">
        <v>45</v>
      </c>
    </row>
    <row r="240" spans="1:10" customFormat="1" ht="14.5" x14ac:dyDescent="0.35">
      <c r="A240" s="94" t="s">
        <v>894</v>
      </c>
      <c r="B240" s="94" t="s">
        <v>895</v>
      </c>
      <c r="C240" s="94" t="s">
        <v>896</v>
      </c>
      <c r="D240" s="94" t="s">
        <v>42</v>
      </c>
      <c r="E240" s="95">
        <v>-2738550</v>
      </c>
      <c r="F240" s="94" t="s">
        <v>896</v>
      </c>
      <c r="G240" s="94" t="s">
        <v>684</v>
      </c>
      <c r="H240" s="94" t="s">
        <v>685</v>
      </c>
      <c r="I240" s="94" t="s">
        <v>45</v>
      </c>
      <c r="J240" s="94" t="s">
        <v>45</v>
      </c>
    </row>
    <row r="241" spans="1:10" customFormat="1" ht="14.5" x14ac:dyDescent="0.35">
      <c r="A241" s="94" t="s">
        <v>897</v>
      </c>
      <c r="B241" s="94" t="s">
        <v>898</v>
      </c>
      <c r="C241" s="94" t="s">
        <v>899</v>
      </c>
      <c r="D241" s="94" t="s">
        <v>42</v>
      </c>
      <c r="E241" s="95">
        <v>-756990</v>
      </c>
      <c r="F241" s="94" t="s">
        <v>899</v>
      </c>
      <c r="G241" s="94" t="s">
        <v>264</v>
      </c>
      <c r="H241" s="94" t="s">
        <v>265</v>
      </c>
      <c r="I241" s="94" t="s">
        <v>45</v>
      </c>
      <c r="J241" s="94" t="s">
        <v>45</v>
      </c>
    </row>
    <row r="242" spans="1:10" customFormat="1" ht="14.5" x14ac:dyDescent="0.35">
      <c r="A242" s="94" t="s">
        <v>900</v>
      </c>
      <c r="B242" s="94" t="s">
        <v>901</v>
      </c>
      <c r="C242" s="94" t="s">
        <v>902</v>
      </c>
      <c r="D242" s="94" t="s">
        <v>87</v>
      </c>
      <c r="E242" s="95">
        <v>-4300420</v>
      </c>
      <c r="F242" s="94" t="s">
        <v>902</v>
      </c>
      <c r="G242" s="94" t="s">
        <v>45</v>
      </c>
      <c r="H242" s="94" t="s">
        <v>430</v>
      </c>
      <c r="I242" s="94" t="s">
        <v>431</v>
      </c>
      <c r="J242" s="94" t="s">
        <v>45</v>
      </c>
    </row>
    <row r="243" spans="1:10" customFormat="1" ht="14.5" x14ac:dyDescent="0.35">
      <c r="A243" s="94" t="s">
        <v>903</v>
      </c>
      <c r="B243" s="94" t="s">
        <v>904</v>
      </c>
      <c r="C243" s="94" t="s">
        <v>905</v>
      </c>
      <c r="D243" s="94" t="s">
        <v>42</v>
      </c>
      <c r="E243" s="95">
        <v>0</v>
      </c>
      <c r="F243" s="94" t="s">
        <v>905</v>
      </c>
      <c r="G243" s="94" t="s">
        <v>395</v>
      </c>
      <c r="H243" s="94" t="s">
        <v>396</v>
      </c>
      <c r="I243" s="94" t="s">
        <v>45</v>
      </c>
      <c r="J243" s="94" t="s">
        <v>45</v>
      </c>
    </row>
    <row r="244" spans="1:10" customFormat="1" ht="14.5" x14ac:dyDescent="0.35">
      <c r="A244" s="94" t="s">
        <v>906</v>
      </c>
      <c r="B244" s="94" t="s">
        <v>907</v>
      </c>
      <c r="C244" s="94" t="s">
        <v>908</v>
      </c>
      <c r="D244" s="94" t="s">
        <v>80</v>
      </c>
      <c r="E244" s="95">
        <v>-2341000</v>
      </c>
      <c r="F244" s="94" t="s">
        <v>908</v>
      </c>
      <c r="G244" s="94" t="s">
        <v>33</v>
      </c>
      <c r="H244" s="94" t="s">
        <v>45</v>
      </c>
      <c r="I244" s="94" t="s">
        <v>45</v>
      </c>
      <c r="J244" s="94" t="s">
        <v>45</v>
      </c>
    </row>
    <row r="245" spans="1:10" customFormat="1" ht="14.5" x14ac:dyDescent="0.35">
      <c r="A245" s="94" t="s">
        <v>909</v>
      </c>
      <c r="B245" s="94" t="s">
        <v>910</v>
      </c>
      <c r="C245" s="94" t="s">
        <v>911</v>
      </c>
      <c r="D245" s="94" t="s">
        <v>42</v>
      </c>
      <c r="E245" s="95">
        <v>-1684512</v>
      </c>
      <c r="F245" s="94" t="s">
        <v>911</v>
      </c>
      <c r="G245" s="94" t="s">
        <v>69</v>
      </c>
      <c r="H245" s="94" t="s">
        <v>70</v>
      </c>
      <c r="I245" s="94" t="s">
        <v>71</v>
      </c>
      <c r="J245" s="94" t="s">
        <v>45</v>
      </c>
    </row>
    <row r="246" spans="1:10" customFormat="1" ht="14.5" x14ac:dyDescent="0.35">
      <c r="A246" s="94" t="s">
        <v>912</v>
      </c>
      <c r="B246" s="94" t="s">
        <v>913</v>
      </c>
      <c r="C246" s="94" t="s">
        <v>914</v>
      </c>
      <c r="D246" s="94" t="s">
        <v>112</v>
      </c>
      <c r="E246" s="95">
        <v>394431</v>
      </c>
      <c r="F246" s="94" t="s">
        <v>914</v>
      </c>
      <c r="G246" s="94" t="s">
        <v>45</v>
      </c>
      <c r="H246" s="94" t="s">
        <v>915</v>
      </c>
      <c r="I246" s="94" t="s">
        <v>161</v>
      </c>
      <c r="J246" s="94" t="s">
        <v>45</v>
      </c>
    </row>
    <row r="247" spans="1:10" customFormat="1" ht="14.5" x14ac:dyDescent="0.35">
      <c r="A247" s="94" t="s">
        <v>916</v>
      </c>
      <c r="B247" s="94" t="s">
        <v>917</v>
      </c>
      <c r="C247" s="94" t="s">
        <v>918</v>
      </c>
      <c r="D247" s="94" t="s">
        <v>87</v>
      </c>
      <c r="E247" s="95">
        <v>-8542000</v>
      </c>
      <c r="F247" s="94" t="s">
        <v>918</v>
      </c>
      <c r="G247" s="94" t="s">
        <v>45</v>
      </c>
      <c r="H247" s="94" t="s">
        <v>149</v>
      </c>
      <c r="I247" s="94" t="s">
        <v>45</v>
      </c>
      <c r="J247" s="94" t="s">
        <v>150</v>
      </c>
    </row>
    <row r="248" spans="1:10" customFormat="1" ht="14.5" x14ac:dyDescent="0.35">
      <c r="A248" s="94" t="s">
        <v>919</v>
      </c>
      <c r="B248" s="94" t="s">
        <v>920</v>
      </c>
      <c r="C248" s="94" t="s">
        <v>921</v>
      </c>
      <c r="D248" s="94" t="s">
        <v>42</v>
      </c>
      <c r="E248" s="95">
        <v>-886350</v>
      </c>
      <c r="F248" s="94" t="s">
        <v>921</v>
      </c>
      <c r="G248" s="94" t="s">
        <v>240</v>
      </c>
      <c r="H248" s="94" t="s">
        <v>241</v>
      </c>
      <c r="I248" s="94" t="s">
        <v>242</v>
      </c>
      <c r="J248" s="94" t="s">
        <v>45</v>
      </c>
    </row>
    <row r="249" spans="1:10" customFormat="1" ht="14.5" x14ac:dyDescent="0.35">
      <c r="A249" s="94" t="s">
        <v>922</v>
      </c>
      <c r="B249" s="94" t="s">
        <v>923</v>
      </c>
      <c r="C249" s="94" t="s">
        <v>924</v>
      </c>
      <c r="D249" s="94" t="s">
        <v>42</v>
      </c>
      <c r="E249" s="95">
        <v>-540448</v>
      </c>
      <c r="F249" s="94" t="s">
        <v>924</v>
      </c>
      <c r="G249" s="94" t="s">
        <v>395</v>
      </c>
      <c r="H249" s="94" t="s">
        <v>396</v>
      </c>
      <c r="I249" s="94" t="s">
        <v>45</v>
      </c>
      <c r="J249" s="94" t="s">
        <v>45</v>
      </c>
    </row>
    <row r="250" spans="1:10" customFormat="1" ht="14.5" x14ac:dyDescent="0.35">
      <c r="A250" s="94" t="s">
        <v>925</v>
      </c>
      <c r="B250" s="94" t="s">
        <v>926</v>
      </c>
      <c r="C250" s="94" t="s">
        <v>927</v>
      </c>
      <c r="D250" s="94" t="s">
        <v>42</v>
      </c>
      <c r="E250" s="95">
        <v>-2693424</v>
      </c>
      <c r="F250" s="94" t="s">
        <v>927</v>
      </c>
      <c r="G250" s="94" t="s">
        <v>360</v>
      </c>
      <c r="H250" s="94" t="s">
        <v>299</v>
      </c>
      <c r="I250" s="94" t="s">
        <v>361</v>
      </c>
      <c r="J250" s="94" t="s">
        <v>45</v>
      </c>
    </row>
    <row r="251" spans="1:10" customFormat="1" ht="14.5" x14ac:dyDescent="0.35">
      <c r="A251" s="94" t="s">
        <v>928</v>
      </c>
      <c r="B251" s="94" t="s">
        <v>929</v>
      </c>
      <c r="C251" s="94" t="s">
        <v>930</v>
      </c>
      <c r="D251" s="94" t="s">
        <v>112</v>
      </c>
      <c r="E251" s="95">
        <v>-3200000</v>
      </c>
      <c r="F251" s="94" t="s">
        <v>930</v>
      </c>
      <c r="G251" s="94" t="s">
        <v>45</v>
      </c>
      <c r="H251" s="94" t="s">
        <v>202</v>
      </c>
      <c r="I251" s="94" t="s">
        <v>809</v>
      </c>
      <c r="J251" s="94" t="s">
        <v>45</v>
      </c>
    </row>
    <row r="252" spans="1:10" customFormat="1" ht="14.5" x14ac:dyDescent="0.35">
      <c r="A252" s="94" t="s">
        <v>931</v>
      </c>
      <c r="B252" s="94" t="s">
        <v>932</v>
      </c>
      <c r="C252" s="94" t="s">
        <v>933</v>
      </c>
      <c r="D252" s="94" t="s">
        <v>42</v>
      </c>
      <c r="E252" s="95">
        <v>259551</v>
      </c>
      <c r="F252" s="94" t="s">
        <v>933</v>
      </c>
      <c r="G252" s="94" t="s">
        <v>97</v>
      </c>
      <c r="H252" s="94" t="s">
        <v>98</v>
      </c>
      <c r="I252" s="94" t="s">
        <v>99</v>
      </c>
      <c r="J252" s="94" t="s">
        <v>45</v>
      </c>
    </row>
    <row r="253" spans="1:10" customFormat="1" ht="14.5" x14ac:dyDescent="0.35">
      <c r="A253" s="94" t="s">
        <v>934</v>
      </c>
      <c r="B253" s="94" t="s">
        <v>935</v>
      </c>
      <c r="C253" s="94" t="s">
        <v>936</v>
      </c>
      <c r="D253" s="94" t="s">
        <v>42</v>
      </c>
      <c r="E253" s="95">
        <v>-175259</v>
      </c>
      <c r="F253" s="94" t="s">
        <v>936</v>
      </c>
      <c r="G253" s="94" t="s">
        <v>103</v>
      </c>
      <c r="H253" s="94" t="s">
        <v>104</v>
      </c>
      <c r="I253" s="94" t="s">
        <v>105</v>
      </c>
      <c r="J253" s="94" t="s">
        <v>45</v>
      </c>
    </row>
    <row r="254" spans="1:10" customFormat="1" ht="14.5" x14ac:dyDescent="0.35">
      <c r="A254" s="94" t="s">
        <v>937</v>
      </c>
      <c r="B254" s="94" t="s">
        <v>938</v>
      </c>
      <c r="C254" s="94" t="s">
        <v>939</v>
      </c>
      <c r="D254" s="94" t="s">
        <v>42</v>
      </c>
      <c r="E254" s="95">
        <v>-625035</v>
      </c>
      <c r="F254" s="94" t="s">
        <v>939</v>
      </c>
      <c r="G254" s="94" t="s">
        <v>264</v>
      </c>
      <c r="H254" s="94" t="s">
        <v>265</v>
      </c>
      <c r="I254" s="94" t="s">
        <v>45</v>
      </c>
      <c r="J254" s="94" t="s">
        <v>45</v>
      </c>
    </row>
    <row r="255" spans="1:10" customFormat="1" ht="14.5" x14ac:dyDescent="0.35">
      <c r="A255" s="94" t="s">
        <v>940</v>
      </c>
      <c r="B255" s="94" t="s">
        <v>941</v>
      </c>
      <c r="C255" s="94" t="s">
        <v>942</v>
      </c>
      <c r="D255" s="94" t="s">
        <v>42</v>
      </c>
      <c r="E255" s="95">
        <v>-2265522</v>
      </c>
      <c r="F255" s="94" t="s">
        <v>942</v>
      </c>
      <c r="G255" s="94" t="s">
        <v>69</v>
      </c>
      <c r="H255" s="94" t="s">
        <v>70</v>
      </c>
      <c r="I255" s="94" t="s">
        <v>71</v>
      </c>
      <c r="J255" s="94" t="s">
        <v>45</v>
      </c>
    </row>
    <row r="256" spans="1:10" customFormat="1" ht="14.5" x14ac:dyDescent="0.35">
      <c r="A256" s="94" t="s">
        <v>943</v>
      </c>
      <c r="B256" s="94" t="s">
        <v>944</v>
      </c>
      <c r="C256" s="94" t="s">
        <v>945</v>
      </c>
      <c r="D256" s="94" t="s">
        <v>42</v>
      </c>
      <c r="E256" s="95">
        <v>-379292</v>
      </c>
      <c r="F256" s="94" t="s">
        <v>945</v>
      </c>
      <c r="G256" s="94" t="s">
        <v>207</v>
      </c>
      <c r="H256" s="94" t="s">
        <v>208</v>
      </c>
      <c r="I256" s="94" t="s">
        <v>45</v>
      </c>
      <c r="J256" s="94" t="s">
        <v>45</v>
      </c>
    </row>
    <row r="257" spans="1:10" customFormat="1" ht="14.5" x14ac:dyDescent="0.35">
      <c r="A257" s="94" t="s">
        <v>946</v>
      </c>
      <c r="B257" s="94" t="s">
        <v>947</v>
      </c>
      <c r="C257" s="94" t="s">
        <v>948</v>
      </c>
      <c r="D257" s="94" t="s">
        <v>112</v>
      </c>
      <c r="E257" s="95">
        <v>582952.62399999995</v>
      </c>
      <c r="F257" s="94" t="s">
        <v>948</v>
      </c>
      <c r="G257" s="94" t="s">
        <v>45</v>
      </c>
      <c r="H257" s="94" t="s">
        <v>98</v>
      </c>
      <c r="I257" s="94" t="s">
        <v>99</v>
      </c>
      <c r="J257" s="94" t="s">
        <v>45</v>
      </c>
    </row>
    <row r="258" spans="1:10" customFormat="1" ht="14.5" x14ac:dyDescent="0.35">
      <c r="A258" s="94" t="s">
        <v>949</v>
      </c>
      <c r="B258" s="94" t="s">
        <v>950</v>
      </c>
      <c r="C258" s="94" t="s">
        <v>951</v>
      </c>
      <c r="D258" s="94" t="s">
        <v>42</v>
      </c>
      <c r="E258" s="95">
        <v>-169729</v>
      </c>
      <c r="F258" s="94" t="s">
        <v>951</v>
      </c>
      <c r="G258" s="94" t="s">
        <v>69</v>
      </c>
      <c r="H258" s="94" t="s">
        <v>70</v>
      </c>
      <c r="I258" s="94" t="s">
        <v>71</v>
      </c>
      <c r="J258" s="94" t="s">
        <v>45</v>
      </c>
    </row>
    <row r="259" spans="1:10" customFormat="1" ht="14.5" x14ac:dyDescent="0.35">
      <c r="A259" s="94" t="s">
        <v>952</v>
      </c>
      <c r="B259" s="94" t="s">
        <v>953</v>
      </c>
      <c r="C259" s="94" t="s">
        <v>954</v>
      </c>
      <c r="D259" s="94" t="s">
        <v>112</v>
      </c>
      <c r="E259" s="95">
        <v>-3393230</v>
      </c>
      <c r="F259" s="94" t="s">
        <v>954</v>
      </c>
      <c r="G259" s="94" t="s">
        <v>45</v>
      </c>
      <c r="H259" s="94" t="s">
        <v>299</v>
      </c>
      <c r="I259" s="94" t="s">
        <v>361</v>
      </c>
      <c r="J259" s="94" t="s">
        <v>45</v>
      </c>
    </row>
    <row r="260" spans="1:10" customFormat="1" ht="14.5" x14ac:dyDescent="0.35">
      <c r="A260" s="94" t="s">
        <v>955</v>
      </c>
      <c r="B260" s="94" t="s">
        <v>956</v>
      </c>
      <c r="C260" s="94" t="s">
        <v>957</v>
      </c>
      <c r="D260" s="94" t="s">
        <v>42</v>
      </c>
      <c r="E260" s="95">
        <v>-143977</v>
      </c>
      <c r="F260" s="94" t="s">
        <v>957</v>
      </c>
      <c r="G260" s="94" t="s">
        <v>360</v>
      </c>
      <c r="H260" s="94" t="s">
        <v>299</v>
      </c>
      <c r="I260" s="94" t="s">
        <v>361</v>
      </c>
      <c r="J260" s="94" t="s">
        <v>45</v>
      </c>
    </row>
    <row r="261" spans="1:10" customFormat="1" ht="14.5" x14ac:dyDescent="0.35">
      <c r="A261" s="94" t="s">
        <v>958</v>
      </c>
      <c r="B261" s="94" t="s">
        <v>959</v>
      </c>
      <c r="C261" s="94" t="s">
        <v>960</v>
      </c>
      <c r="D261" s="94" t="s">
        <v>236</v>
      </c>
      <c r="E261" s="95">
        <v>-6894189</v>
      </c>
      <c r="F261" s="94" t="s">
        <v>960</v>
      </c>
      <c r="G261" s="94" t="s">
        <v>33</v>
      </c>
      <c r="H261" s="94" t="s">
        <v>45</v>
      </c>
      <c r="I261" s="94" t="s">
        <v>45</v>
      </c>
      <c r="J261" s="94" t="s">
        <v>45</v>
      </c>
    </row>
    <row r="262" spans="1:10" customFormat="1" ht="14.5" x14ac:dyDescent="0.35">
      <c r="A262" s="94" t="s">
        <v>961</v>
      </c>
      <c r="B262" s="94" t="s">
        <v>962</v>
      </c>
      <c r="C262" s="94" t="s">
        <v>963</v>
      </c>
      <c r="D262" s="94" t="s">
        <v>87</v>
      </c>
      <c r="E262" s="95">
        <v>-4962385</v>
      </c>
      <c r="F262" s="94" t="s">
        <v>963</v>
      </c>
      <c r="G262" s="94" t="s">
        <v>45</v>
      </c>
      <c r="H262" s="94" t="s">
        <v>149</v>
      </c>
      <c r="I262" s="94" t="s">
        <v>45</v>
      </c>
      <c r="J262" s="94" t="s">
        <v>150</v>
      </c>
    </row>
    <row r="263" spans="1:10" customFormat="1" ht="14.5" x14ac:dyDescent="0.35">
      <c r="A263" s="94" t="s">
        <v>964</v>
      </c>
      <c r="B263" s="94" t="s">
        <v>965</v>
      </c>
      <c r="C263" s="94" t="s">
        <v>966</v>
      </c>
      <c r="D263" s="94" t="s">
        <v>42</v>
      </c>
      <c r="E263" s="95">
        <v>-2250000</v>
      </c>
      <c r="F263" s="94" t="s">
        <v>966</v>
      </c>
      <c r="G263" s="94" t="s">
        <v>69</v>
      </c>
      <c r="H263" s="94" t="s">
        <v>70</v>
      </c>
      <c r="I263" s="94" t="s">
        <v>71</v>
      </c>
      <c r="J263" s="94" t="s">
        <v>45</v>
      </c>
    </row>
    <row r="264" spans="1:10" customFormat="1" ht="14.5" x14ac:dyDescent="0.35">
      <c r="A264" s="94" t="s">
        <v>967</v>
      </c>
      <c r="B264" s="94" t="s">
        <v>968</v>
      </c>
      <c r="C264" s="94" t="s">
        <v>969</v>
      </c>
      <c r="D264" s="94" t="s">
        <v>42</v>
      </c>
      <c r="E264" s="95">
        <v>-1581924</v>
      </c>
      <c r="F264" s="94" t="s">
        <v>969</v>
      </c>
      <c r="G264" s="94" t="s">
        <v>97</v>
      </c>
      <c r="H264" s="94" t="s">
        <v>98</v>
      </c>
      <c r="I264" s="94" t="s">
        <v>99</v>
      </c>
      <c r="J264" s="94" t="s">
        <v>45</v>
      </c>
    </row>
    <row r="265" spans="1:10" customFormat="1" ht="14.5" x14ac:dyDescent="0.35">
      <c r="A265" s="94" t="s">
        <v>970</v>
      </c>
      <c r="B265" s="94" t="s">
        <v>971</v>
      </c>
      <c r="C265" s="94" t="s">
        <v>972</v>
      </c>
      <c r="D265" s="94" t="s">
        <v>42</v>
      </c>
      <c r="E265" s="95">
        <v>2708687</v>
      </c>
      <c r="F265" s="94" t="s">
        <v>972</v>
      </c>
      <c r="G265" s="94" t="s">
        <v>269</v>
      </c>
      <c r="H265" s="94" t="s">
        <v>165</v>
      </c>
      <c r="I265" s="94" t="s">
        <v>45</v>
      </c>
      <c r="J265" s="94" t="s">
        <v>45</v>
      </c>
    </row>
    <row r="266" spans="1:10" customFormat="1" ht="14.5" x14ac:dyDescent="0.35">
      <c r="A266" s="94" t="s">
        <v>973</v>
      </c>
      <c r="B266" s="94" t="s">
        <v>974</v>
      </c>
      <c r="C266" s="94" t="s">
        <v>975</v>
      </c>
      <c r="D266" s="94" t="s">
        <v>87</v>
      </c>
      <c r="E266" s="95">
        <v>-4070936</v>
      </c>
      <c r="F266" s="94" t="s">
        <v>975</v>
      </c>
      <c r="G266" s="94" t="s">
        <v>45</v>
      </c>
      <c r="H266" s="94" t="s">
        <v>45</v>
      </c>
      <c r="I266" s="94" t="s">
        <v>170</v>
      </c>
      <c r="J266" s="94" t="s">
        <v>1095</v>
      </c>
    </row>
    <row r="267" spans="1:10" customFormat="1" ht="14.5" x14ac:dyDescent="0.35">
      <c r="A267" s="94" t="s">
        <v>976</v>
      </c>
      <c r="B267" s="94" t="s">
        <v>977</v>
      </c>
      <c r="C267" s="94" t="s">
        <v>978</v>
      </c>
      <c r="D267" s="94" t="s">
        <v>87</v>
      </c>
      <c r="E267" s="95">
        <v>-2051753.96</v>
      </c>
      <c r="F267" s="94" t="s">
        <v>978</v>
      </c>
      <c r="G267" s="94" t="s">
        <v>45</v>
      </c>
      <c r="H267" s="94" t="s">
        <v>126</v>
      </c>
      <c r="I267" s="94" t="s">
        <v>127</v>
      </c>
      <c r="J267" s="94" t="s">
        <v>128</v>
      </c>
    </row>
    <row r="268" spans="1:10" customFormat="1" ht="14.5" x14ac:dyDescent="0.35">
      <c r="A268" s="94" t="s">
        <v>979</v>
      </c>
      <c r="B268" s="94" t="s">
        <v>980</v>
      </c>
      <c r="C268" s="94" t="s">
        <v>981</v>
      </c>
      <c r="D268" s="94" t="s">
        <v>80</v>
      </c>
      <c r="E268" s="95">
        <v>274236</v>
      </c>
      <c r="F268" s="94" t="s">
        <v>981</v>
      </c>
      <c r="G268" s="94" t="s">
        <v>33</v>
      </c>
      <c r="H268" s="94" t="s">
        <v>45</v>
      </c>
      <c r="I268" s="94" t="s">
        <v>45</v>
      </c>
      <c r="J268" s="94" t="s">
        <v>45</v>
      </c>
    </row>
    <row r="269" spans="1:10" customFormat="1" ht="14.5" x14ac:dyDescent="0.35">
      <c r="A269" s="94" t="s">
        <v>982</v>
      </c>
      <c r="B269" s="94" t="s">
        <v>983</v>
      </c>
      <c r="C269" s="94" t="s">
        <v>984</v>
      </c>
      <c r="D269" s="94" t="s">
        <v>236</v>
      </c>
      <c r="E269" s="95">
        <v>965000</v>
      </c>
      <c r="F269" s="94" t="s">
        <v>984</v>
      </c>
      <c r="G269" s="94" t="s">
        <v>33</v>
      </c>
      <c r="H269" s="94" t="s">
        <v>45</v>
      </c>
      <c r="I269" s="94" t="s">
        <v>45</v>
      </c>
      <c r="J269" s="94" t="s">
        <v>45</v>
      </c>
    </row>
    <row r="270" spans="1:10" customFormat="1" ht="14.5" x14ac:dyDescent="0.35">
      <c r="A270" s="94" t="s">
        <v>985</v>
      </c>
      <c r="B270" s="94" t="s">
        <v>986</v>
      </c>
      <c r="C270" s="94" t="s">
        <v>987</v>
      </c>
      <c r="D270" s="94" t="s">
        <v>112</v>
      </c>
      <c r="E270" s="95">
        <v>-4600000</v>
      </c>
      <c r="F270" s="94" t="s">
        <v>987</v>
      </c>
      <c r="G270" s="94" t="s">
        <v>45</v>
      </c>
      <c r="H270" s="94" t="s">
        <v>273</v>
      </c>
      <c r="I270" s="94" t="s">
        <v>274</v>
      </c>
      <c r="J270" s="94" t="s">
        <v>45</v>
      </c>
    </row>
    <row r="271" spans="1:10" customFormat="1" ht="14.5" x14ac:dyDescent="0.35">
      <c r="A271" s="94" t="s">
        <v>988</v>
      </c>
      <c r="B271" s="94" t="s">
        <v>989</v>
      </c>
      <c r="C271" s="94" t="s">
        <v>990</v>
      </c>
      <c r="D271" s="94" t="s">
        <v>42</v>
      </c>
      <c r="E271" s="95">
        <v>-1534824</v>
      </c>
      <c r="F271" s="94" t="s">
        <v>990</v>
      </c>
      <c r="G271" s="94" t="s">
        <v>684</v>
      </c>
      <c r="H271" s="94" t="s">
        <v>685</v>
      </c>
      <c r="I271" s="94" t="s">
        <v>45</v>
      </c>
      <c r="J271" s="94" t="s">
        <v>45</v>
      </c>
    </row>
    <row r="272" spans="1:10" customFormat="1" ht="14.5" x14ac:dyDescent="0.35">
      <c r="A272" s="94" t="s">
        <v>991</v>
      </c>
      <c r="B272" s="94" t="s">
        <v>992</v>
      </c>
      <c r="C272" s="94" t="s">
        <v>993</v>
      </c>
      <c r="D272" s="94" t="s">
        <v>42</v>
      </c>
      <c r="E272" s="95">
        <v>-167102</v>
      </c>
      <c r="F272" s="94" t="s">
        <v>993</v>
      </c>
      <c r="G272" s="94" t="s">
        <v>207</v>
      </c>
      <c r="H272" s="94" t="s">
        <v>208</v>
      </c>
      <c r="I272" s="94" t="s">
        <v>45</v>
      </c>
      <c r="J272" s="94" t="s">
        <v>45</v>
      </c>
    </row>
    <row r="273" spans="1:10" customFormat="1" ht="14.5" x14ac:dyDescent="0.35">
      <c r="A273" s="94" t="s">
        <v>994</v>
      </c>
      <c r="B273" s="94" t="s">
        <v>995</v>
      </c>
      <c r="C273" s="94" t="s">
        <v>996</v>
      </c>
      <c r="D273" s="94" t="s">
        <v>42</v>
      </c>
      <c r="E273" s="95">
        <v>200042</v>
      </c>
      <c r="F273" s="94" t="s">
        <v>996</v>
      </c>
      <c r="G273" s="94" t="s">
        <v>395</v>
      </c>
      <c r="H273" s="94" t="s">
        <v>396</v>
      </c>
      <c r="I273" s="94" t="s">
        <v>45</v>
      </c>
      <c r="J273" s="94" t="s">
        <v>45</v>
      </c>
    </row>
    <row r="274" spans="1:10" customFormat="1" ht="14.5" x14ac:dyDescent="0.35">
      <c r="A274" s="94" t="s">
        <v>997</v>
      </c>
      <c r="B274" s="94" t="s">
        <v>998</v>
      </c>
      <c r="C274" s="94" t="s">
        <v>999</v>
      </c>
      <c r="D274" s="94" t="s">
        <v>42</v>
      </c>
      <c r="E274" s="95">
        <v>194916</v>
      </c>
      <c r="F274" s="94" t="s">
        <v>999</v>
      </c>
      <c r="G274" s="94" t="s">
        <v>385</v>
      </c>
      <c r="H274" s="94" t="s">
        <v>44</v>
      </c>
      <c r="I274" s="94" t="s">
        <v>188</v>
      </c>
      <c r="J274" s="94" t="s">
        <v>45</v>
      </c>
    </row>
    <row r="275" spans="1:10" customFormat="1" ht="14.5" x14ac:dyDescent="0.35">
      <c r="A275" s="94" t="s">
        <v>1000</v>
      </c>
      <c r="B275" s="94" t="s">
        <v>1001</v>
      </c>
      <c r="C275" s="94" t="s">
        <v>1002</v>
      </c>
      <c r="D275" s="94" t="s">
        <v>42</v>
      </c>
      <c r="E275" s="95">
        <v>-446331</v>
      </c>
      <c r="F275" s="94" t="s">
        <v>1002</v>
      </c>
      <c r="G275" s="94" t="s">
        <v>207</v>
      </c>
      <c r="H275" s="94" t="s">
        <v>208</v>
      </c>
      <c r="I275" s="94" t="s">
        <v>45</v>
      </c>
      <c r="J275" s="94" t="s">
        <v>45</v>
      </c>
    </row>
    <row r="276" spans="1:10" customFormat="1" ht="14.5" x14ac:dyDescent="0.35">
      <c r="A276" s="94" t="s">
        <v>1003</v>
      </c>
      <c r="B276" s="94" t="s">
        <v>1004</v>
      </c>
      <c r="C276" s="94" t="s">
        <v>1005</v>
      </c>
      <c r="D276" s="94" t="s">
        <v>112</v>
      </c>
      <c r="E276" s="95">
        <v>-1524202</v>
      </c>
      <c r="F276" s="94" t="s">
        <v>1005</v>
      </c>
      <c r="G276" s="94" t="s">
        <v>45</v>
      </c>
      <c r="H276" s="94" t="s">
        <v>165</v>
      </c>
      <c r="I276" s="94" t="s">
        <v>166</v>
      </c>
      <c r="J276" s="94" t="s">
        <v>45</v>
      </c>
    </row>
    <row r="277" spans="1:10" customFormat="1" ht="14.5" x14ac:dyDescent="0.35">
      <c r="A277" s="94" t="s">
        <v>1006</v>
      </c>
      <c r="B277" s="94" t="s">
        <v>1007</v>
      </c>
      <c r="C277" s="94" t="s">
        <v>1008</v>
      </c>
      <c r="D277" s="94" t="s">
        <v>42</v>
      </c>
      <c r="E277" s="95">
        <v>-67078</v>
      </c>
      <c r="F277" s="94" t="s">
        <v>1008</v>
      </c>
      <c r="G277" s="94" t="s">
        <v>360</v>
      </c>
      <c r="H277" s="94" t="s">
        <v>299</v>
      </c>
      <c r="I277" s="94" t="s">
        <v>361</v>
      </c>
      <c r="J277" s="94" t="s">
        <v>45</v>
      </c>
    </row>
    <row r="278" spans="1:10" customFormat="1" ht="14.5" x14ac:dyDescent="0.35">
      <c r="A278" s="94" t="s">
        <v>1009</v>
      </c>
      <c r="B278" s="94" t="s">
        <v>1010</v>
      </c>
      <c r="C278" s="94" t="s">
        <v>1011</v>
      </c>
      <c r="D278" s="94" t="s">
        <v>42</v>
      </c>
      <c r="E278" s="95">
        <v>-1768474</v>
      </c>
      <c r="F278" s="94" t="s">
        <v>1011</v>
      </c>
      <c r="G278" s="94" t="s">
        <v>219</v>
      </c>
      <c r="H278" s="94" t="s">
        <v>138</v>
      </c>
      <c r="I278" s="94" t="s">
        <v>139</v>
      </c>
      <c r="J278" s="94" t="s">
        <v>45</v>
      </c>
    </row>
    <row r="279" spans="1:10" customFormat="1" ht="14.5" x14ac:dyDescent="0.35">
      <c r="A279" s="94" t="s">
        <v>1012</v>
      </c>
      <c r="B279" s="94" t="s">
        <v>1013</v>
      </c>
      <c r="C279" s="94" t="s">
        <v>1014</v>
      </c>
      <c r="D279" s="94" t="s">
        <v>42</v>
      </c>
      <c r="E279" s="95">
        <v>1089000</v>
      </c>
      <c r="F279" s="94" t="s">
        <v>1014</v>
      </c>
      <c r="G279" s="94" t="s">
        <v>154</v>
      </c>
      <c r="H279" s="94" t="s">
        <v>155</v>
      </c>
      <c r="I279" s="94" t="s">
        <v>45</v>
      </c>
      <c r="J279" s="94" t="s">
        <v>45</v>
      </c>
    </row>
    <row r="280" spans="1:10" customFormat="1" ht="14.5" x14ac:dyDescent="0.35">
      <c r="A280" s="94" t="s">
        <v>1015</v>
      </c>
      <c r="B280" s="94" t="s">
        <v>1016</v>
      </c>
      <c r="C280" s="94" t="s">
        <v>1017</v>
      </c>
      <c r="D280" s="94" t="s">
        <v>112</v>
      </c>
      <c r="E280" s="95">
        <v>-3856429</v>
      </c>
      <c r="F280" s="94" t="s">
        <v>1017</v>
      </c>
      <c r="G280" s="94" t="s">
        <v>45</v>
      </c>
      <c r="H280" s="94" t="s">
        <v>673</v>
      </c>
      <c r="I280" s="94" t="s">
        <v>674</v>
      </c>
      <c r="J280" s="94" t="s">
        <v>45</v>
      </c>
    </row>
    <row r="281" spans="1:10" customFormat="1" ht="14.5" x14ac:dyDescent="0.35">
      <c r="A281" s="94" t="s">
        <v>1018</v>
      </c>
      <c r="B281" s="94" t="s">
        <v>1019</v>
      </c>
      <c r="C281" s="94" t="s">
        <v>1020</v>
      </c>
      <c r="D281" s="94" t="s">
        <v>42</v>
      </c>
      <c r="E281" s="95">
        <v>1502485</v>
      </c>
      <c r="F281" s="94" t="s">
        <v>1020</v>
      </c>
      <c r="G281" s="94" t="s">
        <v>269</v>
      </c>
      <c r="H281" s="94" t="s">
        <v>165</v>
      </c>
      <c r="I281" s="94" t="s">
        <v>45</v>
      </c>
      <c r="J281" s="94" t="s">
        <v>45</v>
      </c>
    </row>
    <row r="282" spans="1:10" customFormat="1" ht="14.5" x14ac:dyDescent="0.35">
      <c r="A282" s="94" t="s">
        <v>1021</v>
      </c>
      <c r="B282" s="94" t="s">
        <v>1022</v>
      </c>
      <c r="C282" s="94" t="s">
        <v>1023</v>
      </c>
      <c r="D282" s="94" t="s">
        <v>42</v>
      </c>
      <c r="E282" s="95">
        <v>-649927</v>
      </c>
      <c r="F282" s="94" t="s">
        <v>1023</v>
      </c>
      <c r="G282" s="94" t="s">
        <v>75</v>
      </c>
      <c r="H282" s="94" t="s">
        <v>76</v>
      </c>
      <c r="I282" s="94" t="s">
        <v>45</v>
      </c>
      <c r="J282" s="94" t="s">
        <v>45</v>
      </c>
    </row>
    <row r="283" spans="1:10" customFormat="1" ht="14.5" x14ac:dyDescent="0.35">
      <c r="A283" s="94" t="s">
        <v>1024</v>
      </c>
      <c r="B283" s="94" t="s">
        <v>1025</v>
      </c>
      <c r="C283" s="94" t="s">
        <v>1026</v>
      </c>
      <c r="D283" s="94" t="s">
        <v>236</v>
      </c>
      <c r="E283" s="95">
        <v>-1010000</v>
      </c>
      <c r="F283" s="94" t="s">
        <v>1026</v>
      </c>
      <c r="G283" s="94" t="s">
        <v>33</v>
      </c>
      <c r="H283" s="94" t="s">
        <v>45</v>
      </c>
      <c r="I283" s="94" t="s">
        <v>45</v>
      </c>
      <c r="J283" s="94" t="s">
        <v>45</v>
      </c>
    </row>
    <row r="284" spans="1:10" s="142" customFormat="1" ht="14.5" x14ac:dyDescent="0.35">
      <c r="A284" s="140" t="s">
        <v>1469</v>
      </c>
      <c r="B284" s="140" t="s">
        <v>1474</v>
      </c>
      <c r="C284" s="140" t="s">
        <v>1465</v>
      </c>
      <c r="D284" s="140" t="s">
        <v>112</v>
      </c>
      <c r="E284" s="141">
        <v>-2525609</v>
      </c>
      <c r="F284" s="140" t="s">
        <v>1465</v>
      </c>
      <c r="G284" s="94" t="s">
        <v>45</v>
      </c>
      <c r="H284" s="140" t="s">
        <v>1491</v>
      </c>
      <c r="I284" s="140" t="s">
        <v>1492</v>
      </c>
      <c r="J284" s="140" t="s">
        <v>45</v>
      </c>
    </row>
    <row r="285" spans="1:10" customFormat="1" ht="14.5" x14ac:dyDescent="0.35">
      <c r="A285" s="94" t="s">
        <v>1027</v>
      </c>
      <c r="B285" s="94" t="s">
        <v>1028</v>
      </c>
      <c r="C285" s="94" t="s">
        <v>1029</v>
      </c>
      <c r="D285" s="94" t="s">
        <v>87</v>
      </c>
      <c r="E285" s="95">
        <v>-495793</v>
      </c>
      <c r="F285" s="94" t="s">
        <v>1029</v>
      </c>
      <c r="G285" s="94" t="s">
        <v>45</v>
      </c>
      <c r="H285" s="94" t="s">
        <v>149</v>
      </c>
      <c r="I285" s="94" t="s">
        <v>45</v>
      </c>
      <c r="J285" s="94" t="s">
        <v>150</v>
      </c>
    </row>
    <row r="286" spans="1:10" customFormat="1" ht="14.5" x14ac:dyDescent="0.35">
      <c r="A286" s="94" t="s">
        <v>1030</v>
      </c>
      <c r="B286" s="94" t="s">
        <v>1031</v>
      </c>
      <c r="C286" s="94" t="s">
        <v>1032</v>
      </c>
      <c r="D286" s="94" t="s">
        <v>112</v>
      </c>
      <c r="E286" s="95">
        <v>-4365245</v>
      </c>
      <c r="F286" s="94" t="s">
        <v>1032</v>
      </c>
      <c r="G286" s="94" t="s">
        <v>45</v>
      </c>
      <c r="H286" s="94" t="s">
        <v>915</v>
      </c>
      <c r="I286" s="94" t="s">
        <v>161</v>
      </c>
      <c r="J286" s="94" t="s">
        <v>45</v>
      </c>
    </row>
    <row r="287" spans="1:10" customFormat="1" ht="14.5" x14ac:dyDescent="0.35">
      <c r="A287" s="94" t="s">
        <v>1033</v>
      </c>
      <c r="B287" s="94" t="s">
        <v>1034</v>
      </c>
      <c r="C287" s="94" t="s">
        <v>1035</v>
      </c>
      <c r="D287" s="94" t="s">
        <v>42</v>
      </c>
      <c r="E287" s="95">
        <v>-1013058</v>
      </c>
      <c r="F287" s="94" t="s">
        <v>1035</v>
      </c>
      <c r="G287" s="94" t="s">
        <v>103</v>
      </c>
      <c r="H287" s="94" t="s">
        <v>104</v>
      </c>
      <c r="I287" s="94" t="s">
        <v>105</v>
      </c>
      <c r="J287" s="94" t="s">
        <v>45</v>
      </c>
    </row>
    <row r="288" spans="1:10" customFormat="1" ht="14.5" x14ac:dyDescent="0.35">
      <c r="A288" s="94" t="s">
        <v>1036</v>
      </c>
      <c r="B288" s="94" t="s">
        <v>1037</v>
      </c>
      <c r="C288" s="94" t="s">
        <v>1038</v>
      </c>
      <c r="D288" s="94" t="s">
        <v>112</v>
      </c>
      <c r="E288" s="95">
        <v>-852240</v>
      </c>
      <c r="F288" s="94" t="s">
        <v>1038</v>
      </c>
      <c r="G288" s="94" t="s">
        <v>45</v>
      </c>
      <c r="H288" s="94" t="s">
        <v>165</v>
      </c>
      <c r="I288" s="94" t="s">
        <v>166</v>
      </c>
      <c r="J288" s="94" t="s">
        <v>45</v>
      </c>
    </row>
    <row r="289" spans="1:10" customFormat="1" ht="14.5" x14ac:dyDescent="0.35">
      <c r="A289" s="94" t="s">
        <v>1039</v>
      </c>
      <c r="B289" s="94" t="s">
        <v>1040</v>
      </c>
      <c r="C289" s="94" t="s">
        <v>1041</v>
      </c>
      <c r="D289" s="94" t="s">
        <v>87</v>
      </c>
      <c r="E289" s="95">
        <v>-3959311</v>
      </c>
      <c r="F289" s="94" t="s">
        <v>1041</v>
      </c>
      <c r="G289" s="94" t="s">
        <v>45</v>
      </c>
      <c r="H289" s="94" t="s">
        <v>555</v>
      </c>
      <c r="I289" s="94" t="s">
        <v>556</v>
      </c>
      <c r="J289" s="94" t="s">
        <v>459</v>
      </c>
    </row>
    <row r="290" spans="1:10" customFormat="1" ht="14.5" x14ac:dyDescent="0.35">
      <c r="A290" s="94" t="s">
        <v>1042</v>
      </c>
      <c r="B290" s="94" t="s">
        <v>1043</v>
      </c>
      <c r="C290" s="94" t="s">
        <v>1044</v>
      </c>
      <c r="D290" s="94" t="s">
        <v>42</v>
      </c>
      <c r="E290" s="95">
        <v>-1686051</v>
      </c>
      <c r="F290" s="94" t="s">
        <v>1044</v>
      </c>
      <c r="G290" s="94" t="s">
        <v>395</v>
      </c>
      <c r="H290" s="94" t="s">
        <v>396</v>
      </c>
      <c r="I290" s="94" t="s">
        <v>45</v>
      </c>
      <c r="J290" s="94" t="s">
        <v>45</v>
      </c>
    </row>
    <row r="291" spans="1:10" customFormat="1" ht="14.5" x14ac:dyDescent="0.35">
      <c r="A291" s="94" t="s">
        <v>1045</v>
      </c>
      <c r="B291" s="94" t="s">
        <v>1046</v>
      </c>
      <c r="C291" s="94" t="s">
        <v>1047</v>
      </c>
      <c r="D291" s="94" t="s">
        <v>112</v>
      </c>
      <c r="E291" s="95">
        <v>-5572885</v>
      </c>
      <c r="F291" s="94" t="s">
        <v>1047</v>
      </c>
      <c r="G291" s="94" t="s">
        <v>45</v>
      </c>
      <c r="H291" s="94" t="s">
        <v>165</v>
      </c>
      <c r="I291" s="94" t="s">
        <v>166</v>
      </c>
      <c r="J291" s="94" t="s">
        <v>45</v>
      </c>
    </row>
    <row r="292" spans="1:10" customFormat="1" ht="14.5" x14ac:dyDescent="0.35">
      <c r="A292" s="94" t="s">
        <v>1048</v>
      </c>
      <c r="B292" s="94" t="s">
        <v>1049</v>
      </c>
      <c r="C292" s="94" t="s">
        <v>1050</v>
      </c>
      <c r="D292" s="94" t="s">
        <v>87</v>
      </c>
      <c r="E292" s="95">
        <v>-6700557</v>
      </c>
      <c r="F292" s="94" t="s">
        <v>1050</v>
      </c>
      <c r="G292" s="94" t="s">
        <v>45</v>
      </c>
      <c r="H292" s="94" t="s">
        <v>126</v>
      </c>
      <c r="I292" s="94" t="s">
        <v>127</v>
      </c>
      <c r="J292" s="94" t="s">
        <v>128</v>
      </c>
    </row>
    <row r="293" spans="1:10" customFormat="1" ht="14.5" x14ac:dyDescent="0.35">
      <c r="A293" s="94" t="s">
        <v>1051</v>
      </c>
      <c r="B293" s="94" t="s">
        <v>1052</v>
      </c>
      <c r="C293" s="94" t="s">
        <v>1053</v>
      </c>
      <c r="D293" s="94" t="s">
        <v>42</v>
      </c>
      <c r="E293" s="95">
        <v>-980856</v>
      </c>
      <c r="F293" s="94" t="s">
        <v>1053</v>
      </c>
      <c r="G293" s="94" t="s">
        <v>201</v>
      </c>
      <c r="H293" s="94" t="s">
        <v>202</v>
      </c>
      <c r="I293" s="94" t="s">
        <v>203</v>
      </c>
      <c r="J293" s="94" t="s">
        <v>45</v>
      </c>
    </row>
    <row r="294" spans="1:10" customFormat="1" ht="14.5" x14ac:dyDescent="0.35">
      <c r="A294" s="94" t="s">
        <v>1054</v>
      </c>
      <c r="B294" s="94" t="s">
        <v>1055</v>
      </c>
      <c r="C294" s="94" t="s">
        <v>1056</v>
      </c>
      <c r="D294" s="94" t="s">
        <v>42</v>
      </c>
      <c r="E294" s="95">
        <v>-720735</v>
      </c>
      <c r="F294" s="94" t="s">
        <v>1056</v>
      </c>
      <c r="G294" s="94" t="s">
        <v>43</v>
      </c>
      <c r="H294" s="94" t="s">
        <v>44</v>
      </c>
      <c r="I294" s="94" t="s">
        <v>45</v>
      </c>
      <c r="J294" s="94" t="s">
        <v>45</v>
      </c>
    </row>
    <row r="295" spans="1:10" customFormat="1" ht="14.5" x14ac:dyDescent="0.35">
      <c r="A295" s="94" t="s">
        <v>1057</v>
      </c>
      <c r="B295" s="94" t="s">
        <v>1058</v>
      </c>
      <c r="C295" s="94" t="s">
        <v>1059</v>
      </c>
      <c r="D295" s="94" t="s">
        <v>42</v>
      </c>
      <c r="E295" s="95">
        <v>-955733</v>
      </c>
      <c r="F295" s="94" t="s">
        <v>1059</v>
      </c>
      <c r="G295" s="94" t="s">
        <v>201</v>
      </c>
      <c r="H295" s="94" t="s">
        <v>202</v>
      </c>
      <c r="I295" s="94" t="s">
        <v>203</v>
      </c>
      <c r="J295" s="94" t="s">
        <v>45</v>
      </c>
    </row>
    <row r="296" spans="1:10" customFormat="1" ht="14.5" x14ac:dyDescent="0.35">
      <c r="A296" s="94" t="s">
        <v>1060</v>
      </c>
      <c r="B296" s="94" t="s">
        <v>1061</v>
      </c>
      <c r="C296" s="94" t="s">
        <v>1062</v>
      </c>
      <c r="D296" s="94" t="s">
        <v>42</v>
      </c>
      <c r="E296" s="95">
        <v>0</v>
      </c>
      <c r="F296" s="94" t="s">
        <v>1062</v>
      </c>
      <c r="G296" s="94" t="s">
        <v>219</v>
      </c>
      <c r="H296" s="94" t="s">
        <v>138</v>
      </c>
      <c r="I296" s="94" t="s">
        <v>139</v>
      </c>
      <c r="J296" s="94" t="s">
        <v>45</v>
      </c>
    </row>
    <row r="297" spans="1:10" customFormat="1" ht="14.5" x14ac:dyDescent="0.35">
      <c r="A297" s="94" t="s">
        <v>1063</v>
      </c>
      <c r="B297" s="94" t="s">
        <v>1064</v>
      </c>
      <c r="C297" s="94" t="s">
        <v>1065</v>
      </c>
      <c r="D297" s="94" t="s">
        <v>42</v>
      </c>
      <c r="E297" s="95">
        <v>-2077911</v>
      </c>
      <c r="F297" s="94" t="s">
        <v>1065</v>
      </c>
      <c r="G297" s="94" t="s">
        <v>201</v>
      </c>
      <c r="H297" s="94" t="s">
        <v>202</v>
      </c>
      <c r="I297" s="94" t="s">
        <v>203</v>
      </c>
      <c r="J297" s="94" t="s">
        <v>45</v>
      </c>
    </row>
    <row r="298" spans="1:10" customFormat="1" ht="14.5" x14ac:dyDescent="0.35">
      <c r="A298" s="94" t="s">
        <v>1066</v>
      </c>
      <c r="B298" s="94" t="s">
        <v>1067</v>
      </c>
      <c r="C298" s="94" t="s">
        <v>1068</v>
      </c>
      <c r="D298" s="94" t="s">
        <v>112</v>
      </c>
      <c r="E298" s="95">
        <v>0</v>
      </c>
      <c r="F298" s="94" t="s">
        <v>1068</v>
      </c>
      <c r="G298" s="94" t="s">
        <v>45</v>
      </c>
      <c r="H298" s="94" t="s">
        <v>310</v>
      </c>
      <c r="I298" s="94" t="s">
        <v>311</v>
      </c>
      <c r="J298" s="94" t="s">
        <v>45</v>
      </c>
    </row>
    <row r="299" spans="1:10" customFormat="1" ht="14.5" x14ac:dyDescent="0.35">
      <c r="A299" s="94"/>
      <c r="B299" s="94"/>
      <c r="C299" s="94"/>
      <c r="D299" s="94"/>
      <c r="E299" s="94"/>
      <c r="F299" s="94"/>
      <c r="G299" s="94"/>
      <c r="H299" s="94"/>
      <c r="I299" s="94"/>
      <c r="J299" s="94"/>
    </row>
    <row r="306" spans="3:9" ht="14.5" x14ac:dyDescent="0.35">
      <c r="C306" t="s">
        <v>1464</v>
      </c>
      <c r="D306" s="130">
        <v>-1219309</v>
      </c>
      <c r="E306" s="130">
        <v>0</v>
      </c>
      <c r="F306"/>
      <c r="G306" s="130"/>
      <c r="H306" s="130"/>
      <c r="I306" s="130"/>
    </row>
    <row r="307" spans="3:9" ht="14.5" x14ac:dyDescent="0.35">
      <c r="C307" t="s">
        <v>46</v>
      </c>
      <c r="D307" s="130">
        <v>-14334</v>
      </c>
      <c r="E307" s="130">
        <v>0</v>
      </c>
      <c r="F307" s="130"/>
      <c r="G307" s="130"/>
      <c r="H307" s="130"/>
      <c r="I307" s="130"/>
    </row>
    <row r="308" spans="3:9" ht="14.5" x14ac:dyDescent="0.35">
      <c r="C308" t="s">
        <v>246</v>
      </c>
      <c r="D308" s="130">
        <v>-1016209</v>
      </c>
      <c r="E308" s="130">
        <v>0</v>
      </c>
      <c r="F308" s="130"/>
      <c r="G308" s="130"/>
      <c r="H308" s="130"/>
      <c r="I308" s="130"/>
    </row>
    <row r="309" spans="3:9" ht="14.5" x14ac:dyDescent="0.35">
      <c r="C309" t="s">
        <v>293</v>
      </c>
      <c r="D309" s="130">
        <v>-188766</v>
      </c>
      <c r="E309" s="130">
        <v>0</v>
      </c>
      <c r="F309" s="130"/>
      <c r="G309" s="130"/>
      <c r="H309" s="130"/>
      <c r="I309" s="130"/>
    </row>
    <row r="310" spans="3:9" ht="14.5" x14ac:dyDescent="0.35">
      <c r="C310"/>
      <c r="D310" s="130"/>
      <c r="E310" s="130"/>
      <c r="F310" s="130"/>
      <c r="G310" s="130"/>
      <c r="H310" s="130"/>
      <c r="I310" s="130"/>
    </row>
    <row r="311" spans="3:9" ht="14.5" x14ac:dyDescent="0.35">
      <c r="C311" t="s">
        <v>1465</v>
      </c>
      <c r="D311" s="130">
        <v>-2525609</v>
      </c>
      <c r="E311" s="130">
        <v>0</v>
      </c>
      <c r="F311"/>
      <c r="G311" s="130"/>
      <c r="H311" s="130"/>
      <c r="I311" s="130"/>
    </row>
    <row r="312" spans="3:9" ht="14.5" x14ac:dyDescent="0.35">
      <c r="C312" t="s">
        <v>91</v>
      </c>
      <c r="D312" s="130">
        <v>-442864</v>
      </c>
      <c r="E312" s="130">
        <v>0</v>
      </c>
      <c r="F312" s="130"/>
      <c r="G312" s="130"/>
      <c r="H312" s="130"/>
      <c r="I312" s="130"/>
    </row>
    <row r="313" spans="3:9" ht="14.5" x14ac:dyDescent="0.35">
      <c r="C313" t="s">
        <v>389</v>
      </c>
      <c r="D313" s="130">
        <v>-558813</v>
      </c>
      <c r="E313" s="130">
        <v>0</v>
      </c>
      <c r="F313" s="130"/>
      <c r="G313" s="130"/>
      <c r="H313" s="130"/>
      <c r="I313" s="130"/>
    </row>
    <row r="314" spans="3:9" ht="14.5" x14ac:dyDescent="0.35">
      <c r="C314" t="s">
        <v>837</v>
      </c>
      <c r="D314" s="130">
        <v>-1523932</v>
      </c>
      <c r="E314" s="130">
        <v>0</v>
      </c>
      <c r="F314" s="130"/>
      <c r="G314" s="130"/>
      <c r="H314" s="130"/>
      <c r="I314" s="130"/>
    </row>
    <row r="315" spans="3:9" ht="14.5" x14ac:dyDescent="0.35">
      <c r="C315"/>
      <c r="D315" s="130"/>
      <c r="E315" s="130"/>
      <c r="F315" s="130"/>
      <c r="G315" s="130"/>
      <c r="H315" s="130"/>
      <c r="I315" s="130"/>
    </row>
    <row r="316" spans="3:9" ht="14.5" x14ac:dyDescent="0.35">
      <c r="C316" t="s">
        <v>309</v>
      </c>
      <c r="D316" s="130">
        <v>-5713791.8899999997</v>
      </c>
      <c r="E316" s="130">
        <v>0</v>
      </c>
      <c r="F316"/>
      <c r="G316"/>
      <c r="H316" s="130"/>
      <c r="I316" s="130"/>
    </row>
    <row r="317" spans="3:9" ht="14.5" x14ac:dyDescent="0.35">
      <c r="C317" t="s">
        <v>746</v>
      </c>
      <c r="D317" s="130">
        <v>-783615</v>
      </c>
      <c r="E317" s="130">
        <v>0</v>
      </c>
      <c r="F317" s="130"/>
      <c r="G317" s="130"/>
      <c r="H317" s="130"/>
      <c r="I317" s="130"/>
    </row>
    <row r="318" spans="3:9" ht="14.5" x14ac:dyDescent="0.35">
      <c r="C318" t="s">
        <v>460</v>
      </c>
      <c r="D318" s="130">
        <v>-317622</v>
      </c>
      <c r="E318" s="130">
        <v>0</v>
      </c>
      <c r="F318" s="130"/>
      <c r="G318" s="130"/>
      <c r="H318" s="130"/>
      <c r="I318" s="130"/>
    </row>
    <row r="319" spans="3:9" ht="14.5" x14ac:dyDescent="0.35">
      <c r="C319" t="s">
        <v>788</v>
      </c>
      <c r="D319" s="130">
        <v>-450000</v>
      </c>
      <c r="E319" s="130">
        <v>0</v>
      </c>
      <c r="F319" s="130"/>
      <c r="G319" s="130"/>
      <c r="H319" s="130"/>
      <c r="I319" s="130"/>
    </row>
    <row r="320" spans="3:9" ht="14.5" x14ac:dyDescent="0.35">
      <c r="C320" t="s">
        <v>779</v>
      </c>
      <c r="D320" s="130">
        <v>-989326.59</v>
      </c>
      <c r="E320" s="130">
        <v>0</v>
      </c>
      <c r="F320" s="130"/>
      <c r="G320" s="130"/>
      <c r="H320" s="130"/>
      <c r="I320" s="130"/>
    </row>
    <row r="321" spans="3:9" ht="14.5" x14ac:dyDescent="0.35">
      <c r="C321" t="s">
        <v>797</v>
      </c>
      <c r="D321" s="130">
        <v>-1044959.34</v>
      </c>
      <c r="E321" s="130">
        <v>0</v>
      </c>
      <c r="F321" s="130"/>
      <c r="G321" s="130"/>
      <c r="H321" s="130"/>
      <c r="I321" s="130"/>
    </row>
    <row r="322" spans="3:9" ht="14.5" x14ac:dyDescent="0.35">
      <c r="C322" t="s">
        <v>475</v>
      </c>
      <c r="D322" s="130">
        <v>-2000000</v>
      </c>
      <c r="E322" s="130">
        <v>0</v>
      </c>
      <c r="F322" s="130"/>
      <c r="G322" s="130"/>
      <c r="H322" s="130"/>
      <c r="I322" s="130"/>
    </row>
    <row r="323" spans="3:9" ht="14.5" x14ac:dyDescent="0.35">
      <c r="C323" t="s">
        <v>306</v>
      </c>
      <c r="D323" s="130">
        <v>-128268.96</v>
      </c>
      <c r="E323" s="130">
        <v>0</v>
      </c>
      <c r="F323" s="130"/>
      <c r="G323" s="130"/>
      <c r="H323" s="130"/>
      <c r="I323" s="130"/>
    </row>
    <row r="324" spans="3:9" ht="14.5" x14ac:dyDescent="0.35">
      <c r="C324"/>
      <c r="D324" s="130"/>
      <c r="E324" s="130"/>
      <c r="F324" s="130"/>
      <c r="G324" s="130"/>
      <c r="H324" s="130"/>
      <c r="I324" s="130"/>
    </row>
    <row r="325" spans="3:9" ht="14.5" x14ac:dyDescent="0.35">
      <c r="C325" t="s">
        <v>611</v>
      </c>
      <c r="D325" s="130">
        <v>-5615326</v>
      </c>
      <c r="E325" s="130">
        <v>0</v>
      </c>
      <c r="F325"/>
      <c r="G325" s="130"/>
      <c r="H325" s="130"/>
      <c r="I325" s="130"/>
    </row>
    <row r="326" spans="3:9" ht="14.5" x14ac:dyDescent="0.35">
      <c r="C326" t="s">
        <v>608</v>
      </c>
      <c r="D326" s="130">
        <v>-1065909</v>
      </c>
      <c r="E326" s="130">
        <v>0</v>
      </c>
      <c r="F326" s="130"/>
      <c r="G326" s="130"/>
      <c r="H326" s="130"/>
      <c r="I326" s="130"/>
    </row>
    <row r="327" spans="3:9" ht="14.5" x14ac:dyDescent="0.35">
      <c r="C327" t="s">
        <v>791</v>
      </c>
      <c r="D327" s="130">
        <v>-1915870</v>
      </c>
      <c r="E327" s="130">
        <v>0</v>
      </c>
      <c r="F327" s="130"/>
      <c r="G327" s="130"/>
      <c r="H327" s="130"/>
      <c r="I327" s="130"/>
    </row>
    <row r="328" spans="3:9" ht="14.5" x14ac:dyDescent="0.35">
      <c r="C328" t="s">
        <v>816</v>
      </c>
      <c r="D328" s="130">
        <v>-1376210</v>
      </c>
      <c r="E328" s="130">
        <v>0</v>
      </c>
      <c r="F328" s="130"/>
      <c r="G328" s="130"/>
      <c r="H328" s="130"/>
      <c r="I328" s="130"/>
    </row>
    <row r="329" spans="3:9" ht="14.5" x14ac:dyDescent="0.35">
      <c r="C329" t="s">
        <v>849</v>
      </c>
      <c r="D329" s="130">
        <v>-1257337</v>
      </c>
      <c r="E329" s="130">
        <v>0</v>
      </c>
      <c r="F329" s="130"/>
      <c r="G329" s="130"/>
      <c r="H329" s="130"/>
      <c r="I329" s="13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3CC02-971D-4947-95B9-798025270334}">
  <sheetPr codeName="Sheet4" filterMode="1"/>
  <dimension ref="A1:BK326"/>
  <sheetViews>
    <sheetView zoomScale="70" zoomScaleNormal="70" workbookViewId="0">
      <pane xSplit="2" ySplit="1" topLeftCell="C2" activePane="bottomRight" state="frozen"/>
      <selection pane="topRight" activeCell="C1" sqref="C1"/>
      <selection pane="bottomLeft" activeCell="A2" sqref="A2"/>
      <selection pane="bottomRight" activeCell="F27" sqref="F27"/>
    </sheetView>
  </sheetViews>
  <sheetFormatPr defaultRowHeight="14.5" x14ac:dyDescent="0.35"/>
  <cols>
    <col min="2" max="2" width="30.7265625" bestFit="1" customWidth="1"/>
    <col min="3" max="4" width="13.90625" bestFit="1" customWidth="1"/>
    <col min="5" max="5" width="20.7265625" bestFit="1" customWidth="1"/>
    <col min="6" max="6" width="19.6328125" bestFit="1" customWidth="1"/>
    <col min="7" max="7" width="18" bestFit="1" customWidth="1"/>
    <col min="8" max="8" width="18" customWidth="1"/>
    <col min="9" max="9" width="20.7265625" bestFit="1" customWidth="1"/>
    <col min="10" max="10" width="19.6328125" bestFit="1" customWidth="1"/>
    <col min="11" max="11" width="18" bestFit="1" customWidth="1"/>
    <col min="12" max="12" width="18.7265625" style="106" customWidth="1"/>
    <col min="13" max="13" width="18.90625" customWidth="1"/>
    <col min="14" max="14" width="11.1796875" bestFit="1" customWidth="1"/>
  </cols>
  <sheetData>
    <row r="1" spans="1:63" x14ac:dyDescent="0.35">
      <c r="A1" s="142" t="s">
        <v>1083</v>
      </c>
      <c r="B1" s="142" t="s">
        <v>1082</v>
      </c>
      <c r="C1" s="142" t="s">
        <v>1090</v>
      </c>
      <c r="D1" s="142" t="s">
        <v>1459</v>
      </c>
      <c r="E1" s="142" t="s">
        <v>1085</v>
      </c>
      <c r="F1" s="142" t="s">
        <v>1086</v>
      </c>
      <c r="G1" s="142" t="s">
        <v>1087</v>
      </c>
      <c r="H1" s="156" t="s">
        <v>1088</v>
      </c>
      <c r="I1" s="142" t="s">
        <v>1460</v>
      </c>
      <c r="J1" s="142" t="s">
        <v>1461</v>
      </c>
      <c r="K1" s="142" t="s">
        <v>1462</v>
      </c>
      <c r="L1" s="156" t="s">
        <v>1463</v>
      </c>
      <c r="M1" s="142" t="s">
        <v>1089</v>
      </c>
    </row>
    <row r="2" spans="1:63" hidden="1" x14ac:dyDescent="0.35">
      <c r="A2" s="140" t="s">
        <v>45</v>
      </c>
      <c r="B2" s="157" t="s">
        <v>1093</v>
      </c>
      <c r="C2" s="140">
        <v>0</v>
      </c>
      <c r="D2" s="140">
        <v>0</v>
      </c>
      <c r="E2" s="140">
        <v>0</v>
      </c>
      <c r="F2" s="140">
        <v>0</v>
      </c>
      <c r="G2" s="140">
        <v>0</v>
      </c>
      <c r="H2" s="140">
        <v>0</v>
      </c>
      <c r="I2" s="140">
        <v>0</v>
      </c>
      <c r="J2" s="94">
        <v>0</v>
      </c>
      <c r="K2" s="94">
        <v>0</v>
      </c>
      <c r="L2" s="94">
        <v>0</v>
      </c>
      <c r="M2" s="142"/>
    </row>
    <row r="3" spans="1:63" hidden="1" x14ac:dyDescent="0.35">
      <c r="A3" s="142" t="s">
        <v>39</v>
      </c>
      <c r="B3" s="142" t="s">
        <v>41</v>
      </c>
      <c r="C3" s="158">
        <v>6943830</v>
      </c>
      <c r="D3" s="158">
        <v>7332377</v>
      </c>
      <c r="E3" s="158">
        <v>30762275</v>
      </c>
      <c r="F3" s="158">
        <v>4274356</v>
      </c>
      <c r="G3" s="158">
        <v>0</v>
      </c>
      <c r="H3" s="158">
        <v>0</v>
      </c>
      <c r="I3" s="158">
        <v>33759091</v>
      </c>
      <c r="J3" s="74">
        <v>4880480</v>
      </c>
      <c r="K3" s="74">
        <v>0</v>
      </c>
      <c r="L3" s="74">
        <v>0</v>
      </c>
      <c r="M3" s="142"/>
      <c r="BJ3" s="104"/>
      <c r="BK3" s="104"/>
    </row>
    <row r="4" spans="1:63" hidden="1" x14ac:dyDescent="0.35">
      <c r="A4" s="142" t="s">
        <v>51</v>
      </c>
      <c r="B4" s="142" t="s">
        <v>53</v>
      </c>
      <c r="C4" s="158">
        <v>9162773.1199999992</v>
      </c>
      <c r="D4" s="158">
        <v>9929155</v>
      </c>
      <c r="E4" s="158">
        <v>53851564</v>
      </c>
      <c r="F4" s="158">
        <v>9043522</v>
      </c>
      <c r="G4" s="158">
        <v>3102176</v>
      </c>
      <c r="H4" s="158">
        <v>0</v>
      </c>
      <c r="I4" s="158">
        <v>57419808</v>
      </c>
      <c r="J4" s="74">
        <v>10141264</v>
      </c>
      <c r="K4" s="74">
        <v>3258425</v>
      </c>
      <c r="L4" s="74">
        <v>0</v>
      </c>
      <c r="M4" s="142"/>
      <c r="BJ4" s="104"/>
      <c r="BK4" s="104"/>
    </row>
    <row r="5" spans="1:63" hidden="1" x14ac:dyDescent="0.35">
      <c r="A5" s="142" t="s">
        <v>57</v>
      </c>
      <c r="B5" s="142" t="s">
        <v>59</v>
      </c>
      <c r="C5" s="158">
        <v>16444472</v>
      </c>
      <c r="D5" s="158">
        <v>17403883</v>
      </c>
      <c r="E5" s="158">
        <v>89552933</v>
      </c>
      <c r="F5" s="158">
        <v>12443198</v>
      </c>
      <c r="G5" s="158">
        <v>0</v>
      </c>
      <c r="H5" s="158">
        <v>0</v>
      </c>
      <c r="I5" s="158">
        <v>98028733</v>
      </c>
      <c r="J5" s="74">
        <v>14171804</v>
      </c>
      <c r="K5" s="74">
        <v>0</v>
      </c>
      <c r="L5" s="74">
        <v>0</v>
      </c>
      <c r="M5" s="142"/>
      <c r="BJ5" s="104"/>
      <c r="BK5" s="104"/>
    </row>
    <row r="6" spans="1:63" hidden="1" x14ac:dyDescent="0.35">
      <c r="A6" s="142" t="s">
        <v>60</v>
      </c>
      <c r="B6" s="142" t="s">
        <v>62</v>
      </c>
      <c r="C6" s="158">
        <v>6707610</v>
      </c>
      <c r="D6" s="158">
        <v>6968776</v>
      </c>
      <c r="E6" s="158">
        <v>51720601</v>
      </c>
      <c r="F6" s="158">
        <v>7727006</v>
      </c>
      <c r="G6" s="158">
        <v>2741450</v>
      </c>
      <c r="H6" s="158">
        <v>0</v>
      </c>
      <c r="I6" s="158">
        <v>55985704</v>
      </c>
      <c r="J6" s="74">
        <v>8657899</v>
      </c>
      <c r="K6" s="74">
        <v>2879837</v>
      </c>
      <c r="L6" s="74">
        <v>0</v>
      </c>
      <c r="M6" s="142"/>
      <c r="BJ6" s="104"/>
      <c r="BK6" s="104"/>
    </row>
    <row r="7" spans="1:63" hidden="1" x14ac:dyDescent="0.35">
      <c r="A7" s="142" t="s">
        <v>66</v>
      </c>
      <c r="B7" s="142" t="s">
        <v>68</v>
      </c>
      <c r="C7" s="158">
        <v>10156576</v>
      </c>
      <c r="D7" s="158">
        <v>11127389</v>
      </c>
      <c r="E7" s="158">
        <v>63914598</v>
      </c>
      <c r="F7" s="158">
        <v>9608995</v>
      </c>
      <c r="G7" s="158">
        <v>3750417</v>
      </c>
      <c r="H7" s="158">
        <v>0</v>
      </c>
      <c r="I7" s="158">
        <v>71109712</v>
      </c>
      <c r="J7" s="74">
        <v>11102680</v>
      </c>
      <c r="K7" s="74">
        <v>4007476</v>
      </c>
      <c r="L7" s="74">
        <v>0</v>
      </c>
      <c r="M7" s="142"/>
      <c r="BJ7" s="104"/>
      <c r="BK7" s="104"/>
    </row>
    <row r="8" spans="1:63" hidden="1" x14ac:dyDescent="0.35">
      <c r="A8" s="142" t="s">
        <v>72</v>
      </c>
      <c r="B8" s="142" t="s">
        <v>74</v>
      </c>
      <c r="C8" s="158">
        <v>8680751</v>
      </c>
      <c r="D8" s="158">
        <v>9310045</v>
      </c>
      <c r="E8" s="158">
        <v>45946396</v>
      </c>
      <c r="F8" s="158">
        <v>7617210</v>
      </c>
      <c r="G8" s="158">
        <v>0</v>
      </c>
      <c r="H8" s="158">
        <v>0</v>
      </c>
      <c r="I8" s="158">
        <v>50186983</v>
      </c>
      <c r="J8" s="74">
        <v>8638640</v>
      </c>
      <c r="K8" s="74">
        <v>0</v>
      </c>
      <c r="L8" s="74">
        <v>0</v>
      </c>
      <c r="M8" s="142"/>
      <c r="BJ8" s="104"/>
      <c r="BK8" s="104"/>
    </row>
    <row r="9" spans="1:63" hidden="1" x14ac:dyDescent="0.35">
      <c r="A9" s="142" t="s">
        <v>77</v>
      </c>
      <c r="B9" s="142" t="s">
        <v>79</v>
      </c>
      <c r="C9" s="158">
        <v>65786989</v>
      </c>
      <c r="D9" s="158">
        <v>72350452</v>
      </c>
      <c r="E9" s="158">
        <v>17003336</v>
      </c>
      <c r="F9" s="158">
        <v>0</v>
      </c>
      <c r="G9" s="158">
        <v>0</v>
      </c>
      <c r="H9" s="158">
        <v>0</v>
      </c>
      <c r="I9" s="158">
        <v>20601994.899999999</v>
      </c>
      <c r="J9" s="74">
        <v>0</v>
      </c>
      <c r="K9" s="74">
        <v>0</v>
      </c>
      <c r="L9" s="74">
        <v>0</v>
      </c>
      <c r="M9" s="142"/>
      <c r="BJ9" s="104"/>
      <c r="BK9" s="104"/>
    </row>
    <row r="10" spans="1:63" hidden="1" x14ac:dyDescent="0.35">
      <c r="A10" s="142" t="s">
        <v>81</v>
      </c>
      <c r="B10" s="142" t="s">
        <v>83</v>
      </c>
      <c r="C10" s="158">
        <v>188280063</v>
      </c>
      <c r="D10" s="158">
        <v>203731781</v>
      </c>
      <c r="E10" s="158">
        <v>49084263</v>
      </c>
      <c r="F10" s="158">
        <v>0</v>
      </c>
      <c r="G10" s="158">
        <v>0</v>
      </c>
      <c r="H10" s="158">
        <v>0</v>
      </c>
      <c r="I10" s="158">
        <v>59668422</v>
      </c>
      <c r="J10" s="74">
        <v>0</v>
      </c>
      <c r="K10" s="74">
        <v>0</v>
      </c>
      <c r="L10" s="74">
        <v>0</v>
      </c>
      <c r="M10" s="142"/>
      <c r="BJ10" s="104"/>
      <c r="BK10" s="104"/>
    </row>
    <row r="11" spans="1:63" hidden="1" x14ac:dyDescent="0.35">
      <c r="A11" s="142" t="s">
        <v>84</v>
      </c>
      <c r="B11" s="142" t="s">
        <v>86</v>
      </c>
      <c r="C11" s="158">
        <v>101225746</v>
      </c>
      <c r="D11" s="158">
        <v>109750272</v>
      </c>
      <c r="E11" s="158">
        <v>0</v>
      </c>
      <c r="F11" s="158">
        <v>12952953</v>
      </c>
      <c r="G11" s="158">
        <v>4878614</v>
      </c>
      <c r="H11" s="158">
        <v>0</v>
      </c>
      <c r="I11" s="158">
        <v>0</v>
      </c>
      <c r="J11" s="74">
        <v>14851040.34</v>
      </c>
      <c r="K11" s="74">
        <v>5165637.1500000004</v>
      </c>
      <c r="L11" s="74">
        <v>0</v>
      </c>
      <c r="M11" s="142"/>
      <c r="BJ11" s="104"/>
      <c r="BK11" s="104"/>
    </row>
    <row r="12" spans="1:63" hidden="1" x14ac:dyDescent="0.35">
      <c r="A12" s="142" t="s">
        <v>94</v>
      </c>
      <c r="B12" s="142" t="s">
        <v>96</v>
      </c>
      <c r="C12" s="158">
        <v>17560446</v>
      </c>
      <c r="D12" s="158">
        <v>17845734</v>
      </c>
      <c r="E12" s="158">
        <v>80967133</v>
      </c>
      <c r="F12" s="158">
        <v>12173477</v>
      </c>
      <c r="G12" s="158">
        <v>4528511</v>
      </c>
      <c r="H12" s="158">
        <v>0</v>
      </c>
      <c r="I12" s="158">
        <v>85995407</v>
      </c>
      <c r="J12" s="74">
        <v>13411925</v>
      </c>
      <c r="K12" s="74">
        <v>4623468</v>
      </c>
      <c r="L12" s="74">
        <v>0</v>
      </c>
      <c r="M12" s="142"/>
      <c r="BJ12" s="104"/>
      <c r="BK12" s="104"/>
    </row>
    <row r="13" spans="1:63" hidden="1" x14ac:dyDescent="0.35">
      <c r="A13" s="142" t="s">
        <v>100</v>
      </c>
      <c r="B13" s="142" t="s">
        <v>102</v>
      </c>
      <c r="C13" s="158">
        <v>9893270</v>
      </c>
      <c r="D13" s="158">
        <v>10847440</v>
      </c>
      <c r="E13" s="158">
        <v>85727089</v>
      </c>
      <c r="F13" s="158">
        <v>14093238</v>
      </c>
      <c r="G13" s="158">
        <v>4602663</v>
      </c>
      <c r="H13" s="158">
        <v>0</v>
      </c>
      <c r="I13" s="158">
        <v>94332854.120000005</v>
      </c>
      <c r="J13" s="74">
        <v>16037521.16</v>
      </c>
      <c r="K13" s="74">
        <v>5115919.0619999999</v>
      </c>
      <c r="L13" s="74">
        <v>0</v>
      </c>
      <c r="M13" s="142"/>
      <c r="BJ13" s="104"/>
      <c r="BK13" s="104"/>
    </row>
    <row r="14" spans="1:63" hidden="1" x14ac:dyDescent="0.35">
      <c r="A14" s="142" t="s">
        <v>106</v>
      </c>
      <c r="B14" s="142" t="s">
        <v>108</v>
      </c>
      <c r="C14" s="158">
        <v>7557216</v>
      </c>
      <c r="D14" s="158">
        <v>8268500</v>
      </c>
      <c r="E14" s="158">
        <v>54295878</v>
      </c>
      <c r="F14" s="158">
        <v>8111750</v>
      </c>
      <c r="G14" s="158">
        <v>2877952</v>
      </c>
      <c r="H14" s="158">
        <v>0</v>
      </c>
      <c r="I14" s="158">
        <v>59839631</v>
      </c>
      <c r="J14" s="74">
        <v>9253889</v>
      </c>
      <c r="K14" s="74">
        <v>3078078</v>
      </c>
      <c r="L14" s="74">
        <v>0</v>
      </c>
      <c r="M14" s="142"/>
      <c r="BJ14" s="104"/>
      <c r="BK14" s="104"/>
    </row>
    <row r="15" spans="1:63" hidden="1" x14ac:dyDescent="0.35">
      <c r="A15" s="142" t="s">
        <v>109</v>
      </c>
      <c r="B15" s="142" t="s">
        <v>111</v>
      </c>
      <c r="C15" s="158">
        <v>100324880</v>
      </c>
      <c r="D15" s="158">
        <v>109963792</v>
      </c>
      <c r="E15" s="158">
        <v>0</v>
      </c>
      <c r="F15" s="158">
        <v>15235910</v>
      </c>
      <c r="G15" s="158">
        <v>5011980</v>
      </c>
      <c r="H15" s="158">
        <v>0</v>
      </c>
      <c r="I15" s="158">
        <v>0</v>
      </c>
      <c r="J15" s="74">
        <v>17044859.489999998</v>
      </c>
      <c r="K15" s="74">
        <v>5289199.0329999998</v>
      </c>
      <c r="L15" s="74">
        <v>0</v>
      </c>
      <c r="M15" s="142"/>
      <c r="BJ15" s="104"/>
      <c r="BK15" s="104"/>
    </row>
    <row r="16" spans="1:63" hidden="1" x14ac:dyDescent="0.35">
      <c r="A16" s="142" t="s">
        <v>115</v>
      </c>
      <c r="B16" s="142" t="s">
        <v>117</v>
      </c>
      <c r="C16" s="158">
        <v>97244328</v>
      </c>
      <c r="D16" s="158">
        <v>106613653</v>
      </c>
      <c r="E16" s="158">
        <v>0</v>
      </c>
      <c r="F16" s="158">
        <v>12925401</v>
      </c>
      <c r="G16" s="158">
        <v>6119287</v>
      </c>
      <c r="H16" s="158">
        <v>0</v>
      </c>
      <c r="I16" s="158">
        <v>0</v>
      </c>
      <c r="J16" s="74">
        <v>14685828.779999999</v>
      </c>
      <c r="K16" s="74">
        <v>6469841.9000000004</v>
      </c>
      <c r="L16" s="74">
        <v>0</v>
      </c>
      <c r="M16" s="142"/>
      <c r="BJ16" s="104"/>
      <c r="BK16" s="104"/>
    </row>
    <row r="17" spans="1:63" hidden="1" x14ac:dyDescent="0.35">
      <c r="A17" s="142" t="s">
        <v>120</v>
      </c>
      <c r="B17" s="142" t="s">
        <v>122</v>
      </c>
      <c r="C17" s="158">
        <v>116140000</v>
      </c>
      <c r="D17" s="158">
        <v>125346000</v>
      </c>
      <c r="E17" s="158">
        <v>27302463</v>
      </c>
      <c r="F17" s="158">
        <v>0</v>
      </c>
      <c r="G17" s="158">
        <v>0</v>
      </c>
      <c r="H17" s="158">
        <v>0</v>
      </c>
      <c r="I17" s="158">
        <v>32464014</v>
      </c>
      <c r="J17" s="74">
        <v>0</v>
      </c>
      <c r="K17" s="74">
        <v>0</v>
      </c>
      <c r="L17" s="74">
        <v>0</v>
      </c>
      <c r="M17" s="142"/>
      <c r="BJ17" s="104"/>
      <c r="BK17" s="104"/>
    </row>
    <row r="18" spans="1:63" hidden="1" x14ac:dyDescent="0.35">
      <c r="A18" s="142" t="s">
        <v>123</v>
      </c>
      <c r="B18" s="142" t="s">
        <v>125</v>
      </c>
      <c r="C18" s="158">
        <v>367564074</v>
      </c>
      <c r="D18" s="158">
        <v>403038820</v>
      </c>
      <c r="E18" s="158">
        <v>0</v>
      </c>
      <c r="F18" s="158">
        <v>41394008</v>
      </c>
      <c r="G18" s="158">
        <v>15739074</v>
      </c>
      <c r="H18" s="158">
        <v>0</v>
      </c>
      <c r="I18" s="158">
        <v>0</v>
      </c>
      <c r="J18" s="74">
        <v>48455793</v>
      </c>
      <c r="K18" s="74">
        <v>17575153</v>
      </c>
      <c r="L18" s="74">
        <v>0</v>
      </c>
      <c r="M18" s="142"/>
      <c r="BJ18" s="104"/>
      <c r="BK18" s="104"/>
    </row>
    <row r="19" spans="1:63" hidden="1" x14ac:dyDescent="0.35">
      <c r="A19" s="142" t="s">
        <v>129</v>
      </c>
      <c r="B19" s="142" t="s">
        <v>131</v>
      </c>
      <c r="C19" s="158">
        <v>9335181</v>
      </c>
      <c r="D19" s="158">
        <v>10064631</v>
      </c>
      <c r="E19" s="158">
        <v>45534362</v>
      </c>
      <c r="F19" s="158">
        <v>7903353</v>
      </c>
      <c r="G19" s="158">
        <v>2302926</v>
      </c>
      <c r="H19" s="158">
        <v>0</v>
      </c>
      <c r="I19" s="158">
        <v>49758413</v>
      </c>
      <c r="J19" s="74">
        <v>8843411</v>
      </c>
      <c r="K19" s="74">
        <v>2544152</v>
      </c>
      <c r="L19" s="74">
        <v>0</v>
      </c>
      <c r="M19" s="142"/>
      <c r="BJ19" s="104"/>
      <c r="BK19" s="104"/>
    </row>
    <row r="20" spans="1:63" hidden="1" x14ac:dyDescent="0.35">
      <c r="A20" s="142" t="s">
        <v>135</v>
      </c>
      <c r="B20" s="142" t="s">
        <v>137</v>
      </c>
      <c r="C20" s="158">
        <v>56021869</v>
      </c>
      <c r="D20" s="158">
        <v>60335186</v>
      </c>
      <c r="E20" s="158">
        <v>0</v>
      </c>
      <c r="F20" s="158">
        <v>7522871</v>
      </c>
      <c r="G20" s="158">
        <v>2521025</v>
      </c>
      <c r="H20" s="158">
        <v>0</v>
      </c>
      <c r="I20" s="158">
        <v>0</v>
      </c>
      <c r="J20" s="74">
        <v>8379622</v>
      </c>
      <c r="K20" s="74">
        <v>2738395</v>
      </c>
      <c r="L20" s="74">
        <v>0</v>
      </c>
      <c r="M20" s="142"/>
      <c r="BJ20" s="104"/>
      <c r="BK20" s="104"/>
    </row>
    <row r="21" spans="1:63" hidden="1" x14ac:dyDescent="0.35">
      <c r="A21" s="142" t="s">
        <v>140</v>
      </c>
      <c r="B21" s="142" t="s">
        <v>142</v>
      </c>
      <c r="C21" s="158">
        <v>60134520</v>
      </c>
      <c r="D21" s="158">
        <v>64992029</v>
      </c>
      <c r="E21" s="158">
        <v>0</v>
      </c>
      <c r="F21" s="158">
        <v>7856848</v>
      </c>
      <c r="G21" s="158">
        <v>2632946</v>
      </c>
      <c r="H21" s="158">
        <v>0</v>
      </c>
      <c r="I21" s="158">
        <v>0</v>
      </c>
      <c r="J21" s="74">
        <v>8781753</v>
      </c>
      <c r="K21" s="74">
        <v>2869808</v>
      </c>
      <c r="L21" s="74">
        <v>0</v>
      </c>
      <c r="M21" s="142"/>
      <c r="BJ21" s="104"/>
      <c r="BK21" s="104"/>
    </row>
    <row r="22" spans="1:63" hidden="1" x14ac:dyDescent="0.35">
      <c r="A22" s="142" t="s">
        <v>143</v>
      </c>
      <c r="B22" s="142" t="s">
        <v>145</v>
      </c>
      <c r="C22" s="158">
        <v>7260266</v>
      </c>
      <c r="D22" s="158">
        <v>7938883</v>
      </c>
      <c r="E22" s="158">
        <v>29914275</v>
      </c>
      <c r="F22" s="158">
        <v>5023631</v>
      </c>
      <c r="G22" s="158">
        <v>1723243</v>
      </c>
      <c r="H22" s="158">
        <v>0</v>
      </c>
      <c r="I22" s="158">
        <v>31971737</v>
      </c>
      <c r="J22" s="74">
        <v>5646724</v>
      </c>
      <c r="K22" s="74">
        <v>1814313</v>
      </c>
      <c r="L22" s="74">
        <v>0</v>
      </c>
      <c r="M22" s="142"/>
      <c r="BJ22" s="104"/>
      <c r="BK22" s="104"/>
    </row>
    <row r="23" spans="1:63" hidden="1" x14ac:dyDescent="0.35">
      <c r="A23" s="142" t="s">
        <v>146</v>
      </c>
      <c r="B23" s="142" t="s">
        <v>148</v>
      </c>
      <c r="C23" s="158">
        <v>115914074</v>
      </c>
      <c r="D23" s="158">
        <v>126682727</v>
      </c>
      <c r="E23" s="158">
        <v>0</v>
      </c>
      <c r="F23" s="158">
        <v>15866836</v>
      </c>
      <c r="G23" s="158">
        <v>0</v>
      </c>
      <c r="H23" s="158">
        <v>6927935</v>
      </c>
      <c r="I23" s="158">
        <v>0</v>
      </c>
      <c r="J23" s="74">
        <v>17760599</v>
      </c>
      <c r="K23" s="74">
        <v>0</v>
      </c>
      <c r="L23" s="74">
        <v>8008995</v>
      </c>
      <c r="M23" s="142"/>
      <c r="BJ23" s="104"/>
      <c r="BK23" s="104"/>
    </row>
    <row r="24" spans="1:63" hidden="1" x14ac:dyDescent="0.35">
      <c r="A24" s="142" t="s">
        <v>151</v>
      </c>
      <c r="B24" s="142" t="s">
        <v>153</v>
      </c>
      <c r="C24" s="158">
        <v>4871904</v>
      </c>
      <c r="D24" s="158">
        <v>5309854.5</v>
      </c>
      <c r="E24" s="158">
        <v>25752294</v>
      </c>
      <c r="F24" s="158">
        <v>4839601</v>
      </c>
      <c r="G24" s="158">
        <v>0</v>
      </c>
      <c r="H24" s="158">
        <v>0</v>
      </c>
      <c r="I24" s="158">
        <v>28716441</v>
      </c>
      <c r="J24" s="74">
        <v>5540091</v>
      </c>
      <c r="K24" s="74">
        <v>0</v>
      </c>
      <c r="L24" s="74">
        <v>0</v>
      </c>
      <c r="M24" s="142"/>
      <c r="BJ24" s="104"/>
      <c r="BK24" s="104"/>
    </row>
    <row r="25" spans="1:63" hidden="1" x14ac:dyDescent="0.35">
      <c r="A25" s="142" t="s">
        <v>156</v>
      </c>
      <c r="B25" s="142" t="s">
        <v>159</v>
      </c>
      <c r="C25" s="158">
        <v>218044230</v>
      </c>
      <c r="D25" s="158">
        <v>229962723.69999999</v>
      </c>
      <c r="E25" s="158">
        <v>0</v>
      </c>
      <c r="F25" s="158">
        <v>34401906</v>
      </c>
      <c r="G25" s="158">
        <v>10919152</v>
      </c>
      <c r="H25" s="158">
        <v>0</v>
      </c>
      <c r="I25" s="158">
        <v>0</v>
      </c>
      <c r="J25" s="74">
        <v>37928542</v>
      </c>
      <c r="K25" s="74">
        <v>11343716</v>
      </c>
      <c r="L25" s="74">
        <v>0</v>
      </c>
      <c r="M25" s="142"/>
      <c r="BJ25" s="104"/>
      <c r="BK25" s="104"/>
    </row>
    <row r="26" spans="1:63" hidden="1" x14ac:dyDescent="0.35">
      <c r="A26" s="142" t="s">
        <v>162</v>
      </c>
      <c r="B26" s="142" t="s">
        <v>164</v>
      </c>
      <c r="C26" s="158">
        <v>67047735.600000001</v>
      </c>
      <c r="D26" s="158">
        <v>74577389</v>
      </c>
      <c r="E26" s="158">
        <v>0</v>
      </c>
      <c r="F26" s="158">
        <v>10125364</v>
      </c>
      <c r="G26" s="158">
        <v>3164762</v>
      </c>
      <c r="H26" s="158">
        <v>0</v>
      </c>
      <c r="I26" s="158">
        <v>0</v>
      </c>
      <c r="J26" s="74">
        <v>11641519</v>
      </c>
      <c r="K26" s="74">
        <v>3568013.55</v>
      </c>
      <c r="L26" s="74">
        <v>0</v>
      </c>
      <c r="M26" s="142"/>
      <c r="BJ26" s="104"/>
      <c r="BK26" s="104"/>
    </row>
    <row r="27" spans="1:63" x14ac:dyDescent="0.35">
      <c r="A27" s="142" t="s">
        <v>167</v>
      </c>
      <c r="B27" s="142" t="s">
        <v>169</v>
      </c>
      <c r="C27" s="158">
        <v>208655578</v>
      </c>
      <c r="D27" s="158">
        <v>224309554</v>
      </c>
      <c r="E27" s="158">
        <v>0</v>
      </c>
      <c r="F27" s="158">
        <v>0</v>
      </c>
      <c r="G27" s="158">
        <v>9507839</v>
      </c>
      <c r="H27" s="158">
        <v>28332739</v>
      </c>
      <c r="I27" s="158">
        <v>0</v>
      </c>
      <c r="J27" s="74">
        <v>0</v>
      </c>
      <c r="K27" s="74">
        <v>10352200</v>
      </c>
      <c r="L27" s="74">
        <v>31736000</v>
      </c>
      <c r="M27" s="142" t="s">
        <v>1096</v>
      </c>
      <c r="BJ27" s="104"/>
      <c r="BK27" s="104"/>
    </row>
    <row r="28" spans="1:63" hidden="1" x14ac:dyDescent="0.35">
      <c r="A28" s="142" t="s">
        <v>171</v>
      </c>
      <c r="B28" s="142" t="s">
        <v>173</v>
      </c>
      <c r="C28" s="158">
        <v>12272612</v>
      </c>
      <c r="D28" s="158">
        <v>13083998</v>
      </c>
      <c r="E28" s="158">
        <v>70511604</v>
      </c>
      <c r="F28" s="158">
        <v>10601479</v>
      </c>
      <c r="G28" s="158">
        <v>3943731</v>
      </c>
      <c r="H28" s="158">
        <v>0</v>
      </c>
      <c r="I28" s="158">
        <v>77001352</v>
      </c>
      <c r="J28" s="74">
        <v>12009204</v>
      </c>
      <c r="K28" s="74">
        <v>4139911</v>
      </c>
      <c r="L28" s="74">
        <v>0</v>
      </c>
      <c r="M28" s="142"/>
      <c r="BJ28" s="104"/>
      <c r="BK28" s="104"/>
    </row>
    <row r="29" spans="1:63" hidden="1" x14ac:dyDescent="0.35">
      <c r="A29" s="142" t="s">
        <v>174</v>
      </c>
      <c r="B29" s="142" t="s">
        <v>176</v>
      </c>
      <c r="C29" s="158">
        <v>8460174</v>
      </c>
      <c r="D29" s="158">
        <v>9262225</v>
      </c>
      <c r="E29" s="158">
        <v>62345138</v>
      </c>
      <c r="F29" s="158">
        <v>11578553</v>
      </c>
      <c r="G29" s="158">
        <v>0</v>
      </c>
      <c r="H29" s="158">
        <v>0</v>
      </c>
      <c r="I29" s="158">
        <v>68310382</v>
      </c>
      <c r="J29" s="74">
        <v>12969043</v>
      </c>
      <c r="K29" s="74">
        <v>0</v>
      </c>
      <c r="L29" s="74">
        <v>0</v>
      </c>
      <c r="M29" s="142"/>
      <c r="BJ29" s="104"/>
      <c r="BK29" s="104"/>
    </row>
    <row r="30" spans="1:63" hidden="1" x14ac:dyDescent="0.35">
      <c r="A30" s="142" t="s">
        <v>179</v>
      </c>
      <c r="B30" s="142" t="s">
        <v>181</v>
      </c>
      <c r="C30" s="158">
        <v>128129988</v>
      </c>
      <c r="D30" s="158">
        <v>140145260</v>
      </c>
      <c r="E30" s="158">
        <v>32411692</v>
      </c>
      <c r="F30" s="158">
        <v>0</v>
      </c>
      <c r="G30" s="158">
        <v>0</v>
      </c>
      <c r="H30" s="158">
        <v>0</v>
      </c>
      <c r="I30" s="158">
        <v>39056601</v>
      </c>
      <c r="J30" s="74">
        <v>0</v>
      </c>
      <c r="K30" s="74">
        <v>0</v>
      </c>
      <c r="L30" s="74">
        <v>0</v>
      </c>
      <c r="M30" s="142"/>
      <c r="BJ30" s="104"/>
      <c r="BK30" s="104"/>
    </row>
    <row r="31" spans="1:63" hidden="1" x14ac:dyDescent="0.35">
      <c r="A31" s="142" t="s">
        <v>182</v>
      </c>
      <c r="B31" s="142" t="s">
        <v>184</v>
      </c>
      <c r="C31" s="158">
        <v>6959714</v>
      </c>
      <c r="D31" s="158">
        <v>7208444</v>
      </c>
      <c r="E31" s="158">
        <v>43554354</v>
      </c>
      <c r="F31" s="158">
        <v>6548434</v>
      </c>
      <c r="G31" s="158">
        <v>2436006</v>
      </c>
      <c r="H31" s="158">
        <v>0</v>
      </c>
      <c r="I31" s="158">
        <v>46477813</v>
      </c>
      <c r="J31" s="74">
        <v>7248724</v>
      </c>
      <c r="K31" s="74">
        <v>2498839</v>
      </c>
      <c r="L31" s="74">
        <v>0</v>
      </c>
      <c r="M31" s="142"/>
      <c r="BJ31" s="104"/>
      <c r="BK31" s="104"/>
    </row>
    <row r="32" spans="1:63" hidden="1" x14ac:dyDescent="0.35">
      <c r="A32" s="142" t="s">
        <v>185</v>
      </c>
      <c r="B32" s="142" t="s">
        <v>187</v>
      </c>
      <c r="C32" s="158">
        <v>150596997</v>
      </c>
      <c r="D32" s="158">
        <v>163704272</v>
      </c>
      <c r="E32" s="158">
        <v>0</v>
      </c>
      <c r="F32" s="158">
        <v>18136395</v>
      </c>
      <c r="G32" s="158">
        <v>8666749</v>
      </c>
      <c r="H32" s="158">
        <v>0</v>
      </c>
      <c r="I32" s="158">
        <v>0</v>
      </c>
      <c r="J32" s="74">
        <v>20512692</v>
      </c>
      <c r="K32" s="74">
        <v>9062941</v>
      </c>
      <c r="L32" s="74">
        <v>0</v>
      </c>
      <c r="M32" s="142"/>
      <c r="BJ32" s="104"/>
      <c r="BK32" s="104"/>
    </row>
    <row r="33" spans="1:63" hidden="1" x14ac:dyDescent="0.35">
      <c r="A33" s="142" t="s">
        <v>189</v>
      </c>
      <c r="B33" s="142" t="s">
        <v>191</v>
      </c>
      <c r="C33" s="158">
        <v>226055027</v>
      </c>
      <c r="D33" s="158">
        <v>243198359</v>
      </c>
      <c r="E33" s="158">
        <v>0</v>
      </c>
      <c r="F33" s="158">
        <v>29288620</v>
      </c>
      <c r="G33" s="158">
        <v>9634736</v>
      </c>
      <c r="H33" s="158">
        <v>0</v>
      </c>
      <c r="I33" s="158">
        <v>0</v>
      </c>
      <c r="J33" s="74">
        <v>32132750</v>
      </c>
      <c r="K33" s="74">
        <v>9971130</v>
      </c>
      <c r="L33" s="74">
        <v>0</v>
      </c>
      <c r="M33" s="142"/>
      <c r="BJ33" s="104"/>
      <c r="BK33" s="104"/>
    </row>
    <row r="34" spans="1:63" hidden="1" x14ac:dyDescent="0.35">
      <c r="A34" s="142" t="s">
        <v>192</v>
      </c>
      <c r="B34" s="142" t="s">
        <v>194</v>
      </c>
      <c r="C34" s="158">
        <v>9794543.5999999996</v>
      </c>
      <c r="D34" s="158">
        <v>10542342</v>
      </c>
      <c r="E34" s="158">
        <v>65768559</v>
      </c>
      <c r="F34" s="158">
        <v>12214340</v>
      </c>
      <c r="G34" s="158">
        <v>0</v>
      </c>
      <c r="H34" s="158">
        <v>0</v>
      </c>
      <c r="I34" s="158">
        <v>71989896</v>
      </c>
      <c r="J34" s="74">
        <v>13667616</v>
      </c>
      <c r="K34" s="74">
        <v>0</v>
      </c>
      <c r="L34" s="74">
        <v>0</v>
      </c>
      <c r="M34" s="142"/>
      <c r="BJ34" s="104"/>
      <c r="BK34" s="104"/>
    </row>
    <row r="35" spans="1:63" hidden="1" x14ac:dyDescent="0.35">
      <c r="A35" s="142" t="s">
        <v>195</v>
      </c>
      <c r="B35" s="142" t="s">
        <v>197</v>
      </c>
      <c r="C35" s="158">
        <v>166982524</v>
      </c>
      <c r="D35" s="158">
        <v>178835000</v>
      </c>
      <c r="E35" s="158">
        <v>43841874</v>
      </c>
      <c r="F35" s="158">
        <v>0</v>
      </c>
      <c r="G35" s="158">
        <v>0</v>
      </c>
      <c r="H35" s="158">
        <v>0</v>
      </c>
      <c r="I35" s="158">
        <v>52750740</v>
      </c>
      <c r="J35" s="74">
        <v>0</v>
      </c>
      <c r="K35" s="74">
        <v>0</v>
      </c>
      <c r="L35" s="74">
        <v>0</v>
      </c>
      <c r="M35" s="142"/>
      <c r="BJ35" s="104"/>
      <c r="BK35" s="104"/>
    </row>
    <row r="36" spans="1:63" hidden="1" x14ac:dyDescent="0.35">
      <c r="A36" s="142" t="s">
        <v>198</v>
      </c>
      <c r="B36" s="142" t="s">
        <v>200</v>
      </c>
      <c r="C36" s="158">
        <v>9435637</v>
      </c>
      <c r="D36" s="158">
        <v>9999601</v>
      </c>
      <c r="E36" s="158">
        <v>48782833</v>
      </c>
      <c r="F36" s="158">
        <v>8379328</v>
      </c>
      <c r="G36" s="158">
        <v>3199599</v>
      </c>
      <c r="H36" s="158">
        <v>0</v>
      </c>
      <c r="I36" s="158">
        <v>52394684</v>
      </c>
      <c r="J36" s="74">
        <v>9365008.7400000002</v>
      </c>
      <c r="K36" s="74">
        <v>3353491.52</v>
      </c>
      <c r="L36" s="74">
        <v>0</v>
      </c>
      <c r="M36" s="142"/>
      <c r="BJ36" s="104"/>
      <c r="BK36" s="104"/>
    </row>
    <row r="37" spans="1:63" hidden="1" x14ac:dyDescent="0.35">
      <c r="A37" s="142" t="s">
        <v>204</v>
      </c>
      <c r="B37" s="142" t="s">
        <v>206</v>
      </c>
      <c r="C37" s="158">
        <v>4900136</v>
      </c>
      <c r="D37" s="158">
        <v>5295444</v>
      </c>
      <c r="E37" s="158">
        <v>50128582</v>
      </c>
      <c r="F37" s="158">
        <v>7018427</v>
      </c>
      <c r="G37" s="158">
        <v>0</v>
      </c>
      <c r="H37" s="158">
        <v>0</v>
      </c>
      <c r="I37" s="158">
        <v>54630164.75</v>
      </c>
      <c r="J37" s="74">
        <v>7966028.2999999998</v>
      </c>
      <c r="K37" s="74">
        <v>0</v>
      </c>
      <c r="L37" s="74">
        <v>0</v>
      </c>
      <c r="M37" s="142"/>
      <c r="BJ37" s="104"/>
      <c r="BK37" s="104"/>
    </row>
    <row r="38" spans="1:63" hidden="1" x14ac:dyDescent="0.35">
      <c r="A38" s="142" t="s">
        <v>209</v>
      </c>
      <c r="B38" s="142" t="s">
        <v>211</v>
      </c>
      <c r="C38" s="158">
        <v>6581943</v>
      </c>
      <c r="D38" s="158">
        <v>7069399</v>
      </c>
      <c r="E38" s="158">
        <v>52248378</v>
      </c>
      <c r="F38" s="158">
        <v>7805856</v>
      </c>
      <c r="G38" s="158">
        <v>2769424</v>
      </c>
      <c r="H38" s="158">
        <v>0</v>
      </c>
      <c r="I38" s="158">
        <v>56770428</v>
      </c>
      <c r="J38" s="74">
        <v>8779252.5</v>
      </c>
      <c r="K38" s="74">
        <v>2920202</v>
      </c>
      <c r="L38" s="74">
        <v>0</v>
      </c>
      <c r="M38" s="142"/>
      <c r="BJ38" s="104"/>
      <c r="BK38" s="104"/>
    </row>
    <row r="39" spans="1:63" hidden="1" x14ac:dyDescent="0.35">
      <c r="A39" s="142" t="s">
        <v>212</v>
      </c>
      <c r="B39" s="142" t="s">
        <v>214</v>
      </c>
      <c r="C39" s="158">
        <v>363022210</v>
      </c>
      <c r="D39" s="158">
        <v>394899878</v>
      </c>
      <c r="E39" s="158">
        <v>0</v>
      </c>
      <c r="F39" s="158">
        <v>48444561</v>
      </c>
      <c r="G39" s="158">
        <v>14749743</v>
      </c>
      <c r="H39" s="158">
        <v>0</v>
      </c>
      <c r="I39" s="158">
        <v>0</v>
      </c>
      <c r="J39" s="74">
        <v>54295417</v>
      </c>
      <c r="K39" s="74">
        <v>16238218</v>
      </c>
      <c r="L39" s="74">
        <v>0</v>
      </c>
      <c r="M39" s="142"/>
      <c r="BJ39" s="104"/>
      <c r="BK39" s="104"/>
    </row>
    <row r="40" spans="1:63" hidden="1" x14ac:dyDescent="0.35">
      <c r="A40" s="142" t="s">
        <v>216</v>
      </c>
      <c r="B40" s="142" t="s">
        <v>218</v>
      </c>
      <c r="C40" s="158">
        <v>7325821</v>
      </c>
      <c r="D40" s="158">
        <v>7649715</v>
      </c>
      <c r="E40" s="158">
        <v>32745083</v>
      </c>
      <c r="F40" s="158">
        <v>4944547</v>
      </c>
      <c r="G40" s="158">
        <v>1656991</v>
      </c>
      <c r="H40" s="158">
        <v>0</v>
      </c>
      <c r="I40" s="158">
        <v>35566129</v>
      </c>
      <c r="J40" s="74">
        <v>5553501.1500000004</v>
      </c>
      <c r="K40" s="74">
        <v>1814841</v>
      </c>
      <c r="L40" s="74">
        <v>0</v>
      </c>
      <c r="M40" s="142"/>
      <c r="BJ40" s="104"/>
      <c r="BK40" s="104"/>
    </row>
    <row r="41" spans="1:63" hidden="1" x14ac:dyDescent="0.35">
      <c r="A41" s="142" t="s">
        <v>220</v>
      </c>
      <c r="B41" s="142" t="s">
        <v>222</v>
      </c>
      <c r="C41" s="158">
        <v>89020625</v>
      </c>
      <c r="D41" s="158">
        <v>96841995</v>
      </c>
      <c r="E41" s="158">
        <v>0</v>
      </c>
      <c r="F41" s="158">
        <v>11502743</v>
      </c>
      <c r="G41" s="158">
        <v>0</v>
      </c>
      <c r="H41" s="158">
        <v>5022441</v>
      </c>
      <c r="I41" s="158">
        <v>0</v>
      </c>
      <c r="J41" s="74">
        <v>12695991</v>
      </c>
      <c r="K41" s="74">
        <v>0</v>
      </c>
      <c r="L41" s="74">
        <v>5725152</v>
      </c>
      <c r="M41" s="142"/>
      <c r="BJ41" s="104"/>
      <c r="BK41" s="104"/>
    </row>
    <row r="42" spans="1:63" x14ac:dyDescent="0.35">
      <c r="A42" s="142" t="s">
        <v>223</v>
      </c>
      <c r="B42" s="142" t="s">
        <v>225</v>
      </c>
      <c r="C42" s="158">
        <v>97863291</v>
      </c>
      <c r="D42" s="158">
        <v>105472536</v>
      </c>
      <c r="E42" s="158">
        <v>0</v>
      </c>
      <c r="F42" s="158">
        <v>0</v>
      </c>
      <c r="G42" s="158">
        <v>4130966</v>
      </c>
      <c r="H42" s="158">
        <v>12310009</v>
      </c>
      <c r="I42" s="158">
        <v>0</v>
      </c>
      <c r="J42" s="74">
        <v>0</v>
      </c>
      <c r="K42" s="74">
        <v>4511763</v>
      </c>
      <c r="L42" s="74">
        <v>13831455</v>
      </c>
      <c r="M42" s="142" t="s">
        <v>1096</v>
      </c>
      <c r="BJ42" s="104"/>
      <c r="BK42" s="104"/>
    </row>
    <row r="43" spans="1:63" hidden="1" x14ac:dyDescent="0.35">
      <c r="A43" s="142" t="s">
        <v>226</v>
      </c>
      <c r="B43" s="142" t="s">
        <v>228</v>
      </c>
      <c r="C43" s="158">
        <v>9001310</v>
      </c>
      <c r="D43" s="158">
        <v>9371170</v>
      </c>
      <c r="E43" s="158">
        <v>60416774</v>
      </c>
      <c r="F43" s="158">
        <v>10341502</v>
      </c>
      <c r="G43" s="158">
        <v>3204465</v>
      </c>
      <c r="H43" s="158">
        <v>0</v>
      </c>
      <c r="I43" s="158">
        <v>64809213</v>
      </c>
      <c r="J43" s="74">
        <v>11359175</v>
      </c>
      <c r="K43" s="74">
        <v>3306147</v>
      </c>
      <c r="L43" s="74">
        <v>0</v>
      </c>
      <c r="M43" s="142"/>
      <c r="BJ43" s="104"/>
      <c r="BK43" s="104"/>
    </row>
    <row r="44" spans="1:63" hidden="1" x14ac:dyDescent="0.35">
      <c r="A44" s="142" t="s">
        <v>233</v>
      </c>
      <c r="B44" s="142" t="s">
        <v>235</v>
      </c>
      <c r="C44" s="158">
        <v>119737016</v>
      </c>
      <c r="D44" s="158">
        <v>126002421</v>
      </c>
      <c r="E44" s="158">
        <v>30782889</v>
      </c>
      <c r="F44" s="158">
        <v>0</v>
      </c>
      <c r="G44" s="158">
        <v>0</v>
      </c>
      <c r="H44" s="158">
        <v>0</v>
      </c>
      <c r="I44" s="158">
        <v>35689733</v>
      </c>
      <c r="J44" s="74">
        <v>0</v>
      </c>
      <c r="K44" s="74">
        <v>0</v>
      </c>
      <c r="L44" s="74">
        <v>0</v>
      </c>
      <c r="M44" s="142"/>
      <c r="BJ44" s="104"/>
      <c r="BK44" s="104"/>
    </row>
    <row r="45" spans="1:63" hidden="1" x14ac:dyDescent="0.35">
      <c r="A45" s="142" t="s">
        <v>237</v>
      </c>
      <c r="B45" s="142" t="s">
        <v>239</v>
      </c>
      <c r="C45" s="158">
        <v>7222536</v>
      </c>
      <c r="D45" s="158">
        <v>7595791</v>
      </c>
      <c r="E45" s="158">
        <v>37896818</v>
      </c>
      <c r="F45" s="158">
        <v>6582194</v>
      </c>
      <c r="G45" s="158">
        <v>2258691</v>
      </c>
      <c r="H45" s="158">
        <v>0</v>
      </c>
      <c r="I45" s="158">
        <v>41279706</v>
      </c>
      <c r="J45" s="74">
        <v>7322412</v>
      </c>
      <c r="K45" s="74">
        <v>2366962</v>
      </c>
      <c r="L45" s="74">
        <v>0</v>
      </c>
      <c r="M45" s="142"/>
      <c r="BJ45" s="104"/>
      <c r="BK45" s="104"/>
    </row>
    <row r="46" spans="1:63" hidden="1" x14ac:dyDescent="0.35">
      <c r="A46" s="142" t="s">
        <v>243</v>
      </c>
      <c r="B46" s="142" t="s">
        <v>245</v>
      </c>
      <c r="C46" s="158">
        <v>11928378</v>
      </c>
      <c r="D46" s="158">
        <v>12454513</v>
      </c>
      <c r="E46" s="158">
        <v>69320192</v>
      </c>
      <c r="F46" s="158">
        <v>10421678</v>
      </c>
      <c r="G46" s="158">
        <v>4067610</v>
      </c>
      <c r="H46" s="158">
        <v>0</v>
      </c>
      <c r="I46" s="158">
        <v>74902870</v>
      </c>
      <c r="J46" s="74">
        <v>11694923</v>
      </c>
      <c r="K46" s="74">
        <v>4221245</v>
      </c>
      <c r="L46" s="74">
        <v>0</v>
      </c>
      <c r="M46" s="142"/>
      <c r="BJ46" s="104"/>
      <c r="BK46" s="104"/>
    </row>
    <row r="47" spans="1:63" hidden="1" x14ac:dyDescent="0.35">
      <c r="A47" s="142" t="s">
        <v>249</v>
      </c>
      <c r="B47" s="142" t="s">
        <v>251</v>
      </c>
      <c r="C47" s="158">
        <v>8401511</v>
      </c>
      <c r="D47" s="158">
        <v>8797265</v>
      </c>
      <c r="E47" s="158">
        <v>40913456</v>
      </c>
      <c r="F47" s="158">
        <v>6151372</v>
      </c>
      <c r="G47" s="158">
        <v>2288299</v>
      </c>
      <c r="H47" s="158">
        <v>0</v>
      </c>
      <c r="I47" s="158">
        <v>43689023</v>
      </c>
      <c r="J47" s="74">
        <v>6813672</v>
      </c>
      <c r="K47" s="74">
        <v>2348865</v>
      </c>
      <c r="L47" s="74">
        <v>0</v>
      </c>
      <c r="M47" s="142"/>
      <c r="BJ47" s="104"/>
      <c r="BK47" s="104"/>
    </row>
    <row r="48" spans="1:63" hidden="1" x14ac:dyDescent="0.35">
      <c r="A48" s="142" t="s">
        <v>252</v>
      </c>
      <c r="B48" s="142" t="s">
        <v>254</v>
      </c>
      <c r="C48" s="158">
        <v>177012729</v>
      </c>
      <c r="D48" s="158">
        <v>196908305</v>
      </c>
      <c r="E48" s="158">
        <v>0</v>
      </c>
      <c r="F48" s="158">
        <v>22297870</v>
      </c>
      <c r="G48" s="158">
        <v>10556505</v>
      </c>
      <c r="H48" s="158">
        <v>0</v>
      </c>
      <c r="I48" s="158">
        <v>0</v>
      </c>
      <c r="J48" s="74">
        <v>25928162</v>
      </c>
      <c r="K48" s="74">
        <v>11422652</v>
      </c>
      <c r="L48" s="74">
        <v>0</v>
      </c>
      <c r="M48" s="142"/>
      <c r="BJ48" s="104"/>
      <c r="BK48" s="104"/>
    </row>
    <row r="49" spans="1:63" hidden="1" x14ac:dyDescent="0.35">
      <c r="A49" s="142" t="s">
        <v>255</v>
      </c>
      <c r="B49" s="142" t="s">
        <v>257</v>
      </c>
      <c r="C49" s="158">
        <v>12380598</v>
      </c>
      <c r="D49" s="158">
        <v>13577153</v>
      </c>
      <c r="E49" s="158">
        <v>77408639</v>
      </c>
      <c r="F49" s="158">
        <v>13435739</v>
      </c>
      <c r="G49" s="158">
        <v>3914985</v>
      </c>
      <c r="H49" s="158">
        <v>0</v>
      </c>
      <c r="I49" s="158">
        <v>85461673</v>
      </c>
      <c r="J49" s="74">
        <v>15188842</v>
      </c>
      <c r="K49" s="74">
        <v>4369664</v>
      </c>
      <c r="L49" s="74">
        <v>0</v>
      </c>
      <c r="M49" s="142"/>
      <c r="BJ49" s="104"/>
      <c r="BK49" s="104"/>
    </row>
    <row r="50" spans="1:63" hidden="1" x14ac:dyDescent="0.35">
      <c r="A50" s="142" t="s">
        <v>258</v>
      </c>
      <c r="B50" s="142" t="s">
        <v>260</v>
      </c>
      <c r="C50" s="158">
        <v>16213966</v>
      </c>
      <c r="D50" s="158">
        <v>17590873</v>
      </c>
      <c r="E50" s="158">
        <v>90167937</v>
      </c>
      <c r="F50" s="158">
        <v>13556825</v>
      </c>
      <c r="G50" s="158">
        <v>5043114</v>
      </c>
      <c r="H50" s="158">
        <v>0</v>
      </c>
      <c r="I50" s="158">
        <v>98276911</v>
      </c>
      <c r="J50" s="74">
        <v>15327360</v>
      </c>
      <c r="K50" s="74">
        <v>5283773</v>
      </c>
      <c r="L50" s="74">
        <v>0</v>
      </c>
      <c r="M50" s="142"/>
      <c r="BJ50" s="104"/>
      <c r="BK50" s="104"/>
    </row>
    <row r="51" spans="1:63" hidden="1" x14ac:dyDescent="0.35">
      <c r="A51" s="142" t="s">
        <v>261</v>
      </c>
      <c r="B51" s="142" t="s">
        <v>263</v>
      </c>
      <c r="C51" s="158">
        <v>9531469</v>
      </c>
      <c r="D51" s="158">
        <v>10110106</v>
      </c>
      <c r="E51" s="158">
        <v>58043100</v>
      </c>
      <c r="F51" s="158">
        <v>11098923</v>
      </c>
      <c r="G51" s="158">
        <v>0</v>
      </c>
      <c r="H51" s="158">
        <v>0</v>
      </c>
      <c r="I51" s="158">
        <v>63023435</v>
      </c>
      <c r="J51" s="74">
        <v>12162138</v>
      </c>
      <c r="K51" s="74">
        <v>0</v>
      </c>
      <c r="L51" s="74">
        <v>0</v>
      </c>
      <c r="M51" s="142"/>
      <c r="BJ51" s="104"/>
      <c r="BK51" s="104"/>
    </row>
    <row r="52" spans="1:63" hidden="1" x14ac:dyDescent="0.35">
      <c r="A52" s="142" t="s">
        <v>266</v>
      </c>
      <c r="B52" s="142" t="s">
        <v>268</v>
      </c>
      <c r="C52" s="158">
        <v>12797435.82</v>
      </c>
      <c r="D52" s="158">
        <v>13913559</v>
      </c>
      <c r="E52" s="158">
        <v>84864414</v>
      </c>
      <c r="F52" s="158">
        <v>12016495</v>
      </c>
      <c r="G52" s="158">
        <v>0</v>
      </c>
      <c r="H52" s="158">
        <v>0</v>
      </c>
      <c r="I52" s="158">
        <v>93814091</v>
      </c>
      <c r="J52" s="74">
        <v>13705090</v>
      </c>
      <c r="K52" s="74">
        <v>0</v>
      </c>
      <c r="L52" s="74">
        <v>0</v>
      </c>
      <c r="M52" s="142"/>
      <c r="BJ52" s="104"/>
      <c r="BK52" s="104"/>
    </row>
    <row r="53" spans="1:63" hidden="1" x14ac:dyDescent="0.35">
      <c r="A53" s="142" t="s">
        <v>270</v>
      </c>
      <c r="B53" s="142" t="s">
        <v>272</v>
      </c>
      <c r="C53" s="158">
        <v>238254135</v>
      </c>
      <c r="D53" s="158">
        <v>263990844</v>
      </c>
      <c r="E53" s="158">
        <v>0</v>
      </c>
      <c r="F53" s="158">
        <v>32112689</v>
      </c>
      <c r="G53" s="158">
        <v>12099483</v>
      </c>
      <c r="H53" s="158">
        <v>0</v>
      </c>
      <c r="I53" s="158">
        <v>0</v>
      </c>
      <c r="J53" s="74">
        <v>36871665</v>
      </c>
      <c r="K53" s="74">
        <v>12916985</v>
      </c>
      <c r="L53" s="74">
        <v>0</v>
      </c>
      <c r="M53" s="142"/>
      <c r="BJ53" s="104"/>
      <c r="BK53" s="104"/>
    </row>
    <row r="54" spans="1:63" hidden="1" x14ac:dyDescent="0.35">
      <c r="A54" s="142" t="s">
        <v>275</v>
      </c>
      <c r="B54" s="142" t="s">
        <v>277</v>
      </c>
      <c r="C54" s="158">
        <v>199511769</v>
      </c>
      <c r="D54" s="158">
        <v>218700095</v>
      </c>
      <c r="E54" s="158">
        <v>0</v>
      </c>
      <c r="F54" s="158">
        <v>26034227</v>
      </c>
      <c r="G54" s="158">
        <v>9809228</v>
      </c>
      <c r="H54" s="158">
        <v>0</v>
      </c>
      <c r="I54" s="158">
        <v>0</v>
      </c>
      <c r="J54" s="74">
        <v>29539385</v>
      </c>
      <c r="K54" s="74">
        <v>10348320</v>
      </c>
      <c r="L54" s="74">
        <v>0</v>
      </c>
      <c r="M54" s="142"/>
      <c r="BJ54" s="104"/>
      <c r="BK54" s="104"/>
    </row>
    <row r="55" spans="1:63" hidden="1" x14ac:dyDescent="0.35">
      <c r="A55" s="142" t="s">
        <v>278</v>
      </c>
      <c r="B55" s="142" t="s">
        <v>280</v>
      </c>
      <c r="C55" s="158">
        <v>5421043</v>
      </c>
      <c r="D55" s="158">
        <v>5870802</v>
      </c>
      <c r="E55" s="158">
        <v>39375128</v>
      </c>
      <c r="F55" s="158">
        <v>6612433</v>
      </c>
      <c r="G55" s="158">
        <v>2268245</v>
      </c>
      <c r="H55" s="158">
        <v>0</v>
      </c>
      <c r="I55" s="158">
        <v>42534639</v>
      </c>
      <c r="J55" s="74">
        <v>7512303</v>
      </c>
      <c r="K55" s="74">
        <v>2413730</v>
      </c>
      <c r="L55" s="74">
        <v>0</v>
      </c>
      <c r="M55" s="142"/>
      <c r="BJ55" s="104"/>
      <c r="BK55" s="104"/>
    </row>
    <row r="56" spans="1:63" hidden="1" x14ac:dyDescent="0.35">
      <c r="A56" s="142" t="s">
        <v>281</v>
      </c>
      <c r="B56" s="142" t="s">
        <v>283</v>
      </c>
      <c r="C56" s="158">
        <v>12413631</v>
      </c>
      <c r="D56" s="158">
        <v>13633310</v>
      </c>
      <c r="E56" s="158">
        <v>77883744</v>
      </c>
      <c r="F56" s="158">
        <v>10821788</v>
      </c>
      <c r="G56" s="158">
        <v>0</v>
      </c>
      <c r="H56" s="158">
        <v>0</v>
      </c>
      <c r="I56" s="158">
        <v>85633374.689999998</v>
      </c>
      <c r="J56" s="74">
        <v>12379833.59</v>
      </c>
      <c r="K56" s="74">
        <v>0</v>
      </c>
      <c r="L56" s="74">
        <v>0</v>
      </c>
      <c r="M56" s="142"/>
      <c r="BJ56" s="104"/>
      <c r="BK56" s="104"/>
    </row>
    <row r="57" spans="1:63" hidden="1" x14ac:dyDescent="0.35">
      <c r="A57" s="142" t="s">
        <v>284</v>
      </c>
      <c r="B57" s="142" t="s">
        <v>286</v>
      </c>
      <c r="C57" s="158">
        <v>7885560</v>
      </c>
      <c r="D57" s="158">
        <v>8396905</v>
      </c>
      <c r="E57" s="158">
        <v>52425908</v>
      </c>
      <c r="F57" s="158">
        <v>7916375</v>
      </c>
      <c r="G57" s="158">
        <v>2652894</v>
      </c>
      <c r="H57" s="158">
        <v>0</v>
      </c>
      <c r="I57" s="158">
        <v>57706563.32</v>
      </c>
      <c r="J57" s="74">
        <v>9010636.5999999996</v>
      </c>
      <c r="K57" s="74">
        <v>2944606</v>
      </c>
      <c r="L57" s="74">
        <v>0</v>
      </c>
      <c r="M57" s="142"/>
      <c r="BJ57" s="104"/>
      <c r="BK57" s="104"/>
    </row>
    <row r="58" spans="1:63" hidden="1" x14ac:dyDescent="0.35">
      <c r="A58" s="142" t="s">
        <v>287</v>
      </c>
      <c r="B58" s="142" t="s">
        <v>289</v>
      </c>
      <c r="C58" s="158">
        <v>7556318</v>
      </c>
      <c r="D58" s="158">
        <v>7952254</v>
      </c>
      <c r="E58" s="158">
        <v>651445</v>
      </c>
      <c r="F58" s="158">
        <v>0</v>
      </c>
      <c r="G58" s="158">
        <v>0</v>
      </c>
      <c r="H58" s="158">
        <v>0</v>
      </c>
      <c r="I58" s="158">
        <v>985267</v>
      </c>
      <c r="J58" s="74">
        <v>0</v>
      </c>
      <c r="K58" s="74">
        <v>0</v>
      </c>
      <c r="L58" s="74">
        <v>0</v>
      </c>
      <c r="M58" s="142"/>
      <c r="BJ58" s="104"/>
      <c r="BK58" s="104"/>
    </row>
    <row r="59" spans="1:63" hidden="1" x14ac:dyDescent="0.35">
      <c r="A59" s="142" t="s">
        <v>290</v>
      </c>
      <c r="B59" s="142" t="s">
        <v>292</v>
      </c>
      <c r="C59" s="158">
        <v>14597100</v>
      </c>
      <c r="D59" s="158">
        <v>15487381</v>
      </c>
      <c r="E59" s="158">
        <v>84462261</v>
      </c>
      <c r="F59" s="158">
        <v>12698972</v>
      </c>
      <c r="G59" s="158">
        <v>4723995</v>
      </c>
      <c r="H59" s="158">
        <v>0</v>
      </c>
      <c r="I59" s="158">
        <v>90682728</v>
      </c>
      <c r="J59" s="74">
        <v>14142964</v>
      </c>
      <c r="K59" s="74">
        <v>4875478</v>
      </c>
      <c r="L59" s="74">
        <v>0</v>
      </c>
      <c r="M59" s="142"/>
      <c r="BJ59" s="104"/>
      <c r="BK59" s="104"/>
    </row>
    <row r="60" spans="1:63" hidden="1" x14ac:dyDescent="0.35">
      <c r="A60" s="142" t="s">
        <v>296</v>
      </c>
      <c r="B60" s="142" t="s">
        <v>298</v>
      </c>
      <c r="C60" s="158">
        <v>339778387</v>
      </c>
      <c r="D60" s="158">
        <v>378191683</v>
      </c>
      <c r="E60" s="158">
        <v>0</v>
      </c>
      <c r="F60" s="158">
        <v>43742729</v>
      </c>
      <c r="G60" s="158">
        <v>0</v>
      </c>
      <c r="H60" s="158">
        <v>0</v>
      </c>
      <c r="I60" s="158">
        <v>0</v>
      </c>
      <c r="J60" s="74">
        <v>50070070.909999996</v>
      </c>
      <c r="K60" s="74">
        <v>0</v>
      </c>
      <c r="L60" s="74">
        <v>0</v>
      </c>
      <c r="M60" s="142"/>
      <c r="BJ60" s="104"/>
      <c r="BK60" s="104"/>
    </row>
    <row r="61" spans="1:63" hidden="1" x14ac:dyDescent="0.35">
      <c r="A61" s="142" t="s">
        <v>300</v>
      </c>
      <c r="B61" s="142" t="s">
        <v>302</v>
      </c>
      <c r="C61" s="158">
        <v>8975235</v>
      </c>
      <c r="D61" s="158">
        <v>9933852</v>
      </c>
      <c r="E61" s="158">
        <v>56258050</v>
      </c>
      <c r="F61" s="158">
        <v>10757588</v>
      </c>
      <c r="G61" s="158">
        <v>0</v>
      </c>
      <c r="H61" s="158">
        <v>0</v>
      </c>
      <c r="I61" s="158">
        <v>61237130</v>
      </c>
      <c r="J61" s="74">
        <v>11817395</v>
      </c>
      <c r="K61" s="74">
        <v>0</v>
      </c>
      <c r="L61" s="74">
        <v>0</v>
      </c>
      <c r="M61" s="142"/>
      <c r="BJ61" s="104"/>
      <c r="BK61" s="104"/>
    </row>
    <row r="62" spans="1:63" hidden="1" x14ac:dyDescent="0.35">
      <c r="A62" s="142" t="s">
        <v>303</v>
      </c>
      <c r="B62" s="142" t="s">
        <v>305</v>
      </c>
      <c r="C62" s="158">
        <v>141381083</v>
      </c>
      <c r="D62" s="158">
        <v>153394441</v>
      </c>
      <c r="E62" s="158">
        <v>0</v>
      </c>
      <c r="F62" s="158">
        <v>13638839</v>
      </c>
      <c r="G62" s="158">
        <v>5185840</v>
      </c>
      <c r="H62" s="158">
        <v>0</v>
      </c>
      <c r="I62" s="158">
        <v>0</v>
      </c>
      <c r="J62" s="74">
        <v>15803769.470000001</v>
      </c>
      <c r="K62" s="74">
        <v>5732105</v>
      </c>
      <c r="L62" s="74">
        <v>0</v>
      </c>
      <c r="M62" s="142"/>
      <c r="BJ62" s="104"/>
      <c r="BK62" s="104"/>
    </row>
    <row r="63" spans="1:63" hidden="1" x14ac:dyDescent="0.35">
      <c r="A63" s="142" t="s">
        <v>312</v>
      </c>
      <c r="B63" s="142" t="s">
        <v>314</v>
      </c>
      <c r="C63" s="158">
        <v>7480748</v>
      </c>
      <c r="D63" s="158">
        <v>7823537</v>
      </c>
      <c r="E63" s="158">
        <v>51524013</v>
      </c>
      <c r="F63" s="158">
        <v>7159157</v>
      </c>
      <c r="G63" s="158">
        <v>0</v>
      </c>
      <c r="H63" s="158">
        <v>0</v>
      </c>
      <c r="I63" s="158">
        <v>55630462.07</v>
      </c>
      <c r="J63" s="74">
        <v>8042376.7599999998</v>
      </c>
      <c r="K63" s="74">
        <v>0</v>
      </c>
      <c r="L63" s="74">
        <v>0</v>
      </c>
      <c r="M63" s="142"/>
      <c r="BJ63" s="104"/>
      <c r="BK63" s="104"/>
    </row>
    <row r="64" spans="1:63" hidden="1" x14ac:dyDescent="0.35">
      <c r="A64" s="142" t="s">
        <v>315</v>
      </c>
      <c r="B64" s="142" t="s">
        <v>317</v>
      </c>
      <c r="C64" s="158">
        <v>192726489.87</v>
      </c>
      <c r="D64" s="158">
        <v>214111859</v>
      </c>
      <c r="E64" s="158">
        <v>44075319</v>
      </c>
      <c r="F64" s="158">
        <v>0</v>
      </c>
      <c r="G64" s="158">
        <v>0</v>
      </c>
      <c r="H64" s="158">
        <v>0</v>
      </c>
      <c r="I64" s="158">
        <v>53947004</v>
      </c>
      <c r="J64" s="74">
        <v>0</v>
      </c>
      <c r="K64" s="74">
        <v>0</v>
      </c>
      <c r="L64" s="74">
        <v>0</v>
      </c>
      <c r="M64" s="142"/>
      <c r="BJ64" s="104"/>
      <c r="BK64" s="104"/>
    </row>
    <row r="65" spans="1:63" s="142" customFormat="1" hidden="1" x14ac:dyDescent="0.35">
      <c r="A65" s="142" t="s">
        <v>1472</v>
      </c>
      <c r="B65" s="142" t="s">
        <v>1464</v>
      </c>
      <c r="C65" s="158">
        <v>145724407</v>
      </c>
      <c r="D65" s="158">
        <v>155652626</v>
      </c>
      <c r="E65" s="158">
        <v>0</v>
      </c>
      <c r="F65" s="158">
        <v>22897005</v>
      </c>
      <c r="G65" s="158">
        <v>0</v>
      </c>
      <c r="H65" s="158">
        <v>0</v>
      </c>
      <c r="I65" s="158">
        <v>0</v>
      </c>
      <c r="J65" s="74">
        <v>24560427</v>
      </c>
      <c r="K65" s="74">
        <v>0</v>
      </c>
      <c r="L65" s="74">
        <v>0</v>
      </c>
      <c r="M65" s="142" t="s">
        <v>1494</v>
      </c>
      <c r="BJ65" s="159"/>
      <c r="BK65" s="159"/>
    </row>
    <row r="66" spans="1:63" hidden="1" x14ac:dyDescent="0.35">
      <c r="A66" s="142" t="s">
        <v>318</v>
      </c>
      <c r="B66" s="142" t="s">
        <v>320</v>
      </c>
      <c r="C66" s="158">
        <v>13057818.9</v>
      </c>
      <c r="D66" s="158">
        <v>13851158</v>
      </c>
      <c r="E66" s="158">
        <v>82826017</v>
      </c>
      <c r="F66" s="158">
        <v>11596345</v>
      </c>
      <c r="G66" s="158">
        <v>0</v>
      </c>
      <c r="H66" s="158">
        <v>0</v>
      </c>
      <c r="I66" s="158">
        <v>90731362</v>
      </c>
      <c r="J66" s="74">
        <v>13230211</v>
      </c>
      <c r="K66" s="74">
        <v>0</v>
      </c>
      <c r="L66" s="74">
        <v>0</v>
      </c>
      <c r="M66" s="142"/>
      <c r="BJ66" s="104"/>
      <c r="BK66" s="104"/>
    </row>
    <row r="67" spans="1:63" hidden="1" x14ac:dyDescent="0.35">
      <c r="A67" s="142" t="s">
        <v>321</v>
      </c>
      <c r="B67" s="142" t="s">
        <v>323</v>
      </c>
      <c r="C67" s="158">
        <v>52357909</v>
      </c>
      <c r="D67" s="158">
        <v>58533767</v>
      </c>
      <c r="E67" s="158">
        <v>0</v>
      </c>
      <c r="F67" s="158">
        <v>7173799</v>
      </c>
      <c r="G67" s="158">
        <v>3515575</v>
      </c>
      <c r="H67" s="158">
        <v>0</v>
      </c>
      <c r="I67" s="158">
        <v>0</v>
      </c>
      <c r="J67" s="74">
        <v>8279751</v>
      </c>
      <c r="K67" s="74">
        <v>3780411</v>
      </c>
      <c r="L67" s="74">
        <v>0</v>
      </c>
      <c r="M67" s="142"/>
      <c r="BJ67" s="104"/>
      <c r="BK67" s="104"/>
    </row>
    <row r="68" spans="1:63" hidden="1" x14ac:dyDescent="0.35">
      <c r="A68" s="142" t="s">
        <v>327</v>
      </c>
      <c r="B68" s="142" t="s">
        <v>329</v>
      </c>
      <c r="C68" s="158">
        <v>8261193</v>
      </c>
      <c r="D68" s="158">
        <v>8438860</v>
      </c>
      <c r="E68" s="158">
        <v>52370689</v>
      </c>
      <c r="F68" s="158">
        <v>7873470</v>
      </c>
      <c r="G68" s="158">
        <v>3073037</v>
      </c>
      <c r="H68" s="158">
        <v>0</v>
      </c>
      <c r="I68" s="158">
        <v>57783640</v>
      </c>
      <c r="J68" s="74">
        <v>9022021</v>
      </c>
      <c r="K68" s="74">
        <v>3256469</v>
      </c>
      <c r="L68" s="74">
        <v>0</v>
      </c>
      <c r="M68" s="142"/>
      <c r="BJ68" s="104"/>
      <c r="BK68" s="104"/>
    </row>
    <row r="69" spans="1:63" hidden="1" x14ac:dyDescent="0.35">
      <c r="A69" s="142" t="s">
        <v>330</v>
      </c>
      <c r="B69" s="142" t="s">
        <v>332</v>
      </c>
      <c r="C69" s="158">
        <v>102551681</v>
      </c>
      <c r="D69" s="158">
        <v>110503600</v>
      </c>
      <c r="E69" s="158">
        <v>0</v>
      </c>
      <c r="F69" s="158">
        <v>15769561</v>
      </c>
      <c r="G69" s="158">
        <v>5409391</v>
      </c>
      <c r="H69" s="158">
        <v>0</v>
      </c>
      <c r="I69" s="158">
        <v>0</v>
      </c>
      <c r="J69" s="74">
        <v>17619669</v>
      </c>
      <c r="K69" s="74">
        <v>5661274</v>
      </c>
      <c r="L69" s="74">
        <v>0</v>
      </c>
      <c r="M69" s="142"/>
      <c r="BJ69" s="104"/>
      <c r="BK69" s="104"/>
    </row>
    <row r="70" spans="1:63" hidden="1" x14ac:dyDescent="0.35">
      <c r="A70" s="142" t="s">
        <v>333</v>
      </c>
      <c r="B70" s="142" t="s">
        <v>335</v>
      </c>
      <c r="C70" s="158">
        <v>8132553</v>
      </c>
      <c r="D70" s="158">
        <v>8718783</v>
      </c>
      <c r="E70" s="158">
        <v>40248960</v>
      </c>
      <c r="F70" s="158">
        <v>6759179</v>
      </c>
      <c r="G70" s="158">
        <v>2318583</v>
      </c>
      <c r="H70" s="158">
        <v>0</v>
      </c>
      <c r="I70" s="158">
        <v>43505162</v>
      </c>
      <c r="J70" s="74">
        <v>7683713</v>
      </c>
      <c r="K70" s="74">
        <v>2468805</v>
      </c>
      <c r="L70" s="74">
        <v>0</v>
      </c>
      <c r="M70" s="142"/>
      <c r="BJ70" s="104"/>
      <c r="BK70" s="104"/>
    </row>
    <row r="71" spans="1:63" hidden="1" x14ac:dyDescent="0.35">
      <c r="A71" s="142" t="s">
        <v>336</v>
      </c>
      <c r="B71" s="142" t="s">
        <v>338</v>
      </c>
      <c r="C71" s="158">
        <v>120704359</v>
      </c>
      <c r="D71" s="158">
        <v>130414045</v>
      </c>
      <c r="E71" s="158">
        <v>0</v>
      </c>
      <c r="F71" s="158">
        <v>16663284</v>
      </c>
      <c r="G71" s="158">
        <v>6276077</v>
      </c>
      <c r="H71" s="158">
        <v>0</v>
      </c>
      <c r="I71" s="158">
        <v>0</v>
      </c>
      <c r="J71" s="74">
        <v>18869630</v>
      </c>
      <c r="K71" s="74">
        <v>6563423</v>
      </c>
      <c r="L71" s="74">
        <v>0</v>
      </c>
      <c r="M71" s="142"/>
      <c r="BJ71" s="104"/>
      <c r="BK71" s="104"/>
    </row>
    <row r="72" spans="1:63" hidden="1" x14ac:dyDescent="0.35">
      <c r="A72" s="142" t="s">
        <v>339</v>
      </c>
      <c r="B72" s="142" t="s">
        <v>341</v>
      </c>
      <c r="C72" s="158">
        <v>267424217.06999999</v>
      </c>
      <c r="D72" s="158">
        <v>292980563</v>
      </c>
      <c r="E72" s="158">
        <v>0</v>
      </c>
      <c r="F72" s="158">
        <v>35704670</v>
      </c>
      <c r="G72" s="158">
        <v>11332649</v>
      </c>
      <c r="H72" s="158">
        <v>0</v>
      </c>
      <c r="I72" s="158">
        <v>0</v>
      </c>
      <c r="J72" s="74">
        <v>40001102</v>
      </c>
      <c r="K72" s="74">
        <v>11963580</v>
      </c>
      <c r="L72" s="74">
        <v>0</v>
      </c>
      <c r="M72" s="142"/>
      <c r="BJ72" s="104"/>
      <c r="BK72" s="104"/>
    </row>
    <row r="73" spans="1:63" hidden="1" x14ac:dyDescent="0.35">
      <c r="A73" s="142" t="s">
        <v>342</v>
      </c>
      <c r="B73" s="142" t="s">
        <v>344</v>
      </c>
      <c r="C73" s="158">
        <v>10174688.59</v>
      </c>
      <c r="D73" s="158">
        <v>11056782.939999999</v>
      </c>
      <c r="E73" s="158">
        <v>52739340</v>
      </c>
      <c r="F73" s="158">
        <v>7928894</v>
      </c>
      <c r="G73" s="158">
        <v>3094669</v>
      </c>
      <c r="H73" s="158">
        <v>0</v>
      </c>
      <c r="I73" s="158">
        <v>58103593</v>
      </c>
      <c r="J73" s="74">
        <v>9071976</v>
      </c>
      <c r="K73" s="74">
        <v>3274500</v>
      </c>
      <c r="L73" s="74">
        <v>0</v>
      </c>
      <c r="M73" s="142"/>
      <c r="BJ73" s="104"/>
      <c r="BK73" s="104"/>
    </row>
    <row r="74" spans="1:63" hidden="1" x14ac:dyDescent="0.35">
      <c r="A74" s="142" t="s">
        <v>345</v>
      </c>
      <c r="B74" s="142" t="s">
        <v>347</v>
      </c>
      <c r="C74" s="158">
        <v>128591000</v>
      </c>
      <c r="D74" s="158">
        <v>140111000</v>
      </c>
      <c r="E74" s="158">
        <v>0</v>
      </c>
      <c r="F74" s="158">
        <v>15129214</v>
      </c>
      <c r="G74" s="158">
        <v>5752519</v>
      </c>
      <c r="H74" s="158">
        <v>0</v>
      </c>
      <c r="I74" s="158">
        <v>0</v>
      </c>
      <c r="J74" s="74">
        <v>17590491</v>
      </c>
      <c r="K74" s="74">
        <v>6380157</v>
      </c>
      <c r="L74" s="74">
        <v>0</v>
      </c>
      <c r="M74" s="142"/>
      <c r="BJ74" s="104"/>
      <c r="BK74" s="104"/>
    </row>
    <row r="75" spans="1:63" hidden="1" x14ac:dyDescent="0.35">
      <c r="A75" s="142" t="s">
        <v>348</v>
      </c>
      <c r="B75" s="142" t="s">
        <v>350</v>
      </c>
      <c r="C75" s="158">
        <v>248095788</v>
      </c>
      <c r="D75" s="158">
        <v>266338483</v>
      </c>
      <c r="E75" s="158">
        <v>0</v>
      </c>
      <c r="F75" s="158">
        <v>30508548</v>
      </c>
      <c r="G75" s="158">
        <v>14950946</v>
      </c>
      <c r="H75" s="158">
        <v>0</v>
      </c>
      <c r="I75" s="158">
        <v>0</v>
      </c>
      <c r="J75" s="74">
        <v>34521479</v>
      </c>
      <c r="K75" s="74">
        <v>15761992</v>
      </c>
      <c r="L75" s="74">
        <v>0</v>
      </c>
      <c r="M75" s="142"/>
      <c r="BJ75" s="104"/>
      <c r="BK75" s="104"/>
    </row>
    <row r="76" spans="1:63" hidden="1" x14ac:dyDescent="0.35">
      <c r="A76" s="142" t="s">
        <v>351</v>
      </c>
      <c r="B76" s="142" t="s">
        <v>353</v>
      </c>
      <c r="C76" s="158">
        <v>144779807</v>
      </c>
      <c r="D76" s="158">
        <v>158975939</v>
      </c>
      <c r="E76" s="158">
        <v>38798395</v>
      </c>
      <c r="F76" s="158">
        <v>0</v>
      </c>
      <c r="G76" s="158">
        <v>0</v>
      </c>
      <c r="H76" s="158">
        <v>0</v>
      </c>
      <c r="I76" s="158">
        <v>46936160</v>
      </c>
      <c r="J76" s="74">
        <v>0</v>
      </c>
      <c r="K76" s="74">
        <v>0</v>
      </c>
      <c r="L76" s="74">
        <v>0</v>
      </c>
      <c r="M76" s="142"/>
      <c r="BJ76" s="104"/>
      <c r="BK76" s="104"/>
    </row>
    <row r="77" spans="1:63" hidden="1" x14ac:dyDescent="0.35">
      <c r="A77" s="142" t="s">
        <v>354</v>
      </c>
      <c r="B77" s="142" t="s">
        <v>356</v>
      </c>
      <c r="C77" s="158">
        <v>6761379</v>
      </c>
      <c r="D77" s="158">
        <v>7162535</v>
      </c>
      <c r="E77" s="158">
        <v>41033780</v>
      </c>
      <c r="F77" s="158">
        <v>7023727</v>
      </c>
      <c r="G77" s="158">
        <v>2176404</v>
      </c>
      <c r="H77" s="158">
        <v>0</v>
      </c>
      <c r="I77" s="158">
        <v>45727356</v>
      </c>
      <c r="J77" s="74">
        <v>8014679</v>
      </c>
      <c r="K77" s="74">
        <v>2332714</v>
      </c>
      <c r="L77" s="74">
        <v>0</v>
      </c>
      <c r="M77" s="142"/>
      <c r="BJ77" s="104"/>
      <c r="BK77" s="104"/>
    </row>
    <row r="78" spans="1:63" hidden="1" x14ac:dyDescent="0.35">
      <c r="A78" s="142" t="s">
        <v>357</v>
      </c>
      <c r="B78" s="142" t="s">
        <v>359</v>
      </c>
      <c r="C78" s="158">
        <v>13085909</v>
      </c>
      <c r="D78" s="158">
        <v>14270452</v>
      </c>
      <c r="E78" s="158">
        <v>86570564</v>
      </c>
      <c r="F78" s="158">
        <v>13329651</v>
      </c>
      <c r="G78" s="158">
        <v>5306842</v>
      </c>
      <c r="H78" s="158">
        <v>0</v>
      </c>
      <c r="I78" s="158">
        <v>94640550</v>
      </c>
      <c r="J78" s="74">
        <v>14992081</v>
      </c>
      <c r="K78" s="74">
        <v>5581291</v>
      </c>
      <c r="L78" s="74">
        <v>0</v>
      </c>
      <c r="M78" s="142"/>
      <c r="BJ78" s="104"/>
      <c r="BK78" s="104"/>
    </row>
    <row r="79" spans="1:63" hidden="1" x14ac:dyDescent="0.35">
      <c r="A79" s="142" t="s">
        <v>362</v>
      </c>
      <c r="B79" s="142" t="s">
        <v>364</v>
      </c>
      <c r="C79" s="158">
        <v>11113500</v>
      </c>
      <c r="D79" s="158">
        <v>11877132</v>
      </c>
      <c r="E79" s="158">
        <v>65707147</v>
      </c>
      <c r="F79" s="158">
        <v>10802011</v>
      </c>
      <c r="G79" s="158">
        <v>3527798</v>
      </c>
      <c r="H79" s="158">
        <v>0</v>
      </c>
      <c r="I79" s="158">
        <v>72197776</v>
      </c>
      <c r="J79" s="74">
        <v>12274338</v>
      </c>
      <c r="K79" s="74">
        <v>3915476</v>
      </c>
      <c r="L79" s="74">
        <v>0</v>
      </c>
      <c r="M79" s="142"/>
      <c r="BJ79" s="104"/>
      <c r="BK79" s="104"/>
    </row>
    <row r="80" spans="1:63" hidden="1" x14ac:dyDescent="0.35">
      <c r="A80" s="142" t="s">
        <v>365</v>
      </c>
      <c r="B80" s="142" t="s">
        <v>367</v>
      </c>
      <c r="C80" s="158">
        <v>15448654.289999999</v>
      </c>
      <c r="D80" s="158">
        <v>16586198.960000001</v>
      </c>
      <c r="E80" s="158">
        <v>86650862</v>
      </c>
      <c r="F80" s="158">
        <v>12131856</v>
      </c>
      <c r="G80" s="158">
        <v>0</v>
      </c>
      <c r="H80" s="158">
        <v>0</v>
      </c>
      <c r="I80" s="158">
        <v>95749640</v>
      </c>
      <c r="J80" s="74">
        <v>13961963</v>
      </c>
      <c r="K80" s="74">
        <v>0</v>
      </c>
      <c r="L80" s="74">
        <v>0</v>
      </c>
      <c r="M80" s="142"/>
      <c r="BJ80" s="104"/>
      <c r="BK80" s="104"/>
    </row>
    <row r="81" spans="1:63" hidden="1" x14ac:dyDescent="0.35">
      <c r="A81" s="142" t="s">
        <v>368</v>
      </c>
      <c r="B81" s="142" t="s">
        <v>370</v>
      </c>
      <c r="C81" s="158">
        <v>9516691</v>
      </c>
      <c r="D81" s="158">
        <v>10381285</v>
      </c>
      <c r="E81" s="158">
        <v>60152310</v>
      </c>
      <c r="F81" s="158">
        <v>11304360</v>
      </c>
      <c r="G81" s="158">
        <v>0</v>
      </c>
      <c r="H81" s="158">
        <v>0</v>
      </c>
      <c r="I81" s="158">
        <v>65583360.810000002</v>
      </c>
      <c r="J81" s="74">
        <v>12652605.9</v>
      </c>
      <c r="K81" s="74">
        <v>0</v>
      </c>
      <c r="L81" s="74">
        <v>0</v>
      </c>
      <c r="M81" s="142"/>
      <c r="BJ81" s="104"/>
      <c r="BK81" s="104"/>
    </row>
    <row r="82" spans="1:63" hidden="1" x14ac:dyDescent="0.35">
      <c r="A82" s="142" t="s">
        <v>371</v>
      </c>
      <c r="B82" s="142" t="s">
        <v>373</v>
      </c>
      <c r="C82" s="158">
        <v>184330309</v>
      </c>
      <c r="D82" s="158">
        <v>202821497</v>
      </c>
      <c r="E82" s="158">
        <v>0</v>
      </c>
      <c r="F82" s="158">
        <v>26966384</v>
      </c>
      <c r="G82" s="158">
        <v>10236166</v>
      </c>
      <c r="H82" s="158">
        <v>0</v>
      </c>
      <c r="I82" s="158">
        <v>0</v>
      </c>
      <c r="J82" s="74">
        <v>30611955.960000001</v>
      </c>
      <c r="K82" s="74">
        <v>10894326.029999999</v>
      </c>
      <c r="L82" s="74">
        <v>0</v>
      </c>
      <c r="M82" s="142"/>
      <c r="BJ82" s="104"/>
      <c r="BK82" s="104"/>
    </row>
    <row r="83" spans="1:63" hidden="1" x14ac:dyDescent="0.35">
      <c r="A83" s="142" t="s">
        <v>379</v>
      </c>
      <c r="B83" s="142" t="s">
        <v>381</v>
      </c>
      <c r="C83" s="158">
        <v>8501296</v>
      </c>
      <c r="D83" s="158">
        <v>9064966</v>
      </c>
      <c r="E83" s="158">
        <v>49749577</v>
      </c>
      <c r="F83" s="158">
        <v>8640867</v>
      </c>
      <c r="G83" s="158">
        <v>2965128</v>
      </c>
      <c r="H83" s="158">
        <v>0</v>
      </c>
      <c r="I83" s="158">
        <v>54733657</v>
      </c>
      <c r="J83" s="74">
        <v>9708945</v>
      </c>
      <c r="K83" s="74">
        <v>3138407</v>
      </c>
      <c r="L83" s="74">
        <v>0</v>
      </c>
      <c r="M83" s="142"/>
      <c r="BJ83" s="104"/>
      <c r="BK83" s="104"/>
    </row>
    <row r="84" spans="1:63" hidden="1" x14ac:dyDescent="0.35">
      <c r="A84" s="142" t="s">
        <v>376</v>
      </c>
      <c r="B84" s="142" t="s">
        <v>378</v>
      </c>
      <c r="C84" s="158">
        <v>21433601</v>
      </c>
      <c r="D84" s="158">
        <v>22436238</v>
      </c>
      <c r="E84" s="158">
        <v>118088365</v>
      </c>
      <c r="F84" s="158">
        <v>19577246</v>
      </c>
      <c r="G84" s="158">
        <v>0</v>
      </c>
      <c r="H84" s="158">
        <v>0</v>
      </c>
      <c r="I84" s="158">
        <v>128097594</v>
      </c>
      <c r="J84" s="74">
        <v>22049323</v>
      </c>
      <c r="K84" s="74">
        <v>0</v>
      </c>
      <c r="L84" s="74">
        <v>0</v>
      </c>
      <c r="M84" s="142"/>
      <c r="BJ84" s="104"/>
      <c r="BK84" s="104"/>
    </row>
    <row r="85" spans="1:63" hidden="1" x14ac:dyDescent="0.35">
      <c r="A85" s="142" t="s">
        <v>382</v>
      </c>
      <c r="B85" s="142" t="s">
        <v>384</v>
      </c>
      <c r="C85" s="158">
        <v>8771741</v>
      </c>
      <c r="D85" s="158">
        <v>9100335</v>
      </c>
      <c r="E85" s="158">
        <v>51994808</v>
      </c>
      <c r="F85" s="158">
        <v>6966584</v>
      </c>
      <c r="G85" s="158">
        <v>3329087</v>
      </c>
      <c r="H85" s="158">
        <v>0</v>
      </c>
      <c r="I85" s="158">
        <v>56070018</v>
      </c>
      <c r="J85" s="74">
        <v>7816522</v>
      </c>
      <c r="K85" s="74">
        <v>3453505</v>
      </c>
      <c r="L85" s="74">
        <v>0</v>
      </c>
      <c r="M85" s="142"/>
      <c r="BJ85" s="104"/>
      <c r="BK85" s="104"/>
    </row>
    <row r="86" spans="1:63" hidden="1" x14ac:dyDescent="0.35">
      <c r="A86" s="142" t="s">
        <v>386</v>
      </c>
      <c r="B86" s="142" t="s">
        <v>388</v>
      </c>
      <c r="C86" s="158">
        <v>9454954</v>
      </c>
      <c r="D86" s="158">
        <v>10077463.84</v>
      </c>
      <c r="E86" s="158">
        <v>60499575</v>
      </c>
      <c r="F86" s="158">
        <v>9945922</v>
      </c>
      <c r="G86" s="158">
        <v>3248205</v>
      </c>
      <c r="H86" s="158">
        <v>0</v>
      </c>
      <c r="I86" s="158">
        <v>67280558</v>
      </c>
      <c r="J86" s="74">
        <v>11438362</v>
      </c>
      <c r="K86" s="74">
        <v>3648801.79</v>
      </c>
      <c r="L86" s="74">
        <v>0</v>
      </c>
      <c r="M86" s="142"/>
      <c r="BJ86" s="104"/>
      <c r="BK86" s="104"/>
    </row>
    <row r="87" spans="1:63" hidden="1" x14ac:dyDescent="0.35">
      <c r="A87" s="142" t="s">
        <v>392</v>
      </c>
      <c r="B87" s="142" t="s">
        <v>394</v>
      </c>
      <c r="C87" s="158">
        <v>14810871</v>
      </c>
      <c r="D87" s="158">
        <v>15544653</v>
      </c>
      <c r="E87" s="158">
        <v>98589513</v>
      </c>
      <c r="F87" s="158">
        <v>17648740</v>
      </c>
      <c r="G87" s="158">
        <v>0</v>
      </c>
      <c r="H87" s="158">
        <v>0</v>
      </c>
      <c r="I87" s="158">
        <v>106640766</v>
      </c>
      <c r="J87" s="74">
        <v>19380229</v>
      </c>
      <c r="K87" s="74">
        <v>0</v>
      </c>
      <c r="L87" s="74">
        <v>0</v>
      </c>
      <c r="M87" s="142"/>
      <c r="BJ87" s="104"/>
      <c r="BK87" s="104"/>
    </row>
    <row r="88" spans="1:63" hidden="1" x14ac:dyDescent="0.35">
      <c r="A88" s="142" t="s">
        <v>397</v>
      </c>
      <c r="B88" s="142" t="s">
        <v>399</v>
      </c>
      <c r="C88" s="158">
        <v>133276000</v>
      </c>
      <c r="D88" s="158">
        <v>139361000</v>
      </c>
      <c r="E88" s="158">
        <v>32451873</v>
      </c>
      <c r="F88" s="158">
        <v>0</v>
      </c>
      <c r="G88" s="158">
        <v>0</v>
      </c>
      <c r="H88" s="158">
        <v>0</v>
      </c>
      <c r="I88" s="158">
        <v>38122613</v>
      </c>
      <c r="J88" s="74">
        <v>0</v>
      </c>
      <c r="K88" s="74">
        <v>0</v>
      </c>
      <c r="L88" s="74">
        <v>0</v>
      </c>
      <c r="M88" s="142"/>
      <c r="BJ88" s="104"/>
      <c r="BK88" s="104"/>
    </row>
    <row r="89" spans="1:63" hidden="1" x14ac:dyDescent="0.35">
      <c r="A89" s="142" t="s">
        <v>400</v>
      </c>
      <c r="B89" s="142" t="s">
        <v>402</v>
      </c>
      <c r="C89" s="158">
        <v>12154032</v>
      </c>
      <c r="D89" s="158">
        <v>12526276</v>
      </c>
      <c r="E89" s="158">
        <v>72302501</v>
      </c>
      <c r="F89" s="158">
        <v>10870742</v>
      </c>
      <c r="G89" s="158">
        <v>4043896</v>
      </c>
      <c r="H89" s="158">
        <v>0</v>
      </c>
      <c r="I89" s="158">
        <v>76872869</v>
      </c>
      <c r="J89" s="74">
        <v>11989165</v>
      </c>
      <c r="K89" s="74">
        <v>4133003</v>
      </c>
      <c r="L89" s="74">
        <v>0</v>
      </c>
      <c r="M89" s="142"/>
      <c r="BJ89" s="104"/>
      <c r="BK89" s="104"/>
    </row>
    <row r="90" spans="1:63" hidden="1" x14ac:dyDescent="0.35">
      <c r="A90" s="142" t="s">
        <v>403</v>
      </c>
      <c r="B90" s="142" t="s">
        <v>405</v>
      </c>
      <c r="C90" s="158">
        <v>6713278</v>
      </c>
      <c r="D90" s="158">
        <v>7089537</v>
      </c>
      <c r="E90" s="158">
        <v>49908273</v>
      </c>
      <c r="F90" s="158">
        <v>8934197</v>
      </c>
      <c r="G90" s="158">
        <v>0</v>
      </c>
      <c r="H90" s="158">
        <v>0</v>
      </c>
      <c r="I90" s="158">
        <v>54079794</v>
      </c>
      <c r="J90" s="74">
        <v>9828125</v>
      </c>
      <c r="K90" s="74">
        <v>0</v>
      </c>
      <c r="L90" s="74">
        <v>0</v>
      </c>
      <c r="M90" s="142"/>
      <c r="BJ90" s="104"/>
      <c r="BK90" s="104"/>
    </row>
    <row r="91" spans="1:63" hidden="1" x14ac:dyDescent="0.35">
      <c r="A91" s="142" t="s">
        <v>406</v>
      </c>
      <c r="B91" s="142" t="s">
        <v>408</v>
      </c>
      <c r="C91" s="158">
        <v>6858963</v>
      </c>
      <c r="D91" s="158">
        <v>7282430</v>
      </c>
      <c r="E91" s="158">
        <v>45472542</v>
      </c>
      <c r="F91" s="158">
        <v>7636397</v>
      </c>
      <c r="G91" s="158">
        <v>2619493</v>
      </c>
      <c r="H91" s="158">
        <v>0</v>
      </c>
      <c r="I91" s="158">
        <v>48187686</v>
      </c>
      <c r="J91" s="74">
        <v>8510722</v>
      </c>
      <c r="K91" s="74">
        <v>2734526</v>
      </c>
      <c r="L91" s="74">
        <v>0</v>
      </c>
      <c r="M91" s="142"/>
      <c r="BJ91" s="104"/>
      <c r="BK91" s="104"/>
    </row>
    <row r="92" spans="1:63" hidden="1" x14ac:dyDescent="0.35">
      <c r="A92" s="142" t="s">
        <v>409</v>
      </c>
      <c r="B92" s="142" t="s">
        <v>411</v>
      </c>
      <c r="C92" s="158">
        <v>5977547</v>
      </c>
      <c r="D92" s="158">
        <v>6405118</v>
      </c>
      <c r="E92" s="158">
        <v>53760952</v>
      </c>
      <c r="F92" s="158">
        <v>8277811</v>
      </c>
      <c r="G92" s="158">
        <v>3295588</v>
      </c>
      <c r="H92" s="158">
        <v>0</v>
      </c>
      <c r="I92" s="158">
        <v>58625622</v>
      </c>
      <c r="J92" s="74">
        <v>9286929</v>
      </c>
      <c r="K92" s="74">
        <v>3457362</v>
      </c>
      <c r="L92" s="74">
        <v>0</v>
      </c>
      <c r="M92" s="142"/>
    </row>
    <row r="93" spans="1:63" hidden="1" x14ac:dyDescent="0.35">
      <c r="A93" s="142" t="s">
        <v>412</v>
      </c>
      <c r="B93" s="142" t="s">
        <v>414</v>
      </c>
      <c r="C93" s="158">
        <v>7196868</v>
      </c>
      <c r="D93" s="158">
        <v>7710136</v>
      </c>
      <c r="E93" s="158">
        <v>56029456</v>
      </c>
      <c r="F93" s="158">
        <v>9211050</v>
      </c>
      <c r="G93" s="158">
        <v>3008205</v>
      </c>
      <c r="H93" s="158">
        <v>0</v>
      </c>
      <c r="I93" s="158">
        <v>61201456.240000002</v>
      </c>
      <c r="J93" s="74">
        <v>10404854.800000001</v>
      </c>
      <c r="K93" s="74">
        <v>3319116.12</v>
      </c>
      <c r="L93" s="74">
        <v>0</v>
      </c>
      <c r="M93" s="142"/>
    </row>
    <row r="94" spans="1:63" hidden="1" x14ac:dyDescent="0.35">
      <c r="A94" s="142" t="s">
        <v>415</v>
      </c>
      <c r="B94" s="142" t="s">
        <v>417</v>
      </c>
      <c r="C94" s="158">
        <v>9210470</v>
      </c>
      <c r="D94" s="158">
        <v>9473190</v>
      </c>
      <c r="E94" s="158">
        <v>40523952</v>
      </c>
      <c r="F94" s="158">
        <v>6936460</v>
      </c>
      <c r="G94" s="158">
        <v>2149363</v>
      </c>
      <c r="H94" s="158">
        <v>0</v>
      </c>
      <c r="I94" s="158">
        <v>45064121</v>
      </c>
      <c r="J94" s="74">
        <v>7898433</v>
      </c>
      <c r="K94" s="74">
        <v>2298880</v>
      </c>
      <c r="L94" s="74">
        <v>0</v>
      </c>
      <c r="M94" s="142"/>
    </row>
    <row r="95" spans="1:63" hidden="1" x14ac:dyDescent="0.35">
      <c r="A95" s="142" t="s">
        <v>418</v>
      </c>
      <c r="B95" s="142" t="s">
        <v>420</v>
      </c>
      <c r="C95" s="158">
        <v>13044673</v>
      </c>
      <c r="D95" s="158">
        <v>13591730</v>
      </c>
      <c r="E95" s="158">
        <v>52846630</v>
      </c>
      <c r="F95" s="158">
        <v>7945024</v>
      </c>
      <c r="G95" s="158">
        <v>3100965</v>
      </c>
      <c r="H95" s="158">
        <v>0</v>
      </c>
      <c r="I95" s="158">
        <v>57240059</v>
      </c>
      <c r="J95" s="74">
        <v>8937149</v>
      </c>
      <c r="K95" s="74">
        <v>3225834</v>
      </c>
      <c r="L95" s="74">
        <v>0</v>
      </c>
      <c r="M95" s="142"/>
    </row>
    <row r="96" spans="1:63" hidden="1" x14ac:dyDescent="0.35">
      <c r="A96" s="142" t="s">
        <v>421</v>
      </c>
      <c r="B96" s="142" t="s">
        <v>423</v>
      </c>
      <c r="C96" s="158">
        <v>7833236</v>
      </c>
      <c r="D96" s="158">
        <v>8600981</v>
      </c>
      <c r="E96" s="158">
        <v>39410773</v>
      </c>
      <c r="F96" s="158">
        <v>7536074</v>
      </c>
      <c r="G96" s="158">
        <v>0</v>
      </c>
      <c r="H96" s="158">
        <v>0</v>
      </c>
      <c r="I96" s="158">
        <v>43802215</v>
      </c>
      <c r="J96" s="74">
        <v>8452865</v>
      </c>
      <c r="K96" s="74">
        <v>0</v>
      </c>
      <c r="L96" s="74">
        <v>0</v>
      </c>
      <c r="M96" s="142"/>
    </row>
    <row r="97" spans="1:13" hidden="1" x14ac:dyDescent="0.35">
      <c r="A97" s="142" t="s">
        <v>424</v>
      </c>
      <c r="B97" s="142" t="s">
        <v>426</v>
      </c>
      <c r="C97" s="158">
        <v>7518274</v>
      </c>
      <c r="D97" s="158">
        <v>8029012</v>
      </c>
      <c r="E97" s="158">
        <v>42904404</v>
      </c>
      <c r="F97" s="158">
        <v>6478617</v>
      </c>
      <c r="G97" s="158">
        <v>2171080</v>
      </c>
      <c r="H97" s="158">
        <v>0</v>
      </c>
      <c r="I97" s="158">
        <v>47536592</v>
      </c>
      <c r="J97" s="74">
        <v>7422638</v>
      </c>
      <c r="K97" s="74">
        <v>2425660</v>
      </c>
      <c r="L97" s="74">
        <v>0</v>
      </c>
      <c r="M97" s="142"/>
    </row>
    <row r="98" spans="1:13" hidden="1" x14ac:dyDescent="0.35">
      <c r="A98" s="142" t="s">
        <v>427</v>
      </c>
      <c r="B98" s="142" t="s">
        <v>429</v>
      </c>
      <c r="C98" s="158">
        <v>95682014</v>
      </c>
      <c r="D98" s="158">
        <v>103868834</v>
      </c>
      <c r="E98" s="158">
        <v>0</v>
      </c>
      <c r="F98" s="158">
        <v>7186143</v>
      </c>
      <c r="G98" s="158">
        <v>4404562</v>
      </c>
      <c r="H98" s="158">
        <v>0</v>
      </c>
      <c r="I98" s="158">
        <v>0</v>
      </c>
      <c r="J98" s="74">
        <v>8101353</v>
      </c>
      <c r="K98" s="74">
        <v>4599938</v>
      </c>
      <c r="L98" s="74">
        <v>0</v>
      </c>
      <c r="M98" s="142"/>
    </row>
    <row r="99" spans="1:13" hidden="1" x14ac:dyDescent="0.35">
      <c r="A99" s="142" t="s">
        <v>432</v>
      </c>
      <c r="B99" s="142" t="s">
        <v>434</v>
      </c>
      <c r="C99" s="158">
        <v>7023130</v>
      </c>
      <c r="D99" s="158">
        <v>7511853</v>
      </c>
      <c r="E99" s="158">
        <v>57387851</v>
      </c>
      <c r="F99" s="158">
        <v>8573688</v>
      </c>
      <c r="G99" s="158">
        <v>3041842</v>
      </c>
      <c r="H99" s="158">
        <v>0</v>
      </c>
      <c r="I99" s="158">
        <v>62107834</v>
      </c>
      <c r="J99" s="74">
        <v>9604655</v>
      </c>
      <c r="K99" s="74">
        <v>3194752</v>
      </c>
      <c r="L99" s="74">
        <v>0</v>
      </c>
      <c r="M99" s="142"/>
    </row>
    <row r="100" spans="1:13" hidden="1" x14ac:dyDescent="0.35">
      <c r="A100" s="142" t="s">
        <v>435</v>
      </c>
      <c r="B100" s="142" t="s">
        <v>437</v>
      </c>
      <c r="C100" s="158">
        <v>8189226</v>
      </c>
      <c r="D100" s="158">
        <v>8602007</v>
      </c>
      <c r="E100" s="158">
        <v>51601848</v>
      </c>
      <c r="F100" s="158">
        <v>9867235</v>
      </c>
      <c r="G100" s="158">
        <v>0</v>
      </c>
      <c r="H100" s="158">
        <v>0</v>
      </c>
      <c r="I100" s="158">
        <v>55810191</v>
      </c>
      <c r="J100" s="74">
        <v>10770140</v>
      </c>
      <c r="K100" s="74">
        <v>0</v>
      </c>
      <c r="L100" s="74">
        <v>0</v>
      </c>
      <c r="M100" s="142"/>
    </row>
    <row r="101" spans="1:13" hidden="1" x14ac:dyDescent="0.35">
      <c r="A101" s="142" t="s">
        <v>438</v>
      </c>
      <c r="B101" s="142" t="s">
        <v>440</v>
      </c>
      <c r="C101" s="158">
        <v>6239260</v>
      </c>
      <c r="D101" s="158">
        <v>6537374</v>
      </c>
      <c r="E101" s="158">
        <v>34779854</v>
      </c>
      <c r="F101" s="158">
        <v>5717688</v>
      </c>
      <c r="G101" s="158">
        <v>1867320</v>
      </c>
      <c r="H101" s="158">
        <v>0</v>
      </c>
      <c r="I101" s="158">
        <v>37767691</v>
      </c>
      <c r="J101" s="74">
        <v>6420882</v>
      </c>
      <c r="K101" s="74">
        <v>2048241</v>
      </c>
      <c r="L101" s="74">
        <v>0</v>
      </c>
      <c r="M101" s="142"/>
    </row>
    <row r="102" spans="1:13" hidden="1" x14ac:dyDescent="0.35">
      <c r="A102" s="142" t="s">
        <v>441</v>
      </c>
      <c r="B102" s="142" t="s">
        <v>443</v>
      </c>
      <c r="C102" s="158">
        <v>7512530</v>
      </c>
      <c r="D102" s="158">
        <v>8064030</v>
      </c>
      <c r="E102" s="158">
        <v>46394836</v>
      </c>
      <c r="F102" s="158">
        <v>6975054</v>
      </c>
      <c r="G102" s="158">
        <v>2722383</v>
      </c>
      <c r="H102" s="158">
        <v>0</v>
      </c>
      <c r="I102" s="158">
        <v>50894492</v>
      </c>
      <c r="J102" s="74">
        <v>7946387</v>
      </c>
      <c r="K102" s="74">
        <v>2868223</v>
      </c>
      <c r="L102" s="74">
        <v>0</v>
      </c>
      <c r="M102" s="142"/>
    </row>
    <row r="103" spans="1:13" hidden="1" x14ac:dyDescent="0.35">
      <c r="A103" s="142" t="s">
        <v>444</v>
      </c>
      <c r="B103" s="142" t="s">
        <v>446</v>
      </c>
      <c r="C103" s="158">
        <v>5315042</v>
      </c>
      <c r="D103" s="158">
        <v>5774659</v>
      </c>
      <c r="E103" s="158">
        <v>41146782</v>
      </c>
      <c r="F103" s="158">
        <v>7641657</v>
      </c>
      <c r="G103" s="158">
        <v>0</v>
      </c>
      <c r="H103" s="158">
        <v>0</v>
      </c>
      <c r="I103" s="158">
        <v>44513380.799999997</v>
      </c>
      <c r="J103" s="74">
        <v>8451072</v>
      </c>
      <c r="K103" s="74">
        <v>0</v>
      </c>
      <c r="L103" s="74">
        <v>0</v>
      </c>
      <c r="M103" s="142"/>
    </row>
    <row r="104" spans="1:13" hidden="1" x14ac:dyDescent="0.35">
      <c r="A104" s="142" t="s">
        <v>447</v>
      </c>
      <c r="B104" s="142" t="s">
        <v>449</v>
      </c>
      <c r="C104" s="158">
        <v>101721180</v>
      </c>
      <c r="D104" s="158">
        <v>110030860</v>
      </c>
      <c r="E104" s="158">
        <v>27782603</v>
      </c>
      <c r="F104" s="158">
        <v>0</v>
      </c>
      <c r="G104" s="158">
        <v>0</v>
      </c>
      <c r="H104" s="158">
        <v>0</v>
      </c>
      <c r="I104" s="158">
        <v>33109142.199999999</v>
      </c>
      <c r="J104" s="74">
        <v>0</v>
      </c>
      <c r="K104" s="74">
        <v>0</v>
      </c>
      <c r="L104" s="74">
        <v>0</v>
      </c>
      <c r="M104" s="142"/>
    </row>
    <row r="105" spans="1:13" hidden="1" x14ac:dyDescent="0.35">
      <c r="A105" s="142" t="s">
        <v>450</v>
      </c>
      <c r="B105" s="142" t="s">
        <v>452</v>
      </c>
      <c r="C105" s="158">
        <v>12069402</v>
      </c>
      <c r="D105" s="158">
        <v>12927564</v>
      </c>
      <c r="E105" s="158">
        <v>87128701</v>
      </c>
      <c r="F105" s="158">
        <v>15597121</v>
      </c>
      <c r="G105" s="158">
        <v>0</v>
      </c>
      <c r="H105" s="158">
        <v>0</v>
      </c>
      <c r="I105" s="158">
        <v>94876941</v>
      </c>
      <c r="J105" s="74">
        <v>17242345</v>
      </c>
      <c r="K105" s="74">
        <v>0</v>
      </c>
      <c r="L105" s="74">
        <v>0</v>
      </c>
      <c r="M105" s="142"/>
    </row>
    <row r="106" spans="1:13" hidden="1" x14ac:dyDescent="0.35">
      <c r="A106" s="142" t="s">
        <v>453</v>
      </c>
      <c r="B106" s="142" t="s">
        <v>455</v>
      </c>
      <c r="C106" s="158">
        <v>87746425</v>
      </c>
      <c r="D106" s="158">
        <v>94362766</v>
      </c>
      <c r="E106" s="158">
        <v>24701359</v>
      </c>
      <c r="F106" s="158">
        <v>0</v>
      </c>
      <c r="G106" s="158">
        <v>0</v>
      </c>
      <c r="H106" s="158">
        <v>0</v>
      </c>
      <c r="I106" s="158">
        <v>29266143.789999999</v>
      </c>
      <c r="J106" s="74">
        <v>0</v>
      </c>
      <c r="K106" s="74">
        <v>0</v>
      </c>
      <c r="L106" s="74">
        <v>0</v>
      </c>
      <c r="M106" s="142"/>
    </row>
    <row r="107" spans="1:13" hidden="1" x14ac:dyDescent="0.35">
      <c r="A107" s="142" t="s">
        <v>456</v>
      </c>
      <c r="B107" s="142" t="s">
        <v>458</v>
      </c>
      <c r="C107" s="158">
        <v>52326980</v>
      </c>
      <c r="D107" s="158">
        <v>57335091</v>
      </c>
      <c r="E107" s="158">
        <v>0</v>
      </c>
      <c r="F107" s="158">
        <v>7440948</v>
      </c>
      <c r="G107" s="158">
        <v>2803615</v>
      </c>
      <c r="H107" s="158">
        <v>671821</v>
      </c>
      <c r="I107" s="158">
        <v>0</v>
      </c>
      <c r="J107" s="74">
        <v>8436051</v>
      </c>
      <c r="K107" s="74">
        <v>2955341</v>
      </c>
      <c r="L107" s="74">
        <v>680789</v>
      </c>
      <c r="M107" s="142"/>
    </row>
    <row r="108" spans="1:13" hidden="1" x14ac:dyDescent="0.35">
      <c r="A108" s="142" t="s">
        <v>463</v>
      </c>
      <c r="B108" s="142" t="s">
        <v>465</v>
      </c>
      <c r="C108" s="158">
        <v>63786000</v>
      </c>
      <c r="D108" s="158">
        <v>68439525</v>
      </c>
      <c r="E108" s="158">
        <v>26729975</v>
      </c>
      <c r="F108" s="158">
        <v>0</v>
      </c>
      <c r="G108" s="158">
        <v>0</v>
      </c>
      <c r="H108" s="158">
        <v>0</v>
      </c>
      <c r="I108" s="158">
        <v>32542420</v>
      </c>
      <c r="J108" s="74">
        <v>0</v>
      </c>
      <c r="K108" s="74">
        <v>0</v>
      </c>
      <c r="L108" s="74">
        <v>0</v>
      </c>
      <c r="M108" s="142"/>
    </row>
    <row r="109" spans="1:13" hidden="1" x14ac:dyDescent="0.35">
      <c r="A109" s="142" t="s">
        <v>466</v>
      </c>
      <c r="B109" s="142" t="s">
        <v>468</v>
      </c>
      <c r="C109" s="158">
        <v>7964965</v>
      </c>
      <c r="D109" s="158">
        <v>8768519</v>
      </c>
      <c r="E109" s="158">
        <v>48544603</v>
      </c>
      <c r="F109" s="158">
        <v>8425837</v>
      </c>
      <c r="G109" s="158">
        <v>2455171</v>
      </c>
      <c r="H109" s="158">
        <v>0</v>
      </c>
      <c r="I109" s="158">
        <v>54325342</v>
      </c>
      <c r="J109" s="74">
        <v>9655059</v>
      </c>
      <c r="K109" s="74">
        <v>2777655</v>
      </c>
      <c r="L109" s="74">
        <v>0</v>
      </c>
      <c r="M109" s="142"/>
    </row>
    <row r="110" spans="1:13" hidden="1" x14ac:dyDescent="0.35">
      <c r="A110" s="142" t="s">
        <v>469</v>
      </c>
      <c r="B110" s="142" t="s">
        <v>471</v>
      </c>
      <c r="C110" s="158">
        <v>107805175.89293</v>
      </c>
      <c r="D110" s="158">
        <v>117695960</v>
      </c>
      <c r="E110" s="158">
        <v>26081867</v>
      </c>
      <c r="F110" s="158">
        <v>0</v>
      </c>
      <c r="G110" s="158">
        <v>0</v>
      </c>
      <c r="H110" s="158">
        <v>0</v>
      </c>
      <c r="I110" s="158">
        <v>31371473.77</v>
      </c>
      <c r="J110" s="74">
        <v>0</v>
      </c>
      <c r="K110" s="74">
        <v>0</v>
      </c>
      <c r="L110" s="74">
        <v>0</v>
      </c>
      <c r="M110" s="142"/>
    </row>
    <row r="111" spans="1:13" hidden="1" x14ac:dyDescent="0.35">
      <c r="A111" s="142" t="s">
        <v>472</v>
      </c>
      <c r="B111" s="142" t="s">
        <v>474</v>
      </c>
      <c r="C111" s="158">
        <v>7631874</v>
      </c>
      <c r="D111" s="158">
        <v>8074755</v>
      </c>
      <c r="E111" s="158">
        <v>35594667</v>
      </c>
      <c r="F111" s="158">
        <v>5351688</v>
      </c>
      <c r="G111" s="158">
        <v>1990818</v>
      </c>
      <c r="H111" s="158">
        <v>0</v>
      </c>
      <c r="I111" s="158">
        <v>39161304</v>
      </c>
      <c r="J111" s="74">
        <v>6107634</v>
      </c>
      <c r="K111" s="74">
        <v>2105474</v>
      </c>
      <c r="L111" s="74">
        <v>0</v>
      </c>
      <c r="M111" s="142"/>
    </row>
    <row r="112" spans="1:13" hidden="1" x14ac:dyDescent="0.35">
      <c r="A112" s="142" t="s">
        <v>478</v>
      </c>
      <c r="B112" s="142" t="s">
        <v>480</v>
      </c>
      <c r="C112" s="158">
        <v>133492294</v>
      </c>
      <c r="D112" s="158">
        <v>146184502</v>
      </c>
      <c r="E112" s="158">
        <v>29111581</v>
      </c>
      <c r="F112" s="158">
        <v>0</v>
      </c>
      <c r="G112" s="158">
        <v>0</v>
      </c>
      <c r="H112" s="158">
        <v>0</v>
      </c>
      <c r="I112" s="158">
        <v>35122458</v>
      </c>
      <c r="J112" s="74">
        <v>0</v>
      </c>
      <c r="K112" s="74">
        <v>0</v>
      </c>
      <c r="L112" s="74">
        <v>0</v>
      </c>
      <c r="M112" s="142"/>
    </row>
    <row r="113" spans="1:13" hidden="1" x14ac:dyDescent="0.35">
      <c r="A113" s="142" t="s">
        <v>481</v>
      </c>
      <c r="B113" s="142" t="s">
        <v>483</v>
      </c>
      <c r="C113" s="158">
        <v>10664542.18</v>
      </c>
      <c r="D113" s="158">
        <v>11507420</v>
      </c>
      <c r="E113" s="158">
        <v>52872977</v>
      </c>
      <c r="F113" s="158">
        <v>8692135</v>
      </c>
      <c r="G113" s="158">
        <v>2838735</v>
      </c>
      <c r="H113" s="158">
        <v>0</v>
      </c>
      <c r="I113" s="158">
        <v>58160007.039999999</v>
      </c>
      <c r="J113" s="74">
        <v>9887778.2599999998</v>
      </c>
      <c r="K113" s="74">
        <v>3154170.32</v>
      </c>
      <c r="L113" s="74">
        <v>0</v>
      </c>
      <c r="M113" s="142"/>
    </row>
    <row r="114" spans="1:13" hidden="1" x14ac:dyDescent="0.35">
      <c r="A114" s="142" t="s">
        <v>484</v>
      </c>
      <c r="B114" s="142" t="s">
        <v>486</v>
      </c>
      <c r="C114" s="158">
        <v>43604333</v>
      </c>
      <c r="D114" s="158">
        <v>45844675</v>
      </c>
      <c r="E114" s="158">
        <v>0</v>
      </c>
      <c r="F114" s="158">
        <v>6482756</v>
      </c>
      <c r="G114" s="158">
        <v>1961448</v>
      </c>
      <c r="H114" s="158">
        <v>0</v>
      </c>
      <c r="I114" s="158">
        <v>0</v>
      </c>
      <c r="J114" s="74">
        <v>6873397</v>
      </c>
      <c r="K114" s="74">
        <v>2040606</v>
      </c>
      <c r="L114" s="74">
        <v>0</v>
      </c>
      <c r="M114" s="142"/>
    </row>
    <row r="115" spans="1:13" hidden="1" x14ac:dyDescent="0.35">
      <c r="A115" s="142" t="s">
        <v>489</v>
      </c>
      <c r="B115" s="142" t="s">
        <v>491</v>
      </c>
      <c r="C115" s="158">
        <v>7093624</v>
      </c>
      <c r="D115" s="158">
        <v>7390176</v>
      </c>
      <c r="E115" s="158">
        <v>39086448</v>
      </c>
      <c r="F115" s="158">
        <v>5237042</v>
      </c>
      <c r="G115" s="158">
        <v>2502599</v>
      </c>
      <c r="H115" s="158">
        <v>0</v>
      </c>
      <c r="I115" s="158">
        <v>42329202</v>
      </c>
      <c r="J115" s="74">
        <v>5900963.6699999999</v>
      </c>
      <c r="K115" s="74">
        <v>2607171</v>
      </c>
      <c r="L115" s="74">
        <v>0</v>
      </c>
      <c r="M115" s="142"/>
    </row>
    <row r="116" spans="1:13" hidden="1" x14ac:dyDescent="0.35">
      <c r="A116" s="142" t="s">
        <v>492</v>
      </c>
      <c r="B116" s="142" t="s">
        <v>494</v>
      </c>
      <c r="C116" s="158">
        <v>8642365</v>
      </c>
      <c r="D116" s="158">
        <v>9167978</v>
      </c>
      <c r="E116" s="158">
        <v>53068054</v>
      </c>
      <c r="F116" s="158">
        <v>8724205</v>
      </c>
      <c r="G116" s="158">
        <v>2849208</v>
      </c>
      <c r="H116" s="158">
        <v>0</v>
      </c>
      <c r="I116" s="158">
        <v>58098113.770000003</v>
      </c>
      <c r="J116" s="74">
        <v>9877255.7899999991</v>
      </c>
      <c r="K116" s="74">
        <v>3150813.68</v>
      </c>
      <c r="L116" s="74">
        <v>0</v>
      </c>
      <c r="M116" s="142"/>
    </row>
    <row r="117" spans="1:13" hidden="1" x14ac:dyDescent="0.35">
      <c r="A117" s="142" t="s">
        <v>495</v>
      </c>
      <c r="B117" s="142" t="s">
        <v>497</v>
      </c>
      <c r="C117" s="158">
        <v>130104269</v>
      </c>
      <c r="D117" s="158">
        <v>140823218</v>
      </c>
      <c r="E117" s="158">
        <v>29515378</v>
      </c>
      <c r="F117" s="158">
        <v>0</v>
      </c>
      <c r="G117" s="158">
        <v>0</v>
      </c>
      <c r="H117" s="158">
        <v>0</v>
      </c>
      <c r="I117" s="158">
        <v>35361790</v>
      </c>
      <c r="J117" s="74">
        <v>0</v>
      </c>
      <c r="K117" s="74">
        <v>0</v>
      </c>
      <c r="L117" s="74">
        <v>0</v>
      </c>
      <c r="M117" s="142"/>
    </row>
    <row r="118" spans="1:13" hidden="1" x14ac:dyDescent="0.35">
      <c r="A118" s="142" t="s">
        <v>498</v>
      </c>
      <c r="B118" s="142" t="s">
        <v>500</v>
      </c>
      <c r="C118" s="158">
        <v>114649727</v>
      </c>
      <c r="D118" s="158">
        <v>124686589.40000001</v>
      </c>
      <c r="E118" s="158">
        <v>0</v>
      </c>
      <c r="F118" s="158">
        <v>15708861</v>
      </c>
      <c r="G118" s="158">
        <v>5998340</v>
      </c>
      <c r="H118" s="158">
        <v>0</v>
      </c>
      <c r="I118" s="158">
        <v>0</v>
      </c>
      <c r="J118" s="74">
        <v>17538244</v>
      </c>
      <c r="K118" s="74">
        <v>6280582.1299999999</v>
      </c>
      <c r="L118" s="74">
        <v>0</v>
      </c>
      <c r="M118" s="142"/>
    </row>
    <row r="119" spans="1:13" hidden="1" x14ac:dyDescent="0.35">
      <c r="A119" s="142" t="s">
        <v>501</v>
      </c>
      <c r="B119" s="142" t="s">
        <v>503</v>
      </c>
      <c r="C119" s="158">
        <v>8911193</v>
      </c>
      <c r="D119" s="158">
        <v>9545527</v>
      </c>
      <c r="E119" s="158">
        <v>59239707</v>
      </c>
      <c r="F119" s="158">
        <v>8294062</v>
      </c>
      <c r="G119" s="158">
        <v>0</v>
      </c>
      <c r="H119" s="158">
        <v>0</v>
      </c>
      <c r="I119" s="158">
        <v>65454621</v>
      </c>
      <c r="J119" s="74">
        <v>9544422</v>
      </c>
      <c r="K119" s="74">
        <v>0</v>
      </c>
      <c r="L119" s="74">
        <v>0</v>
      </c>
      <c r="M119" s="142"/>
    </row>
    <row r="120" spans="1:13" hidden="1" x14ac:dyDescent="0.35">
      <c r="A120" s="142" t="s">
        <v>504</v>
      </c>
      <c r="B120" s="142" t="s">
        <v>506</v>
      </c>
      <c r="C120" s="158">
        <v>6673741</v>
      </c>
      <c r="D120" s="158">
        <v>7191905</v>
      </c>
      <c r="E120" s="158">
        <v>41788986</v>
      </c>
      <c r="F120" s="158">
        <v>7017802</v>
      </c>
      <c r="G120" s="158">
        <v>2407298</v>
      </c>
      <c r="H120" s="158">
        <v>0</v>
      </c>
      <c r="I120" s="158">
        <v>44648512</v>
      </c>
      <c r="J120" s="74">
        <v>7885647</v>
      </c>
      <c r="K120" s="74">
        <v>2533687</v>
      </c>
      <c r="L120" s="74">
        <v>0</v>
      </c>
      <c r="M120" s="142"/>
    </row>
    <row r="121" spans="1:13" hidden="1" x14ac:dyDescent="0.35">
      <c r="A121" s="142" t="s">
        <v>507</v>
      </c>
      <c r="B121" s="142" t="s">
        <v>509</v>
      </c>
      <c r="C121" s="158">
        <v>120786455</v>
      </c>
      <c r="D121" s="158">
        <v>131178995</v>
      </c>
      <c r="E121" s="158">
        <v>33906671</v>
      </c>
      <c r="F121" s="158">
        <v>0</v>
      </c>
      <c r="G121" s="158">
        <v>0</v>
      </c>
      <c r="H121" s="158">
        <v>0</v>
      </c>
      <c r="I121" s="158">
        <v>41078066</v>
      </c>
      <c r="J121" s="74">
        <v>0</v>
      </c>
      <c r="K121" s="74">
        <v>0</v>
      </c>
      <c r="L121" s="74">
        <v>0</v>
      </c>
      <c r="M121" s="142"/>
    </row>
    <row r="122" spans="1:13" hidden="1" x14ac:dyDescent="0.35">
      <c r="A122" s="142" t="s">
        <v>510</v>
      </c>
      <c r="B122" s="142" t="s">
        <v>512</v>
      </c>
      <c r="C122" s="158">
        <v>7438983</v>
      </c>
      <c r="D122" s="158">
        <v>7933549</v>
      </c>
      <c r="E122" s="158">
        <v>52400443</v>
      </c>
      <c r="F122" s="158">
        <v>9095092</v>
      </c>
      <c r="G122" s="158">
        <v>2650182</v>
      </c>
      <c r="H122" s="158">
        <v>0</v>
      </c>
      <c r="I122" s="158">
        <v>56680708</v>
      </c>
      <c r="J122" s="74">
        <v>10073689</v>
      </c>
      <c r="K122" s="74">
        <v>2898090</v>
      </c>
      <c r="L122" s="74">
        <v>0</v>
      </c>
      <c r="M122" s="142"/>
    </row>
    <row r="123" spans="1:13" hidden="1" x14ac:dyDescent="0.35">
      <c r="A123" s="142" t="s">
        <v>513</v>
      </c>
      <c r="B123" s="142" t="s">
        <v>515</v>
      </c>
      <c r="C123" s="158">
        <v>13787836</v>
      </c>
      <c r="D123" s="158">
        <v>14654569</v>
      </c>
      <c r="E123" s="158">
        <v>90682343</v>
      </c>
      <c r="F123" s="158">
        <v>12600127</v>
      </c>
      <c r="G123" s="158">
        <v>0</v>
      </c>
      <c r="H123" s="158">
        <v>0</v>
      </c>
      <c r="I123" s="158">
        <v>99600808</v>
      </c>
      <c r="J123" s="74">
        <v>14399076</v>
      </c>
      <c r="K123" s="74">
        <v>0</v>
      </c>
      <c r="L123" s="74">
        <v>0</v>
      </c>
      <c r="M123" s="142"/>
    </row>
    <row r="124" spans="1:13" hidden="1" x14ac:dyDescent="0.35">
      <c r="A124" s="142" t="s">
        <v>516</v>
      </c>
      <c r="B124" s="142" t="s">
        <v>518</v>
      </c>
      <c r="C124" s="158">
        <v>109966860</v>
      </c>
      <c r="D124" s="158">
        <v>119619800</v>
      </c>
      <c r="E124" s="158">
        <v>28641668</v>
      </c>
      <c r="F124" s="158">
        <v>0</v>
      </c>
      <c r="G124" s="158">
        <v>0</v>
      </c>
      <c r="H124" s="158">
        <v>0</v>
      </c>
      <c r="I124" s="158">
        <v>34325107</v>
      </c>
      <c r="J124" s="74">
        <v>0</v>
      </c>
      <c r="K124" s="74">
        <v>0</v>
      </c>
      <c r="L124" s="74">
        <v>0</v>
      </c>
      <c r="M124" s="142"/>
    </row>
    <row r="125" spans="1:13" hidden="1" x14ac:dyDescent="0.35">
      <c r="A125" s="142" t="s">
        <v>519</v>
      </c>
      <c r="B125" s="142" t="s">
        <v>521</v>
      </c>
      <c r="C125" s="158">
        <v>16421003</v>
      </c>
      <c r="D125" s="158">
        <v>17624831</v>
      </c>
      <c r="E125" s="158">
        <v>85429900</v>
      </c>
      <c r="F125" s="158">
        <v>14622983</v>
      </c>
      <c r="G125" s="158">
        <v>4531145</v>
      </c>
      <c r="H125" s="158">
        <v>0</v>
      </c>
      <c r="I125" s="158">
        <v>94791314.609999999</v>
      </c>
      <c r="J125" s="74">
        <v>16614167</v>
      </c>
      <c r="K125" s="74">
        <v>4835640</v>
      </c>
      <c r="L125" s="74">
        <v>0</v>
      </c>
      <c r="M125" s="142"/>
    </row>
    <row r="126" spans="1:13" hidden="1" x14ac:dyDescent="0.35">
      <c r="A126" s="142" t="s">
        <v>522</v>
      </c>
      <c r="B126" s="142" t="s">
        <v>524</v>
      </c>
      <c r="C126" s="158">
        <v>5260578</v>
      </c>
      <c r="D126" s="158">
        <v>5499098</v>
      </c>
      <c r="E126" s="158">
        <v>29333903</v>
      </c>
      <c r="F126" s="158">
        <v>4429455</v>
      </c>
      <c r="G126" s="158">
        <v>1484376</v>
      </c>
      <c r="H126" s="158">
        <v>0</v>
      </c>
      <c r="I126" s="158">
        <v>31875804</v>
      </c>
      <c r="J126" s="74">
        <v>4977272</v>
      </c>
      <c r="K126" s="74">
        <v>1626534</v>
      </c>
      <c r="L126" s="74">
        <v>0</v>
      </c>
      <c r="M126" s="142"/>
    </row>
    <row r="127" spans="1:13" hidden="1" x14ac:dyDescent="0.35">
      <c r="A127" s="142" t="s">
        <v>525</v>
      </c>
      <c r="B127" s="142" t="s">
        <v>527</v>
      </c>
      <c r="C127" s="158">
        <v>14349264</v>
      </c>
      <c r="D127" s="158">
        <v>14953860</v>
      </c>
      <c r="E127" s="158">
        <v>52197905</v>
      </c>
      <c r="F127" s="158">
        <v>8653615</v>
      </c>
      <c r="G127" s="158">
        <v>0</v>
      </c>
      <c r="H127" s="158">
        <v>0</v>
      </c>
      <c r="I127" s="158">
        <v>56004205.32</v>
      </c>
      <c r="J127" s="74">
        <v>9639953.2799999993</v>
      </c>
      <c r="K127" s="74">
        <v>0</v>
      </c>
      <c r="L127" s="74">
        <v>0</v>
      </c>
      <c r="M127" s="142"/>
    </row>
    <row r="128" spans="1:13" hidden="1" x14ac:dyDescent="0.35">
      <c r="A128" s="142" t="s">
        <v>528</v>
      </c>
      <c r="B128" s="142" t="s">
        <v>530</v>
      </c>
      <c r="C128" s="158">
        <v>87741157.819999993</v>
      </c>
      <c r="D128" s="158">
        <v>98474739</v>
      </c>
      <c r="E128" s="158">
        <v>0</v>
      </c>
      <c r="F128" s="158">
        <v>11385577</v>
      </c>
      <c r="G128" s="158">
        <v>3347939.09</v>
      </c>
      <c r="H128" s="158">
        <v>0</v>
      </c>
      <c r="I128" s="158">
        <v>0</v>
      </c>
      <c r="J128" s="74">
        <v>12740441</v>
      </c>
      <c r="K128" s="74">
        <v>4064161</v>
      </c>
      <c r="L128" s="74">
        <v>0</v>
      </c>
      <c r="M128" s="142" t="s">
        <v>1091</v>
      </c>
    </row>
    <row r="129" spans="1:13" hidden="1" x14ac:dyDescent="0.35">
      <c r="A129" s="142" t="s">
        <v>531</v>
      </c>
      <c r="B129" s="142" t="s">
        <v>533</v>
      </c>
      <c r="C129" s="158">
        <v>1716719</v>
      </c>
      <c r="D129" s="158">
        <v>1784911</v>
      </c>
      <c r="E129" s="158">
        <v>0</v>
      </c>
      <c r="F129" s="158">
        <v>286514</v>
      </c>
      <c r="G129" s="158">
        <v>0</v>
      </c>
      <c r="H129" s="158">
        <v>0</v>
      </c>
      <c r="I129" s="158">
        <v>0</v>
      </c>
      <c r="J129" s="74">
        <v>306467</v>
      </c>
      <c r="K129" s="74">
        <v>0</v>
      </c>
      <c r="L129" s="74">
        <v>0</v>
      </c>
      <c r="M129" s="142"/>
    </row>
    <row r="130" spans="1:13" hidden="1" x14ac:dyDescent="0.35">
      <c r="A130" s="142" t="s">
        <v>534</v>
      </c>
      <c r="B130" s="142" t="s">
        <v>536</v>
      </c>
      <c r="C130" s="158">
        <v>98768282</v>
      </c>
      <c r="D130" s="158">
        <v>105425368.2</v>
      </c>
      <c r="E130" s="158">
        <v>26971124</v>
      </c>
      <c r="F130" s="158">
        <v>0</v>
      </c>
      <c r="G130" s="158">
        <v>0</v>
      </c>
      <c r="H130" s="158">
        <v>0</v>
      </c>
      <c r="I130" s="158">
        <v>31717575</v>
      </c>
      <c r="J130" s="74">
        <v>0</v>
      </c>
      <c r="K130" s="74">
        <v>0</v>
      </c>
      <c r="L130" s="74">
        <v>0</v>
      </c>
      <c r="M130" s="142"/>
    </row>
    <row r="131" spans="1:13" hidden="1" x14ac:dyDescent="0.35">
      <c r="A131" s="142" t="s">
        <v>537</v>
      </c>
      <c r="B131" s="142" t="s">
        <v>539</v>
      </c>
      <c r="C131" s="158">
        <v>89895000</v>
      </c>
      <c r="D131" s="158">
        <v>95977420.799999997</v>
      </c>
      <c r="E131" s="158">
        <v>32378817</v>
      </c>
      <c r="F131" s="158">
        <v>0</v>
      </c>
      <c r="G131" s="158">
        <v>0</v>
      </c>
      <c r="H131" s="158">
        <v>0</v>
      </c>
      <c r="I131" s="158">
        <v>38482995.200000003</v>
      </c>
      <c r="J131" s="74">
        <v>0</v>
      </c>
      <c r="K131" s="74">
        <v>0</v>
      </c>
      <c r="L131" s="74">
        <v>0</v>
      </c>
      <c r="M131" s="142"/>
    </row>
    <row r="132" spans="1:13" hidden="1" x14ac:dyDescent="0.35">
      <c r="A132" s="142" t="s">
        <v>540</v>
      </c>
      <c r="B132" s="142" t="s">
        <v>542</v>
      </c>
      <c r="C132" s="158">
        <v>10187874</v>
      </c>
      <c r="D132" s="158">
        <v>11047135</v>
      </c>
      <c r="E132" s="158">
        <v>73629765</v>
      </c>
      <c r="F132" s="158">
        <v>13674300</v>
      </c>
      <c r="G132" s="158">
        <v>0</v>
      </c>
      <c r="H132" s="158">
        <v>0</v>
      </c>
      <c r="I132" s="158">
        <v>79807498</v>
      </c>
      <c r="J132" s="74">
        <v>15151824</v>
      </c>
      <c r="K132" s="74">
        <v>0</v>
      </c>
      <c r="L132" s="74">
        <v>0</v>
      </c>
      <c r="M132" s="142"/>
    </row>
    <row r="133" spans="1:13" hidden="1" x14ac:dyDescent="0.35">
      <c r="A133" s="142" t="s">
        <v>543</v>
      </c>
      <c r="B133" s="142" t="s">
        <v>545</v>
      </c>
      <c r="C133" s="158">
        <v>89200127</v>
      </c>
      <c r="D133" s="158">
        <v>98662457</v>
      </c>
      <c r="E133" s="158">
        <v>0</v>
      </c>
      <c r="F133" s="158">
        <v>14276074</v>
      </c>
      <c r="G133" s="158">
        <v>5419053</v>
      </c>
      <c r="H133" s="158">
        <v>0</v>
      </c>
      <c r="I133" s="158">
        <v>0</v>
      </c>
      <c r="J133" s="74">
        <v>16201762</v>
      </c>
      <c r="K133" s="74">
        <v>5765959</v>
      </c>
      <c r="L133" s="74">
        <v>0</v>
      </c>
      <c r="M133" s="142"/>
    </row>
    <row r="134" spans="1:13" hidden="1" x14ac:dyDescent="0.35">
      <c r="A134" s="142" t="s">
        <v>546</v>
      </c>
      <c r="B134" s="142" t="s">
        <v>548</v>
      </c>
      <c r="C134" s="158">
        <v>103001285</v>
      </c>
      <c r="D134" s="158">
        <v>109163938</v>
      </c>
      <c r="E134" s="158">
        <v>21203898</v>
      </c>
      <c r="F134" s="158">
        <v>0</v>
      </c>
      <c r="G134" s="158">
        <v>0</v>
      </c>
      <c r="H134" s="158">
        <v>0</v>
      </c>
      <c r="I134" s="158">
        <v>25001367</v>
      </c>
      <c r="J134" s="74">
        <v>0</v>
      </c>
      <c r="K134" s="74">
        <v>0</v>
      </c>
      <c r="L134" s="74">
        <v>0</v>
      </c>
      <c r="M134" s="142"/>
    </row>
    <row r="135" spans="1:13" x14ac:dyDescent="0.35">
      <c r="A135" s="142" t="s">
        <v>549</v>
      </c>
      <c r="B135" s="142" t="s">
        <v>551</v>
      </c>
      <c r="C135" s="158">
        <v>190484094</v>
      </c>
      <c r="D135" s="158">
        <v>207709629</v>
      </c>
      <c r="E135" s="158">
        <v>0</v>
      </c>
      <c r="F135" s="158">
        <v>0</v>
      </c>
      <c r="G135" s="158">
        <v>7958512</v>
      </c>
      <c r="H135" s="158">
        <v>23715847</v>
      </c>
      <c r="I135" s="158">
        <v>0</v>
      </c>
      <c r="J135" s="74">
        <v>0</v>
      </c>
      <c r="K135" s="74">
        <v>8799175</v>
      </c>
      <c r="L135" s="74">
        <v>26975360</v>
      </c>
      <c r="M135" s="142" t="s">
        <v>1096</v>
      </c>
    </row>
    <row r="136" spans="1:13" hidden="1" x14ac:dyDescent="0.35">
      <c r="A136" s="142" t="s">
        <v>552</v>
      </c>
      <c r="B136" s="142" t="s">
        <v>554</v>
      </c>
      <c r="C136" s="158">
        <v>58092123</v>
      </c>
      <c r="D136" s="158">
        <v>64740350</v>
      </c>
      <c r="E136" s="158">
        <v>0</v>
      </c>
      <c r="F136" s="158">
        <v>7790960</v>
      </c>
      <c r="G136" s="158">
        <v>2955102</v>
      </c>
      <c r="H136" s="158">
        <v>698345</v>
      </c>
      <c r="I136" s="158">
        <v>0</v>
      </c>
      <c r="J136" s="74">
        <v>8982822</v>
      </c>
      <c r="K136" s="74">
        <v>3169404</v>
      </c>
      <c r="L136" s="74">
        <v>720233</v>
      </c>
      <c r="M136" s="142"/>
    </row>
    <row r="137" spans="1:13" hidden="1" x14ac:dyDescent="0.35">
      <c r="A137" s="142" t="s">
        <v>557</v>
      </c>
      <c r="B137" s="142" t="s">
        <v>559</v>
      </c>
      <c r="C137" s="158">
        <v>130430446</v>
      </c>
      <c r="D137" s="158">
        <v>140579759</v>
      </c>
      <c r="E137" s="158">
        <v>37032446</v>
      </c>
      <c r="F137" s="158">
        <v>0</v>
      </c>
      <c r="G137" s="158">
        <v>0</v>
      </c>
      <c r="H137" s="158">
        <v>0</v>
      </c>
      <c r="I137" s="158">
        <v>43974180</v>
      </c>
      <c r="J137" s="74">
        <v>0</v>
      </c>
      <c r="K137" s="74">
        <v>0</v>
      </c>
      <c r="L137" s="74">
        <v>0</v>
      </c>
      <c r="M137" s="142"/>
    </row>
    <row r="138" spans="1:13" hidden="1" x14ac:dyDescent="0.35">
      <c r="A138" s="142" t="s">
        <v>560</v>
      </c>
      <c r="B138" s="142" t="s">
        <v>562</v>
      </c>
      <c r="C138" s="158">
        <v>10360675</v>
      </c>
      <c r="D138" s="158">
        <v>11146100</v>
      </c>
      <c r="E138" s="158">
        <v>58393344</v>
      </c>
      <c r="F138" s="158">
        <v>8817465</v>
      </c>
      <c r="G138" s="158">
        <v>2954862</v>
      </c>
      <c r="H138" s="158">
        <v>0</v>
      </c>
      <c r="I138" s="158">
        <v>63691037.399999999</v>
      </c>
      <c r="J138" s="74">
        <v>9945087</v>
      </c>
      <c r="K138" s="74">
        <v>3249977</v>
      </c>
      <c r="L138" s="74">
        <v>0</v>
      </c>
      <c r="M138" s="142"/>
    </row>
    <row r="139" spans="1:13" x14ac:dyDescent="0.35">
      <c r="A139" s="142" t="s">
        <v>563</v>
      </c>
      <c r="B139" s="142" t="s">
        <v>565</v>
      </c>
      <c r="C139" s="158">
        <v>337346704</v>
      </c>
      <c r="D139" s="158">
        <v>371516735</v>
      </c>
      <c r="E139" s="158">
        <v>0</v>
      </c>
      <c r="F139" s="158">
        <v>0</v>
      </c>
      <c r="G139" s="158">
        <v>15240048</v>
      </c>
      <c r="H139" s="158">
        <v>45414349</v>
      </c>
      <c r="I139" s="158">
        <v>0</v>
      </c>
      <c r="J139" s="74">
        <v>0</v>
      </c>
      <c r="K139" s="74">
        <v>17017012</v>
      </c>
      <c r="L139" s="74">
        <v>52168082</v>
      </c>
      <c r="M139" s="142" t="s">
        <v>1096</v>
      </c>
    </row>
    <row r="140" spans="1:13" hidden="1" x14ac:dyDescent="0.35">
      <c r="A140" s="142" t="s">
        <v>566</v>
      </c>
      <c r="B140" s="142" t="s">
        <v>568</v>
      </c>
      <c r="C140" s="158">
        <v>122844500</v>
      </c>
      <c r="D140" s="158">
        <v>134423700</v>
      </c>
      <c r="E140" s="158">
        <v>0</v>
      </c>
      <c r="F140" s="158">
        <v>17749051</v>
      </c>
      <c r="G140" s="158">
        <v>5171824</v>
      </c>
      <c r="H140" s="158">
        <v>0</v>
      </c>
      <c r="I140" s="158">
        <v>0</v>
      </c>
      <c r="J140" s="74">
        <v>19883983.629999999</v>
      </c>
      <c r="K140" s="74">
        <v>5720404</v>
      </c>
      <c r="L140" s="74">
        <v>0</v>
      </c>
      <c r="M140" s="142"/>
    </row>
    <row r="141" spans="1:13" hidden="1" x14ac:dyDescent="0.35">
      <c r="A141" s="142" t="s">
        <v>569</v>
      </c>
      <c r="B141" s="142" t="s">
        <v>571</v>
      </c>
      <c r="C141" s="158">
        <v>11911244</v>
      </c>
      <c r="D141" s="158">
        <v>12627116</v>
      </c>
      <c r="E141" s="158">
        <v>54923047</v>
      </c>
      <c r="F141" s="158">
        <v>7358927</v>
      </c>
      <c r="G141" s="158">
        <v>3516574</v>
      </c>
      <c r="H141" s="158">
        <v>0</v>
      </c>
      <c r="I141" s="158">
        <v>59252493</v>
      </c>
      <c r="J141" s="74">
        <v>8260179</v>
      </c>
      <c r="K141" s="74">
        <v>3649522</v>
      </c>
      <c r="L141" s="74">
        <v>0</v>
      </c>
      <c r="M141" s="142"/>
    </row>
    <row r="142" spans="1:13" hidden="1" x14ac:dyDescent="0.35">
      <c r="A142" s="142" t="s">
        <v>572</v>
      </c>
      <c r="B142" s="142" t="s">
        <v>574</v>
      </c>
      <c r="C142" s="158">
        <v>118423817</v>
      </c>
      <c r="D142" s="158">
        <v>126353422</v>
      </c>
      <c r="E142" s="158">
        <v>29919275</v>
      </c>
      <c r="F142" s="158">
        <v>0</v>
      </c>
      <c r="G142" s="158">
        <v>0</v>
      </c>
      <c r="H142" s="158">
        <v>0</v>
      </c>
      <c r="I142" s="158">
        <v>35169889.390000001</v>
      </c>
      <c r="J142" s="74">
        <v>0</v>
      </c>
      <c r="K142" s="74">
        <v>0</v>
      </c>
      <c r="L142" s="74">
        <v>0</v>
      </c>
      <c r="M142" s="142"/>
    </row>
    <row r="143" spans="1:13" hidden="1" x14ac:dyDescent="0.35">
      <c r="A143" s="142" t="s">
        <v>575</v>
      </c>
      <c r="B143" s="142" t="s">
        <v>577</v>
      </c>
      <c r="C143" s="158">
        <v>9026124</v>
      </c>
      <c r="D143" s="158">
        <v>9582709</v>
      </c>
      <c r="E143" s="158">
        <v>50583909</v>
      </c>
      <c r="F143" s="158">
        <v>8785780</v>
      </c>
      <c r="G143" s="158">
        <v>3014855</v>
      </c>
      <c r="H143" s="158">
        <v>0</v>
      </c>
      <c r="I143" s="158">
        <v>55624744</v>
      </c>
      <c r="J143" s="74">
        <v>9867011</v>
      </c>
      <c r="K143" s="74">
        <v>3189501</v>
      </c>
      <c r="L143" s="74">
        <v>0</v>
      </c>
      <c r="M143" s="142"/>
    </row>
    <row r="144" spans="1:13" hidden="1" x14ac:dyDescent="0.35">
      <c r="A144" s="142" t="s">
        <v>578</v>
      </c>
      <c r="B144" s="142" t="s">
        <v>580</v>
      </c>
      <c r="C144" s="158">
        <v>6915030</v>
      </c>
      <c r="D144" s="158">
        <v>7359900</v>
      </c>
      <c r="E144" s="158">
        <v>33024168</v>
      </c>
      <c r="F144" s="158">
        <v>6206197</v>
      </c>
      <c r="G144" s="158">
        <v>0</v>
      </c>
      <c r="H144" s="158">
        <v>0</v>
      </c>
      <c r="I144" s="158">
        <v>36248237</v>
      </c>
      <c r="J144" s="74">
        <v>6993156</v>
      </c>
      <c r="K144" s="74">
        <v>0</v>
      </c>
      <c r="L144" s="74">
        <v>0</v>
      </c>
      <c r="M144" s="142"/>
    </row>
    <row r="145" spans="1:13" hidden="1" x14ac:dyDescent="0.35">
      <c r="A145" s="142" t="s">
        <v>581</v>
      </c>
      <c r="B145" s="142" t="s">
        <v>583</v>
      </c>
      <c r="C145" s="158">
        <v>187053159</v>
      </c>
      <c r="D145" s="158">
        <v>201237399</v>
      </c>
      <c r="E145" s="158">
        <v>0</v>
      </c>
      <c r="F145" s="158">
        <v>23107210</v>
      </c>
      <c r="G145" s="158">
        <v>8764540</v>
      </c>
      <c r="H145" s="158">
        <v>2071222</v>
      </c>
      <c r="I145" s="158">
        <v>0</v>
      </c>
      <c r="J145" s="74">
        <v>25702000</v>
      </c>
      <c r="K145" s="74">
        <v>9068422</v>
      </c>
      <c r="L145" s="74">
        <v>2060758</v>
      </c>
      <c r="M145" s="142"/>
    </row>
    <row r="146" spans="1:13" hidden="1" x14ac:dyDescent="0.35">
      <c r="A146" s="142" t="s">
        <v>584</v>
      </c>
      <c r="B146" s="142" t="s">
        <v>586</v>
      </c>
      <c r="C146" s="158">
        <v>79671077.640000001</v>
      </c>
      <c r="D146" s="158">
        <v>87659502</v>
      </c>
      <c r="E146" s="158">
        <v>0</v>
      </c>
      <c r="F146" s="158">
        <v>10992349</v>
      </c>
      <c r="G146" s="158">
        <v>5204120</v>
      </c>
      <c r="H146" s="158">
        <v>0</v>
      </c>
      <c r="I146" s="158">
        <v>0</v>
      </c>
      <c r="J146" s="74">
        <v>12503676</v>
      </c>
      <c r="K146" s="74">
        <v>5508495</v>
      </c>
      <c r="L146" s="74">
        <v>0</v>
      </c>
      <c r="M146" s="142"/>
    </row>
    <row r="147" spans="1:13" hidden="1" x14ac:dyDescent="0.35">
      <c r="A147" s="142" t="s">
        <v>587</v>
      </c>
      <c r="B147" s="142" t="s">
        <v>589</v>
      </c>
      <c r="C147" s="158">
        <v>18945751</v>
      </c>
      <c r="D147" s="158">
        <v>20648526</v>
      </c>
      <c r="E147" s="158">
        <v>85561513</v>
      </c>
      <c r="F147" s="158">
        <v>12863417</v>
      </c>
      <c r="G147" s="158">
        <v>5020627</v>
      </c>
      <c r="H147" s="158">
        <v>0</v>
      </c>
      <c r="I147" s="158">
        <v>96290193</v>
      </c>
      <c r="J147" s="74">
        <v>15034223</v>
      </c>
      <c r="K147" s="74">
        <v>5426554</v>
      </c>
      <c r="L147" s="74">
        <v>0</v>
      </c>
      <c r="M147" s="142"/>
    </row>
    <row r="148" spans="1:13" hidden="1" x14ac:dyDescent="0.35">
      <c r="A148" s="142" t="s">
        <v>590</v>
      </c>
      <c r="B148" s="142" t="s">
        <v>592</v>
      </c>
      <c r="C148" s="158">
        <v>6640506</v>
      </c>
      <c r="D148" s="158">
        <v>7024775</v>
      </c>
      <c r="E148" s="158">
        <v>33147707</v>
      </c>
      <c r="F148" s="158">
        <v>4983786</v>
      </c>
      <c r="G148" s="158">
        <v>1853959</v>
      </c>
      <c r="H148" s="158">
        <v>0</v>
      </c>
      <c r="I148" s="158">
        <v>35762664</v>
      </c>
      <c r="J148" s="74">
        <v>5577579</v>
      </c>
      <c r="K148" s="74">
        <v>1922749</v>
      </c>
      <c r="L148" s="74">
        <v>0</v>
      </c>
      <c r="M148" s="142"/>
    </row>
    <row r="149" spans="1:13" hidden="1" x14ac:dyDescent="0.35">
      <c r="A149" s="142" t="s">
        <v>593</v>
      </c>
      <c r="B149" s="142" t="s">
        <v>595</v>
      </c>
      <c r="C149" s="158">
        <v>7378024</v>
      </c>
      <c r="D149" s="158">
        <v>7967579</v>
      </c>
      <c r="E149" s="158">
        <v>41163706</v>
      </c>
      <c r="F149" s="158">
        <v>7070606</v>
      </c>
      <c r="G149" s="158">
        <v>2699873</v>
      </c>
      <c r="H149" s="158">
        <v>0</v>
      </c>
      <c r="I149" s="158">
        <v>44863331</v>
      </c>
      <c r="J149" s="74">
        <v>8018857</v>
      </c>
      <c r="K149" s="74">
        <v>2871452</v>
      </c>
      <c r="L149" s="74">
        <v>0</v>
      </c>
      <c r="M149" s="142"/>
    </row>
    <row r="150" spans="1:13" hidden="1" x14ac:dyDescent="0.35">
      <c r="A150" s="142" t="s">
        <v>596</v>
      </c>
      <c r="B150" s="142" t="s">
        <v>598</v>
      </c>
      <c r="C150" s="158">
        <v>169436733</v>
      </c>
      <c r="D150" s="158">
        <v>196705620</v>
      </c>
      <c r="E150" s="158">
        <v>0</v>
      </c>
      <c r="F150" s="158">
        <v>24759496</v>
      </c>
      <c r="G150" s="158">
        <v>0</v>
      </c>
      <c r="H150" s="158">
        <v>10810736</v>
      </c>
      <c r="I150" s="158">
        <v>0</v>
      </c>
      <c r="J150" s="74">
        <v>29135646</v>
      </c>
      <c r="K150" s="74">
        <v>0</v>
      </c>
      <c r="L150" s="74">
        <v>13138479</v>
      </c>
      <c r="M150" s="142"/>
    </row>
    <row r="151" spans="1:13" hidden="1" x14ac:dyDescent="0.35">
      <c r="A151" s="142" t="s">
        <v>599</v>
      </c>
      <c r="B151" s="142" t="s">
        <v>601</v>
      </c>
      <c r="C151" s="158">
        <v>5684366</v>
      </c>
      <c r="D151" s="158">
        <v>6054925</v>
      </c>
      <c r="E151" s="158">
        <v>45139349</v>
      </c>
      <c r="F151" s="158">
        <v>6743774</v>
      </c>
      <c r="G151" s="158">
        <v>2392610</v>
      </c>
      <c r="H151" s="158">
        <v>0</v>
      </c>
      <c r="I151" s="158">
        <v>50238951</v>
      </c>
      <c r="J151" s="74">
        <v>7769193.5300000003</v>
      </c>
      <c r="K151" s="74">
        <v>2584231</v>
      </c>
      <c r="L151" s="74">
        <v>0</v>
      </c>
      <c r="M151" s="142"/>
    </row>
    <row r="152" spans="1:13" hidden="1" x14ac:dyDescent="0.35">
      <c r="A152" s="142" t="s">
        <v>602</v>
      </c>
      <c r="B152" s="142" t="s">
        <v>604</v>
      </c>
      <c r="C152" s="158">
        <v>128270431</v>
      </c>
      <c r="D152" s="158">
        <v>140702285</v>
      </c>
      <c r="E152" s="158">
        <v>0</v>
      </c>
      <c r="F152" s="158">
        <v>17632790</v>
      </c>
      <c r="G152" s="158">
        <v>6882126</v>
      </c>
      <c r="H152" s="158">
        <v>0</v>
      </c>
      <c r="I152" s="158">
        <v>0</v>
      </c>
      <c r="J152" s="74">
        <v>20086668</v>
      </c>
      <c r="K152" s="74">
        <v>7250218</v>
      </c>
      <c r="L152" s="74">
        <v>0</v>
      </c>
      <c r="M152" s="142"/>
    </row>
    <row r="153" spans="1:13" hidden="1" x14ac:dyDescent="0.35">
      <c r="A153" s="142" t="s">
        <v>605</v>
      </c>
      <c r="B153" s="142" t="s">
        <v>607</v>
      </c>
      <c r="C153" s="158">
        <v>4603246</v>
      </c>
      <c r="D153" s="158">
        <v>4927989</v>
      </c>
      <c r="E153" s="158">
        <v>25445984</v>
      </c>
      <c r="F153" s="158">
        <v>4416634</v>
      </c>
      <c r="G153" s="158">
        <v>1286945</v>
      </c>
      <c r="H153" s="158">
        <v>0</v>
      </c>
      <c r="I153" s="158">
        <v>28126958</v>
      </c>
      <c r="J153" s="74">
        <v>4998918</v>
      </c>
      <c r="K153" s="74">
        <v>1438134</v>
      </c>
      <c r="L153" s="74">
        <v>0</v>
      </c>
      <c r="M153" s="142"/>
    </row>
    <row r="154" spans="1:13" hidden="1" x14ac:dyDescent="0.35">
      <c r="A154" s="142" t="s">
        <v>612</v>
      </c>
      <c r="B154" s="142" t="s">
        <v>614</v>
      </c>
      <c r="C154" s="158">
        <v>97385950</v>
      </c>
      <c r="D154" s="158">
        <v>104983453</v>
      </c>
      <c r="E154" s="158">
        <v>25233966</v>
      </c>
      <c r="F154" s="158">
        <v>0</v>
      </c>
      <c r="G154" s="158">
        <v>0</v>
      </c>
      <c r="H154" s="158">
        <v>0</v>
      </c>
      <c r="I154" s="158">
        <v>29967762</v>
      </c>
      <c r="J154" s="74">
        <v>0</v>
      </c>
      <c r="K154" s="74">
        <v>0</v>
      </c>
      <c r="L154" s="74">
        <v>0</v>
      </c>
      <c r="M154" s="142"/>
    </row>
    <row r="155" spans="1:13" hidden="1" x14ac:dyDescent="0.35">
      <c r="A155" s="142" t="s">
        <v>615</v>
      </c>
      <c r="B155" s="142" t="s">
        <v>617</v>
      </c>
      <c r="C155" s="158">
        <v>7902300.8899999997</v>
      </c>
      <c r="D155" s="158">
        <v>8668478.8100000005</v>
      </c>
      <c r="E155" s="158">
        <v>41802725</v>
      </c>
      <c r="F155" s="158">
        <v>6436550</v>
      </c>
      <c r="G155" s="158">
        <v>2562539</v>
      </c>
      <c r="H155" s="158">
        <v>0</v>
      </c>
      <c r="I155" s="158">
        <v>46400267.210000001</v>
      </c>
      <c r="J155" s="74">
        <v>7350301.25</v>
      </c>
      <c r="K155" s="74">
        <v>2736389.32</v>
      </c>
      <c r="L155" s="74">
        <v>0</v>
      </c>
      <c r="M155" s="142"/>
    </row>
    <row r="156" spans="1:13" hidden="1" x14ac:dyDescent="0.35">
      <c r="A156" s="142" t="s">
        <v>618</v>
      </c>
      <c r="B156" s="142" t="s">
        <v>620</v>
      </c>
      <c r="C156" s="158">
        <v>9154744</v>
      </c>
      <c r="D156" s="158">
        <v>9879599</v>
      </c>
      <c r="E156" s="158">
        <v>50118736</v>
      </c>
      <c r="F156" s="158">
        <v>8308920</v>
      </c>
      <c r="G156" s="158">
        <v>0</v>
      </c>
      <c r="H156" s="158">
        <v>0</v>
      </c>
      <c r="I156" s="158">
        <v>55906675.32</v>
      </c>
      <c r="J156" s="74">
        <v>9623165.5299999993</v>
      </c>
      <c r="K156" s="74">
        <v>0</v>
      </c>
      <c r="L156" s="74">
        <v>0</v>
      </c>
      <c r="M156" s="142"/>
    </row>
    <row r="157" spans="1:13" hidden="1" x14ac:dyDescent="0.35">
      <c r="A157" s="142" t="s">
        <v>621</v>
      </c>
      <c r="B157" s="142" t="s">
        <v>623</v>
      </c>
      <c r="C157" s="158">
        <v>15108999</v>
      </c>
      <c r="D157" s="158">
        <v>16288707</v>
      </c>
      <c r="E157" s="158">
        <v>88786947</v>
      </c>
      <c r="F157" s="158">
        <v>12336766</v>
      </c>
      <c r="G157" s="158">
        <v>0</v>
      </c>
      <c r="H157" s="158">
        <v>0</v>
      </c>
      <c r="I157" s="158">
        <v>98370374</v>
      </c>
      <c r="J157" s="74">
        <v>14221194</v>
      </c>
      <c r="K157" s="74">
        <v>0</v>
      </c>
      <c r="L157" s="74">
        <v>0</v>
      </c>
      <c r="M157" s="142"/>
    </row>
    <row r="158" spans="1:13" hidden="1" x14ac:dyDescent="0.35">
      <c r="A158" s="142" t="s">
        <v>624</v>
      </c>
      <c r="B158" s="142" t="s">
        <v>626</v>
      </c>
      <c r="C158" s="158">
        <v>58707111</v>
      </c>
      <c r="D158" s="158">
        <v>63783112</v>
      </c>
      <c r="E158" s="158">
        <v>0</v>
      </c>
      <c r="F158" s="158">
        <v>8941472</v>
      </c>
      <c r="G158" s="158">
        <v>2705367</v>
      </c>
      <c r="H158" s="158">
        <v>0</v>
      </c>
      <c r="I158" s="158">
        <v>0</v>
      </c>
      <c r="J158" s="74">
        <v>9713416</v>
      </c>
      <c r="K158" s="74">
        <v>2883764</v>
      </c>
      <c r="L158" s="74">
        <v>0</v>
      </c>
      <c r="M158" s="142"/>
    </row>
    <row r="159" spans="1:13" hidden="1" x14ac:dyDescent="0.35">
      <c r="A159" s="142" t="s">
        <v>627</v>
      </c>
      <c r="B159" s="142" t="s">
        <v>629</v>
      </c>
      <c r="C159" s="158">
        <v>132455580</v>
      </c>
      <c r="D159" s="158">
        <v>147261250</v>
      </c>
      <c r="E159" s="158">
        <v>0</v>
      </c>
      <c r="F159" s="158">
        <v>18749302</v>
      </c>
      <c r="G159" s="158">
        <v>5708533</v>
      </c>
      <c r="H159" s="158">
        <v>0</v>
      </c>
      <c r="I159" s="158">
        <v>0</v>
      </c>
      <c r="J159" s="74">
        <v>21803149</v>
      </c>
      <c r="K159" s="74">
        <v>6520703</v>
      </c>
      <c r="L159" s="74">
        <v>0</v>
      </c>
      <c r="M159" s="142"/>
    </row>
    <row r="160" spans="1:13" hidden="1" x14ac:dyDescent="0.35">
      <c r="A160" s="142" t="s">
        <v>630</v>
      </c>
      <c r="B160" s="142" t="s">
        <v>632</v>
      </c>
      <c r="C160" s="158">
        <v>7835909</v>
      </c>
      <c r="D160" s="158">
        <v>8366138</v>
      </c>
      <c r="E160" s="158">
        <v>61793019</v>
      </c>
      <c r="F160" s="158">
        <v>11061713</v>
      </c>
      <c r="G160" s="158">
        <v>0</v>
      </c>
      <c r="H160" s="158">
        <v>0</v>
      </c>
      <c r="I160" s="158">
        <v>67182918</v>
      </c>
      <c r="J160" s="74">
        <v>12209406</v>
      </c>
      <c r="K160" s="74">
        <v>0</v>
      </c>
      <c r="L160" s="74">
        <v>0</v>
      </c>
      <c r="M160" s="142"/>
    </row>
    <row r="161" spans="1:13" hidden="1" x14ac:dyDescent="0.35">
      <c r="A161" s="142" t="s">
        <v>633</v>
      </c>
      <c r="B161" s="142" t="s">
        <v>635</v>
      </c>
      <c r="C161" s="158">
        <v>19270580</v>
      </c>
      <c r="D161" s="158">
        <v>20572056</v>
      </c>
      <c r="E161" s="158">
        <v>91959887</v>
      </c>
      <c r="F161" s="158">
        <v>15117889</v>
      </c>
      <c r="G161" s="158">
        <v>4937300</v>
      </c>
      <c r="H161" s="158">
        <v>0</v>
      </c>
      <c r="I161" s="158">
        <v>100311744</v>
      </c>
      <c r="J161" s="74">
        <v>17053992</v>
      </c>
      <c r="K161" s="74">
        <v>5440170</v>
      </c>
      <c r="L161" s="74">
        <v>0</v>
      </c>
      <c r="M161" s="142"/>
    </row>
    <row r="162" spans="1:13" hidden="1" x14ac:dyDescent="0.35">
      <c r="A162" s="142" t="s">
        <v>636</v>
      </c>
      <c r="B162" s="142" t="s">
        <v>638</v>
      </c>
      <c r="C162" s="158">
        <v>10126209</v>
      </c>
      <c r="D162" s="158">
        <v>11070923.6</v>
      </c>
      <c r="E162" s="158">
        <v>60215720</v>
      </c>
      <c r="F162" s="158">
        <v>8996169</v>
      </c>
      <c r="G162" s="158">
        <v>3191733</v>
      </c>
      <c r="H162" s="158">
        <v>0</v>
      </c>
      <c r="I162" s="158">
        <v>67744728</v>
      </c>
      <c r="J162" s="74">
        <v>10476371.25</v>
      </c>
      <c r="K162" s="74">
        <v>3484707</v>
      </c>
      <c r="L162" s="74">
        <v>0</v>
      </c>
      <c r="M162" s="142"/>
    </row>
    <row r="163" spans="1:13" hidden="1" x14ac:dyDescent="0.35">
      <c r="A163" s="142" t="s">
        <v>639</v>
      </c>
      <c r="B163" s="142" t="s">
        <v>641</v>
      </c>
      <c r="C163" s="158">
        <v>115269541</v>
      </c>
      <c r="D163" s="158">
        <v>124072134</v>
      </c>
      <c r="E163" s="158">
        <v>0</v>
      </c>
      <c r="F163" s="158">
        <v>9237773</v>
      </c>
      <c r="G163" s="158">
        <v>5662013</v>
      </c>
      <c r="H163" s="158">
        <v>0</v>
      </c>
      <c r="I163" s="158">
        <v>0</v>
      </c>
      <c r="J163" s="74">
        <v>10333740</v>
      </c>
      <c r="K163" s="74">
        <v>5867474</v>
      </c>
      <c r="L163" s="74">
        <v>0</v>
      </c>
      <c r="M163" s="142"/>
    </row>
    <row r="164" spans="1:13" hidden="1" x14ac:dyDescent="0.35">
      <c r="A164" s="142" t="s">
        <v>643</v>
      </c>
      <c r="B164" s="142" t="s">
        <v>645</v>
      </c>
      <c r="C164" s="158">
        <v>8114923</v>
      </c>
      <c r="D164" s="158">
        <v>8570250</v>
      </c>
      <c r="E164" s="158">
        <v>48451683</v>
      </c>
      <c r="F164" s="158">
        <v>8415440</v>
      </c>
      <c r="G164" s="158">
        <v>2887772</v>
      </c>
      <c r="H164" s="158">
        <v>0</v>
      </c>
      <c r="I164" s="158">
        <v>52784168</v>
      </c>
      <c r="J164" s="74">
        <v>9363135</v>
      </c>
      <c r="K164" s="74">
        <v>3026624</v>
      </c>
      <c r="L164" s="74">
        <v>0</v>
      </c>
      <c r="M164" s="142"/>
    </row>
    <row r="165" spans="1:13" hidden="1" x14ac:dyDescent="0.35">
      <c r="A165" s="142" t="s">
        <v>646</v>
      </c>
      <c r="B165" s="142" t="s">
        <v>648</v>
      </c>
      <c r="C165" s="158">
        <v>85755609</v>
      </c>
      <c r="D165" s="158">
        <v>93061900.909999996</v>
      </c>
      <c r="E165" s="158">
        <v>27089606</v>
      </c>
      <c r="F165" s="158">
        <v>0</v>
      </c>
      <c r="G165" s="158">
        <v>0</v>
      </c>
      <c r="H165" s="158">
        <v>0</v>
      </c>
      <c r="I165" s="158">
        <v>32387902.719999999</v>
      </c>
      <c r="J165" s="74">
        <v>0</v>
      </c>
      <c r="K165" s="74">
        <v>0</v>
      </c>
      <c r="L165" s="74">
        <v>0</v>
      </c>
      <c r="M165" s="142"/>
    </row>
    <row r="166" spans="1:13" hidden="1" x14ac:dyDescent="0.35">
      <c r="A166" s="142" t="s">
        <v>649</v>
      </c>
      <c r="B166" s="142" t="s">
        <v>651</v>
      </c>
      <c r="C166" s="158">
        <v>8887232</v>
      </c>
      <c r="D166" s="158">
        <v>9557768</v>
      </c>
      <c r="E166" s="158">
        <v>49761341</v>
      </c>
      <c r="F166" s="158">
        <v>7661973</v>
      </c>
      <c r="G166" s="158">
        <v>3050408</v>
      </c>
      <c r="H166" s="158">
        <v>0</v>
      </c>
      <c r="I166" s="158">
        <v>54105725</v>
      </c>
      <c r="J166" s="74">
        <v>8570929</v>
      </c>
      <c r="K166" s="74">
        <v>3190808</v>
      </c>
      <c r="L166" s="74">
        <v>0</v>
      </c>
      <c r="M166" s="142"/>
    </row>
    <row r="167" spans="1:13" hidden="1" x14ac:dyDescent="0.35">
      <c r="A167" s="142" t="s">
        <v>652</v>
      </c>
      <c r="B167" s="142" t="s">
        <v>654</v>
      </c>
      <c r="C167" s="158">
        <v>9224137</v>
      </c>
      <c r="D167" s="158">
        <v>9830082</v>
      </c>
      <c r="E167" s="158">
        <v>42184787</v>
      </c>
      <c r="F167" s="158">
        <v>7084271</v>
      </c>
      <c r="G167" s="158">
        <v>2430099</v>
      </c>
      <c r="H167" s="158">
        <v>0</v>
      </c>
      <c r="I167" s="158">
        <v>45699310</v>
      </c>
      <c r="J167" s="74">
        <v>8071235</v>
      </c>
      <c r="K167" s="74">
        <v>2593317</v>
      </c>
      <c r="L167" s="74">
        <v>0</v>
      </c>
      <c r="M167" s="142"/>
    </row>
    <row r="168" spans="1:13" hidden="1" x14ac:dyDescent="0.35">
      <c r="A168" s="142" t="s">
        <v>655</v>
      </c>
      <c r="B168" s="142" t="s">
        <v>657</v>
      </c>
      <c r="C168" s="158">
        <v>71265511</v>
      </c>
      <c r="D168" s="158">
        <v>78531329</v>
      </c>
      <c r="E168" s="158">
        <v>0</v>
      </c>
      <c r="F168" s="158">
        <v>10116376</v>
      </c>
      <c r="G168" s="158">
        <v>3840074</v>
      </c>
      <c r="H168" s="158">
        <v>0</v>
      </c>
      <c r="I168" s="158">
        <v>0</v>
      </c>
      <c r="J168" s="74">
        <v>11446385</v>
      </c>
      <c r="K168" s="74">
        <v>4073593</v>
      </c>
      <c r="L168" s="74">
        <v>0</v>
      </c>
      <c r="M168" s="142"/>
    </row>
    <row r="169" spans="1:13" hidden="1" x14ac:dyDescent="0.35">
      <c r="A169" s="142" t="s">
        <v>658</v>
      </c>
      <c r="B169" s="142" t="s">
        <v>660</v>
      </c>
      <c r="C169" s="158">
        <v>12952052</v>
      </c>
      <c r="D169" s="158">
        <v>13525167</v>
      </c>
      <c r="E169" s="158">
        <v>70681150</v>
      </c>
      <c r="F169" s="158">
        <v>9895961</v>
      </c>
      <c r="G169" s="158">
        <v>0</v>
      </c>
      <c r="H169" s="158">
        <v>0</v>
      </c>
      <c r="I169" s="158">
        <v>76411668</v>
      </c>
      <c r="J169" s="74">
        <v>11142150</v>
      </c>
      <c r="K169" s="74">
        <v>0</v>
      </c>
      <c r="L169" s="74">
        <v>0</v>
      </c>
      <c r="M169" s="142"/>
    </row>
    <row r="170" spans="1:13" hidden="1" x14ac:dyDescent="0.35">
      <c r="A170" s="142" t="s">
        <v>661</v>
      </c>
      <c r="B170" s="142" t="s">
        <v>663</v>
      </c>
      <c r="C170" s="158">
        <v>9966700</v>
      </c>
      <c r="D170" s="158">
        <v>10788800</v>
      </c>
      <c r="E170" s="158">
        <v>50426766</v>
      </c>
      <c r="F170" s="158">
        <v>9476649</v>
      </c>
      <c r="G170" s="158">
        <v>0</v>
      </c>
      <c r="H170" s="158">
        <v>0</v>
      </c>
      <c r="I170" s="158">
        <v>54852111</v>
      </c>
      <c r="J170" s="74">
        <v>10582290</v>
      </c>
      <c r="K170" s="74">
        <v>0</v>
      </c>
      <c r="L170" s="74">
        <v>0</v>
      </c>
      <c r="M170" s="142"/>
    </row>
    <row r="171" spans="1:13" hidden="1" x14ac:dyDescent="0.35">
      <c r="A171" s="142" t="s">
        <v>664</v>
      </c>
      <c r="B171" s="142" t="s">
        <v>666</v>
      </c>
      <c r="C171" s="158">
        <v>77854196.605000004</v>
      </c>
      <c r="D171" s="158">
        <v>84335487.469999999</v>
      </c>
      <c r="E171" s="158">
        <v>0</v>
      </c>
      <c r="F171" s="158">
        <v>11385782</v>
      </c>
      <c r="G171" s="158">
        <v>4321927</v>
      </c>
      <c r="H171" s="158">
        <v>0</v>
      </c>
      <c r="I171" s="158">
        <v>0</v>
      </c>
      <c r="J171" s="74">
        <v>12862813.199999999</v>
      </c>
      <c r="K171" s="74">
        <v>4577678.1100000003</v>
      </c>
      <c r="L171" s="74">
        <v>0</v>
      </c>
      <c r="M171" s="142"/>
    </row>
    <row r="172" spans="1:13" hidden="1" x14ac:dyDescent="0.35">
      <c r="A172" s="142" t="s">
        <v>667</v>
      </c>
      <c r="B172" s="142" t="s">
        <v>669</v>
      </c>
      <c r="C172" s="158">
        <v>8774548</v>
      </c>
      <c r="D172" s="158">
        <v>9235362</v>
      </c>
      <c r="E172" s="158">
        <v>57633542</v>
      </c>
      <c r="F172" s="158">
        <v>10703529</v>
      </c>
      <c r="G172" s="158">
        <v>0</v>
      </c>
      <c r="H172" s="158">
        <v>0</v>
      </c>
      <c r="I172" s="158">
        <v>62242537</v>
      </c>
      <c r="J172" s="74">
        <v>11817035</v>
      </c>
      <c r="K172" s="74">
        <v>0</v>
      </c>
      <c r="L172" s="74">
        <v>0</v>
      </c>
      <c r="M172" s="142"/>
    </row>
    <row r="173" spans="1:13" hidden="1" x14ac:dyDescent="0.35">
      <c r="A173" s="142" t="s">
        <v>670</v>
      </c>
      <c r="B173" s="142" t="s">
        <v>672</v>
      </c>
      <c r="C173" s="158">
        <v>167399699</v>
      </c>
      <c r="D173" s="158">
        <v>185268837</v>
      </c>
      <c r="E173" s="158">
        <v>0</v>
      </c>
      <c r="F173" s="158">
        <v>28292607</v>
      </c>
      <c r="G173" s="158">
        <v>6874579</v>
      </c>
      <c r="H173" s="158">
        <v>0</v>
      </c>
      <c r="I173" s="158">
        <v>0</v>
      </c>
      <c r="J173" s="74">
        <v>31431587.879999999</v>
      </c>
      <c r="K173" s="74">
        <v>7709805.4000000004</v>
      </c>
      <c r="L173" s="74">
        <v>0</v>
      </c>
      <c r="M173" s="142" t="s">
        <v>1092</v>
      </c>
    </row>
    <row r="174" spans="1:13" hidden="1" x14ac:dyDescent="0.35">
      <c r="A174" s="142" t="s">
        <v>675</v>
      </c>
      <c r="B174" s="142" t="s">
        <v>677</v>
      </c>
      <c r="C174" s="158">
        <v>119551477</v>
      </c>
      <c r="D174" s="158">
        <v>130273277</v>
      </c>
      <c r="E174" s="158">
        <v>0</v>
      </c>
      <c r="F174" s="158">
        <v>18039158</v>
      </c>
      <c r="G174" s="158">
        <v>5934131</v>
      </c>
      <c r="H174" s="158">
        <v>0</v>
      </c>
      <c r="I174" s="158">
        <v>0</v>
      </c>
      <c r="J174" s="74">
        <v>20077612</v>
      </c>
      <c r="K174" s="74">
        <v>6230294</v>
      </c>
      <c r="L174" s="74">
        <v>0</v>
      </c>
      <c r="M174" s="142"/>
    </row>
    <row r="175" spans="1:13" hidden="1" x14ac:dyDescent="0.35">
      <c r="A175" s="142" t="s">
        <v>678</v>
      </c>
      <c r="B175" s="142" t="s">
        <v>680</v>
      </c>
      <c r="C175" s="158">
        <v>100885840</v>
      </c>
      <c r="D175" s="158">
        <v>109720306</v>
      </c>
      <c r="E175" s="158">
        <v>0</v>
      </c>
      <c r="F175" s="158">
        <v>8476190</v>
      </c>
      <c r="G175" s="158">
        <v>5195224</v>
      </c>
      <c r="H175" s="158">
        <v>0</v>
      </c>
      <c r="I175" s="158">
        <v>0</v>
      </c>
      <c r="J175" s="74">
        <v>9573309</v>
      </c>
      <c r="K175" s="74">
        <v>5435703</v>
      </c>
      <c r="L175" s="74">
        <v>0</v>
      </c>
      <c r="M175" s="142"/>
    </row>
    <row r="176" spans="1:13" hidden="1" x14ac:dyDescent="0.35">
      <c r="A176" s="142" t="s">
        <v>681</v>
      </c>
      <c r="B176" s="142" t="s">
        <v>683</v>
      </c>
      <c r="C176" s="158">
        <v>5539707</v>
      </c>
      <c r="D176" s="158">
        <v>5914847</v>
      </c>
      <c r="E176" s="158">
        <v>31318291</v>
      </c>
      <c r="F176" s="158">
        <v>5005680</v>
      </c>
      <c r="G176" s="158">
        <v>0</v>
      </c>
      <c r="H176" s="158">
        <v>0</v>
      </c>
      <c r="I176" s="158">
        <v>34237466</v>
      </c>
      <c r="J176" s="74">
        <v>5653622</v>
      </c>
      <c r="K176" s="74">
        <v>0</v>
      </c>
      <c r="L176" s="74">
        <v>0</v>
      </c>
      <c r="M176" s="142"/>
    </row>
    <row r="177" spans="1:13" hidden="1" x14ac:dyDescent="0.35">
      <c r="A177" s="142" t="s">
        <v>686</v>
      </c>
      <c r="B177" s="142" t="s">
        <v>688</v>
      </c>
      <c r="C177" s="158">
        <v>8244339</v>
      </c>
      <c r="D177" s="158">
        <v>8746235</v>
      </c>
      <c r="E177" s="158">
        <v>46472972</v>
      </c>
      <c r="F177" s="158">
        <v>8066266</v>
      </c>
      <c r="G177" s="158">
        <v>2350397</v>
      </c>
      <c r="H177" s="158">
        <v>0</v>
      </c>
      <c r="I177" s="158">
        <v>51697781</v>
      </c>
      <c r="J177" s="74">
        <v>9188088</v>
      </c>
      <c r="K177" s="74">
        <v>2643312</v>
      </c>
      <c r="L177" s="74">
        <v>0</v>
      </c>
      <c r="M177" s="142"/>
    </row>
    <row r="178" spans="1:13" s="142" customFormat="1" hidden="1" x14ac:dyDescent="0.35">
      <c r="A178" s="142" t="s">
        <v>1471</v>
      </c>
      <c r="B178" s="142" t="s">
        <v>309</v>
      </c>
      <c r="C178" s="158">
        <v>378336842.77999997</v>
      </c>
      <c r="D178" s="158">
        <v>411240275.21000004</v>
      </c>
      <c r="E178" s="158">
        <v>0</v>
      </c>
      <c r="F178" s="158">
        <v>62711273</v>
      </c>
      <c r="G178" s="158">
        <v>17151982</v>
      </c>
      <c r="H178" s="158">
        <v>0</v>
      </c>
      <c r="I178" s="158">
        <v>0</v>
      </c>
      <c r="J178" s="74">
        <v>67382010</v>
      </c>
      <c r="K178" s="74">
        <v>18126926.440000001</v>
      </c>
      <c r="L178" s="74">
        <v>0</v>
      </c>
      <c r="M178" s="142" t="s">
        <v>1494</v>
      </c>
    </row>
    <row r="179" spans="1:13" hidden="1" x14ac:dyDescent="0.35">
      <c r="A179" s="142" t="s">
        <v>689</v>
      </c>
      <c r="B179" s="142" t="s">
        <v>691</v>
      </c>
      <c r="C179" s="158">
        <v>197535291</v>
      </c>
      <c r="D179" s="158">
        <v>215939798</v>
      </c>
      <c r="E179" s="158">
        <v>0</v>
      </c>
      <c r="F179" s="158">
        <v>14641042</v>
      </c>
      <c r="G179" s="158">
        <v>0</v>
      </c>
      <c r="H179" s="158">
        <v>0</v>
      </c>
      <c r="I179" s="158">
        <v>0</v>
      </c>
      <c r="J179" s="74">
        <v>16707869</v>
      </c>
      <c r="K179" s="74">
        <v>0</v>
      </c>
      <c r="L179" s="74">
        <v>0</v>
      </c>
      <c r="M179" s="142"/>
    </row>
    <row r="180" spans="1:13" hidden="1" x14ac:dyDescent="0.35">
      <c r="A180" s="142" t="s">
        <v>692</v>
      </c>
      <c r="B180" s="142" t="s">
        <v>694</v>
      </c>
      <c r="C180" s="158">
        <v>9967868</v>
      </c>
      <c r="D180" s="158">
        <v>10588575</v>
      </c>
      <c r="E180" s="158">
        <v>52415120</v>
      </c>
      <c r="F180" s="158">
        <v>9734379</v>
      </c>
      <c r="G180" s="158">
        <v>0</v>
      </c>
      <c r="H180" s="158">
        <v>0</v>
      </c>
      <c r="I180" s="158">
        <v>57322507</v>
      </c>
      <c r="J180" s="74">
        <v>10882944</v>
      </c>
      <c r="K180" s="74">
        <v>0</v>
      </c>
      <c r="L180" s="74">
        <v>0</v>
      </c>
      <c r="M180" s="142"/>
    </row>
    <row r="181" spans="1:13" hidden="1" x14ac:dyDescent="0.35">
      <c r="A181" s="142" t="s">
        <v>695</v>
      </c>
      <c r="B181" s="142" t="s">
        <v>697</v>
      </c>
      <c r="C181" s="158">
        <v>121807454</v>
      </c>
      <c r="D181" s="158">
        <v>132062312</v>
      </c>
      <c r="E181" s="158">
        <v>0</v>
      </c>
      <c r="F181" s="158">
        <v>15446995</v>
      </c>
      <c r="G181" s="158">
        <v>5480410</v>
      </c>
      <c r="H181" s="158">
        <v>0</v>
      </c>
      <c r="I181" s="158">
        <v>0</v>
      </c>
      <c r="J181" s="74">
        <v>17172045</v>
      </c>
      <c r="K181" s="74">
        <v>5711858</v>
      </c>
      <c r="L181" s="74">
        <v>0</v>
      </c>
      <c r="M181" s="142"/>
    </row>
    <row r="182" spans="1:13" hidden="1" x14ac:dyDescent="0.35">
      <c r="A182" s="142" t="s">
        <v>698</v>
      </c>
      <c r="B182" s="142" t="s">
        <v>700</v>
      </c>
      <c r="C182" s="158">
        <v>9168458.0199999996</v>
      </c>
      <c r="D182" s="158">
        <v>9743704.3399999999</v>
      </c>
      <c r="E182" s="158">
        <v>57197025</v>
      </c>
      <c r="F182" s="158">
        <v>9141942</v>
      </c>
      <c r="G182" s="158">
        <v>0</v>
      </c>
      <c r="H182" s="158">
        <v>0</v>
      </c>
      <c r="I182" s="158">
        <v>62377978.909999996</v>
      </c>
      <c r="J182" s="74">
        <v>10300456.02</v>
      </c>
      <c r="K182" s="74">
        <v>0</v>
      </c>
      <c r="L182" s="74">
        <v>0</v>
      </c>
      <c r="M182" s="142"/>
    </row>
    <row r="183" spans="1:13" hidden="1" x14ac:dyDescent="0.35">
      <c r="A183" s="142" t="s">
        <v>701</v>
      </c>
      <c r="B183" s="142" t="s">
        <v>703</v>
      </c>
      <c r="C183" s="158">
        <v>4020955</v>
      </c>
      <c r="D183" s="158">
        <v>4215715</v>
      </c>
      <c r="E183" s="158">
        <v>23542857</v>
      </c>
      <c r="F183" s="158">
        <v>4086310</v>
      </c>
      <c r="G183" s="158">
        <v>1190693</v>
      </c>
      <c r="H183" s="158">
        <v>0</v>
      </c>
      <c r="I183" s="158">
        <v>25575220</v>
      </c>
      <c r="J183" s="74">
        <v>4545403</v>
      </c>
      <c r="K183" s="74">
        <v>1307664</v>
      </c>
      <c r="L183" s="74">
        <v>0</v>
      </c>
      <c r="M183" s="142"/>
    </row>
    <row r="184" spans="1:13" hidden="1" x14ac:dyDescent="0.35">
      <c r="A184" s="142" t="s">
        <v>704</v>
      </c>
      <c r="B184" s="142" t="s">
        <v>706</v>
      </c>
      <c r="C184" s="158">
        <v>96756386</v>
      </c>
      <c r="D184" s="158">
        <v>103246000</v>
      </c>
      <c r="E184" s="158">
        <v>0</v>
      </c>
      <c r="F184" s="158">
        <v>12011203</v>
      </c>
      <c r="G184" s="158">
        <v>0</v>
      </c>
      <c r="H184" s="158">
        <v>5244450</v>
      </c>
      <c r="I184" s="158">
        <v>0</v>
      </c>
      <c r="J184" s="74">
        <v>13115835</v>
      </c>
      <c r="K184" s="74">
        <v>0</v>
      </c>
      <c r="L184" s="74">
        <v>5914478</v>
      </c>
      <c r="M184" s="142"/>
    </row>
    <row r="185" spans="1:13" hidden="1" x14ac:dyDescent="0.35">
      <c r="A185" s="142" t="s">
        <v>707</v>
      </c>
      <c r="B185" s="142" t="s">
        <v>709</v>
      </c>
      <c r="C185" s="158">
        <v>14679191</v>
      </c>
      <c r="D185" s="158">
        <v>15028571</v>
      </c>
      <c r="E185" s="158">
        <v>70102623</v>
      </c>
      <c r="F185" s="158">
        <v>9926279</v>
      </c>
      <c r="G185" s="158">
        <v>0</v>
      </c>
      <c r="H185" s="158">
        <v>0</v>
      </c>
      <c r="I185" s="158">
        <v>74641541</v>
      </c>
      <c r="J185" s="74">
        <v>10904215</v>
      </c>
      <c r="K185" s="74">
        <v>0</v>
      </c>
      <c r="L185" s="74">
        <v>0</v>
      </c>
      <c r="M185" s="142"/>
    </row>
    <row r="186" spans="1:13" hidden="1" x14ac:dyDescent="0.35">
      <c r="A186" s="142" t="s">
        <v>710</v>
      </c>
      <c r="B186" s="142" t="s">
        <v>712</v>
      </c>
      <c r="C186" s="158">
        <v>8907777</v>
      </c>
      <c r="D186" s="158">
        <v>9179095</v>
      </c>
      <c r="E186" s="158">
        <v>33968402</v>
      </c>
      <c r="F186" s="158">
        <v>5129270</v>
      </c>
      <c r="G186" s="158">
        <v>1718894</v>
      </c>
      <c r="H186" s="158">
        <v>0</v>
      </c>
      <c r="I186" s="158">
        <v>36253011</v>
      </c>
      <c r="J186" s="74">
        <v>5660755</v>
      </c>
      <c r="K186" s="74">
        <v>1849890</v>
      </c>
      <c r="L186" s="74">
        <v>0</v>
      </c>
      <c r="M186" s="142"/>
    </row>
    <row r="187" spans="1:13" hidden="1" x14ac:dyDescent="0.35">
      <c r="A187" s="142" t="s">
        <v>713</v>
      </c>
      <c r="B187" s="142" t="s">
        <v>715</v>
      </c>
      <c r="C187" s="158">
        <v>83310478</v>
      </c>
      <c r="D187" s="158">
        <v>92151850</v>
      </c>
      <c r="E187" s="158">
        <v>0</v>
      </c>
      <c r="F187" s="158">
        <v>13748096</v>
      </c>
      <c r="G187" s="158">
        <v>4260048</v>
      </c>
      <c r="H187" s="158">
        <v>0</v>
      </c>
      <c r="I187" s="158">
        <v>0</v>
      </c>
      <c r="J187" s="74">
        <v>15582251</v>
      </c>
      <c r="K187" s="74">
        <v>4535295</v>
      </c>
      <c r="L187" s="74">
        <v>0</v>
      </c>
      <c r="M187" s="142"/>
    </row>
    <row r="188" spans="1:13" hidden="1" x14ac:dyDescent="0.35">
      <c r="A188" s="142" t="s">
        <v>716</v>
      </c>
      <c r="B188" s="142" t="s">
        <v>718</v>
      </c>
      <c r="C188" s="158">
        <v>117482566</v>
      </c>
      <c r="D188" s="158">
        <v>123287240</v>
      </c>
      <c r="E188" s="158">
        <v>0</v>
      </c>
      <c r="F188" s="158">
        <v>16535009</v>
      </c>
      <c r="G188" s="158">
        <v>6582969</v>
      </c>
      <c r="H188" s="158">
        <v>0</v>
      </c>
      <c r="I188" s="158">
        <v>0</v>
      </c>
      <c r="J188" s="74">
        <v>18203525</v>
      </c>
      <c r="K188" s="74">
        <v>6776856</v>
      </c>
      <c r="L188" s="74">
        <v>0</v>
      </c>
      <c r="M188" s="142"/>
    </row>
    <row r="189" spans="1:13" hidden="1" x14ac:dyDescent="0.35">
      <c r="A189" s="142" t="s">
        <v>719</v>
      </c>
      <c r="B189" s="142" t="s">
        <v>721</v>
      </c>
      <c r="C189" s="158">
        <v>83854604</v>
      </c>
      <c r="D189" s="158">
        <v>89845545</v>
      </c>
      <c r="E189" s="158">
        <v>0</v>
      </c>
      <c r="F189" s="158">
        <v>12208685</v>
      </c>
      <c r="G189" s="158">
        <v>3987193</v>
      </c>
      <c r="H189" s="158">
        <v>0</v>
      </c>
      <c r="I189" s="158">
        <v>0</v>
      </c>
      <c r="J189" s="74">
        <v>13527806</v>
      </c>
      <c r="K189" s="74">
        <v>4315328</v>
      </c>
      <c r="L189" s="74">
        <v>0</v>
      </c>
      <c r="M189" s="142"/>
    </row>
    <row r="190" spans="1:13" hidden="1" x14ac:dyDescent="0.35">
      <c r="A190" s="142" t="s">
        <v>722</v>
      </c>
      <c r="B190" s="142" t="s">
        <v>724</v>
      </c>
      <c r="C190" s="158">
        <v>12899638</v>
      </c>
      <c r="D190" s="158">
        <v>13652506</v>
      </c>
      <c r="E190" s="158">
        <v>54772116</v>
      </c>
      <c r="F190" s="158">
        <v>8270655</v>
      </c>
      <c r="G190" s="158">
        <v>2771619</v>
      </c>
      <c r="H190" s="158">
        <v>0</v>
      </c>
      <c r="I190" s="158">
        <v>60221799</v>
      </c>
      <c r="J190" s="74">
        <v>9403380</v>
      </c>
      <c r="K190" s="74">
        <v>3072951</v>
      </c>
      <c r="L190" s="74">
        <v>0</v>
      </c>
      <c r="M190" s="142"/>
    </row>
    <row r="191" spans="1:13" hidden="1" x14ac:dyDescent="0.35">
      <c r="A191" s="142" t="s">
        <v>725</v>
      </c>
      <c r="B191" s="142" t="s">
        <v>727</v>
      </c>
      <c r="C191" s="158">
        <v>96014851</v>
      </c>
      <c r="D191" s="158">
        <v>104403000</v>
      </c>
      <c r="E191" s="158">
        <v>0</v>
      </c>
      <c r="F191" s="158">
        <v>12271943</v>
      </c>
      <c r="G191" s="158">
        <v>3835692</v>
      </c>
      <c r="H191" s="158">
        <v>0</v>
      </c>
      <c r="I191" s="158">
        <v>0</v>
      </c>
      <c r="J191" s="74">
        <v>13767328.199999999</v>
      </c>
      <c r="K191" s="74">
        <v>4219553.7</v>
      </c>
      <c r="L191" s="74">
        <v>0</v>
      </c>
      <c r="M191" s="142"/>
    </row>
    <row r="192" spans="1:13" hidden="1" x14ac:dyDescent="0.35">
      <c r="A192" s="142" t="s">
        <v>728</v>
      </c>
      <c r="B192" s="142" t="s">
        <v>730</v>
      </c>
      <c r="C192" s="158">
        <v>124427909</v>
      </c>
      <c r="D192" s="158">
        <v>133421717</v>
      </c>
      <c r="E192" s="158">
        <v>30426910</v>
      </c>
      <c r="F192" s="158">
        <v>0</v>
      </c>
      <c r="G192" s="158">
        <v>0</v>
      </c>
      <c r="H192" s="158">
        <v>0</v>
      </c>
      <c r="I192" s="158">
        <v>35945285</v>
      </c>
      <c r="J192" s="74">
        <v>0</v>
      </c>
      <c r="K192" s="74">
        <v>0</v>
      </c>
      <c r="L192" s="74">
        <v>0</v>
      </c>
      <c r="M192" s="142"/>
    </row>
    <row r="193" spans="1:13" hidden="1" x14ac:dyDescent="0.35">
      <c r="A193" s="142" t="s">
        <v>731</v>
      </c>
      <c r="B193" s="142" t="s">
        <v>733</v>
      </c>
      <c r="C193" s="158">
        <v>65942785</v>
      </c>
      <c r="D193" s="158">
        <v>70776946</v>
      </c>
      <c r="E193" s="158">
        <v>0</v>
      </c>
      <c r="F193" s="158">
        <v>10379992</v>
      </c>
      <c r="G193" s="158">
        <v>3140611</v>
      </c>
      <c r="H193" s="158">
        <v>0</v>
      </c>
      <c r="I193" s="158">
        <v>0</v>
      </c>
      <c r="J193" s="74">
        <v>11121956</v>
      </c>
      <c r="K193" s="74">
        <v>3301938</v>
      </c>
      <c r="L193" s="74">
        <v>0</v>
      </c>
      <c r="M193" s="142"/>
    </row>
    <row r="194" spans="1:13" hidden="1" x14ac:dyDescent="0.35">
      <c r="A194" s="142" t="s">
        <v>734</v>
      </c>
      <c r="B194" s="142" t="s">
        <v>736</v>
      </c>
      <c r="C194" s="158">
        <v>6425355</v>
      </c>
      <c r="D194" s="158">
        <v>6761772</v>
      </c>
      <c r="E194" s="158">
        <v>34449805</v>
      </c>
      <c r="F194" s="158">
        <v>5917373</v>
      </c>
      <c r="G194" s="158">
        <v>2259516</v>
      </c>
      <c r="H194" s="158">
        <v>0</v>
      </c>
      <c r="I194" s="158">
        <v>37079802</v>
      </c>
      <c r="J194" s="74">
        <v>6627631.5499999998</v>
      </c>
      <c r="K194" s="74">
        <v>2373271.31</v>
      </c>
      <c r="L194" s="74">
        <v>0</v>
      </c>
      <c r="M194" s="142"/>
    </row>
    <row r="195" spans="1:13" hidden="1" x14ac:dyDescent="0.35">
      <c r="A195" s="142" t="s">
        <v>737</v>
      </c>
      <c r="B195" s="142" t="s">
        <v>739</v>
      </c>
      <c r="C195" s="158">
        <v>14653177</v>
      </c>
      <c r="D195" s="158">
        <v>15606532</v>
      </c>
      <c r="E195" s="158">
        <v>92393736</v>
      </c>
      <c r="F195" s="158">
        <v>16539619</v>
      </c>
      <c r="G195" s="158">
        <v>0</v>
      </c>
      <c r="H195" s="158">
        <v>0</v>
      </c>
      <c r="I195" s="158">
        <v>101282949</v>
      </c>
      <c r="J195" s="74">
        <v>18406533</v>
      </c>
      <c r="K195" s="74">
        <v>0</v>
      </c>
      <c r="L195" s="74">
        <v>0</v>
      </c>
      <c r="M195" s="142"/>
    </row>
    <row r="196" spans="1:13" hidden="1" x14ac:dyDescent="0.35">
      <c r="A196" s="142" t="s">
        <v>740</v>
      </c>
      <c r="B196" s="142" t="s">
        <v>742</v>
      </c>
      <c r="C196" s="158">
        <v>4185446</v>
      </c>
      <c r="D196" s="158">
        <v>4462769</v>
      </c>
      <c r="E196" s="158">
        <v>33079759</v>
      </c>
      <c r="F196" s="158">
        <v>4995083</v>
      </c>
      <c r="G196" s="158">
        <v>1673926</v>
      </c>
      <c r="H196" s="158">
        <v>0</v>
      </c>
      <c r="I196" s="158">
        <v>37180362</v>
      </c>
      <c r="J196" s="74">
        <v>5805557</v>
      </c>
      <c r="K196" s="74">
        <v>1897211</v>
      </c>
      <c r="L196" s="74">
        <v>0</v>
      </c>
      <c r="M196" s="142"/>
    </row>
    <row r="197" spans="1:13" hidden="1" x14ac:dyDescent="0.35">
      <c r="A197" s="142" t="s">
        <v>743</v>
      </c>
      <c r="B197" s="142" t="s">
        <v>745</v>
      </c>
      <c r="C197" s="158">
        <v>136624687</v>
      </c>
      <c r="D197" s="158">
        <v>144225702</v>
      </c>
      <c r="E197" s="158">
        <v>29468556</v>
      </c>
      <c r="F197" s="158">
        <v>0</v>
      </c>
      <c r="G197" s="158">
        <v>0</v>
      </c>
      <c r="H197" s="158">
        <v>0</v>
      </c>
      <c r="I197" s="158">
        <v>35090020</v>
      </c>
      <c r="J197" s="74">
        <v>0</v>
      </c>
      <c r="K197" s="74">
        <v>0</v>
      </c>
      <c r="L197" s="74">
        <v>0</v>
      </c>
      <c r="M197" s="142"/>
    </row>
    <row r="198" spans="1:13" hidden="1" x14ac:dyDescent="0.35">
      <c r="A198" s="142" t="s">
        <v>749</v>
      </c>
      <c r="B198" s="142" t="s">
        <v>751</v>
      </c>
      <c r="C198" s="158">
        <v>91715347</v>
      </c>
      <c r="D198" s="158">
        <v>100037290</v>
      </c>
      <c r="E198" s="158">
        <v>0</v>
      </c>
      <c r="F198" s="158">
        <v>11611684</v>
      </c>
      <c r="G198" s="158">
        <v>0</v>
      </c>
      <c r="H198" s="158">
        <v>5070008</v>
      </c>
      <c r="I198" s="158">
        <v>0</v>
      </c>
      <c r="J198" s="74">
        <v>12837766</v>
      </c>
      <c r="K198" s="74">
        <v>0</v>
      </c>
      <c r="L198" s="74">
        <v>5789084</v>
      </c>
      <c r="M198" s="142"/>
    </row>
    <row r="199" spans="1:13" hidden="1" x14ac:dyDescent="0.35">
      <c r="A199" s="142" t="s">
        <v>752</v>
      </c>
      <c r="B199" s="142" t="s">
        <v>754</v>
      </c>
      <c r="C199" s="158">
        <v>9163127</v>
      </c>
      <c r="D199" s="158">
        <v>9779496</v>
      </c>
      <c r="E199" s="158">
        <v>42180136</v>
      </c>
      <c r="F199" s="158">
        <v>6341819</v>
      </c>
      <c r="G199" s="158">
        <v>2359145</v>
      </c>
      <c r="H199" s="158">
        <v>0</v>
      </c>
      <c r="I199" s="158">
        <v>45827273</v>
      </c>
      <c r="J199" s="74">
        <v>7147265</v>
      </c>
      <c r="K199" s="74">
        <v>2463864</v>
      </c>
      <c r="L199" s="74">
        <v>0</v>
      </c>
      <c r="M199" s="142"/>
    </row>
    <row r="200" spans="1:13" hidden="1" x14ac:dyDescent="0.35">
      <c r="A200" s="142" t="s">
        <v>755</v>
      </c>
      <c r="B200" s="142" t="s">
        <v>757</v>
      </c>
      <c r="C200" s="158">
        <v>5825553</v>
      </c>
      <c r="D200" s="158">
        <v>6042994</v>
      </c>
      <c r="E200" s="158">
        <v>28895603</v>
      </c>
      <c r="F200" s="158">
        <v>4363271</v>
      </c>
      <c r="G200" s="158">
        <v>1462197</v>
      </c>
      <c r="H200" s="158">
        <v>0</v>
      </c>
      <c r="I200" s="158">
        <v>31164088.199999999</v>
      </c>
      <c r="J200" s="74">
        <v>4866141</v>
      </c>
      <c r="K200" s="74">
        <v>1590217</v>
      </c>
      <c r="L200" s="74">
        <v>0</v>
      </c>
      <c r="M200" s="142"/>
    </row>
    <row r="201" spans="1:13" hidden="1" x14ac:dyDescent="0.35">
      <c r="A201" s="142" t="s">
        <v>758</v>
      </c>
      <c r="B201" s="142" t="s">
        <v>760</v>
      </c>
      <c r="C201" s="158">
        <v>9479422</v>
      </c>
      <c r="D201" s="158">
        <v>10444104</v>
      </c>
      <c r="E201" s="158">
        <v>56882666</v>
      </c>
      <c r="F201" s="158">
        <v>7621489</v>
      </c>
      <c r="G201" s="158">
        <v>3642043</v>
      </c>
      <c r="H201" s="158">
        <v>0</v>
      </c>
      <c r="I201" s="158">
        <v>61673148.18</v>
      </c>
      <c r="J201" s="74">
        <v>8597634.5700000003</v>
      </c>
      <c r="K201" s="74">
        <v>3798616.99</v>
      </c>
      <c r="L201" s="74">
        <v>0</v>
      </c>
      <c r="M201" s="142"/>
    </row>
    <row r="202" spans="1:13" hidden="1" x14ac:dyDescent="0.35">
      <c r="A202" s="142" t="s">
        <v>761</v>
      </c>
      <c r="B202" s="142" t="s">
        <v>763</v>
      </c>
      <c r="C202" s="158">
        <v>114434873.13</v>
      </c>
      <c r="D202" s="158">
        <v>123910267</v>
      </c>
      <c r="E202" s="158">
        <v>0</v>
      </c>
      <c r="F202" s="158">
        <v>14059798</v>
      </c>
      <c r="G202" s="158">
        <v>5295498</v>
      </c>
      <c r="H202" s="158">
        <v>0</v>
      </c>
      <c r="I202" s="158">
        <v>0</v>
      </c>
      <c r="J202" s="74">
        <v>15937114</v>
      </c>
      <c r="K202" s="74">
        <v>5543406</v>
      </c>
      <c r="L202" s="74">
        <v>0</v>
      </c>
      <c r="M202" s="142"/>
    </row>
    <row r="203" spans="1:13" hidden="1" x14ac:dyDescent="0.35">
      <c r="A203" s="142" t="s">
        <v>764</v>
      </c>
      <c r="B203" s="142" t="s">
        <v>766</v>
      </c>
      <c r="C203" s="158">
        <v>8398056</v>
      </c>
      <c r="D203" s="158">
        <v>9023410</v>
      </c>
      <c r="E203" s="158">
        <v>57671737</v>
      </c>
      <c r="F203" s="158">
        <v>9217816</v>
      </c>
      <c r="G203" s="158">
        <v>0</v>
      </c>
      <c r="H203" s="158">
        <v>0</v>
      </c>
      <c r="I203" s="158">
        <v>62817903</v>
      </c>
      <c r="J203" s="74">
        <v>10373101</v>
      </c>
      <c r="K203" s="74">
        <v>0</v>
      </c>
      <c r="L203" s="74">
        <v>0</v>
      </c>
      <c r="M203" s="142"/>
    </row>
    <row r="204" spans="1:13" hidden="1" x14ac:dyDescent="0.35">
      <c r="A204" s="142" t="s">
        <v>767</v>
      </c>
      <c r="B204" s="142" t="s">
        <v>769</v>
      </c>
      <c r="C204" s="158">
        <v>5782833</v>
      </c>
      <c r="D204" s="158">
        <v>6198784</v>
      </c>
      <c r="E204" s="158">
        <v>51539637</v>
      </c>
      <c r="F204" s="158">
        <v>9226167</v>
      </c>
      <c r="G204" s="158">
        <v>0</v>
      </c>
      <c r="H204" s="158">
        <v>0</v>
      </c>
      <c r="I204" s="158">
        <v>56149488</v>
      </c>
      <c r="J204" s="74">
        <v>10204259</v>
      </c>
      <c r="K204" s="74">
        <v>0</v>
      </c>
      <c r="L204" s="74">
        <v>0</v>
      </c>
      <c r="M204" s="142"/>
    </row>
    <row r="205" spans="1:13" hidden="1" x14ac:dyDescent="0.35">
      <c r="A205" s="142" t="s">
        <v>770</v>
      </c>
      <c r="B205" s="142" t="s">
        <v>772</v>
      </c>
      <c r="C205" s="158">
        <v>9260486</v>
      </c>
      <c r="D205" s="158">
        <v>10106796</v>
      </c>
      <c r="E205" s="158">
        <v>67518920</v>
      </c>
      <c r="F205" s="158">
        <v>10087259</v>
      </c>
      <c r="G205" s="158">
        <v>3578839</v>
      </c>
      <c r="H205" s="158">
        <v>0</v>
      </c>
      <c r="I205" s="158">
        <v>74621299.280000001</v>
      </c>
      <c r="J205" s="74">
        <v>11539797.300000001</v>
      </c>
      <c r="K205" s="74">
        <v>3838429.33</v>
      </c>
      <c r="L205" s="74">
        <v>0</v>
      </c>
      <c r="M205" s="142"/>
    </row>
    <row r="206" spans="1:13" hidden="1" x14ac:dyDescent="0.35">
      <c r="A206" s="142" t="s">
        <v>773</v>
      </c>
      <c r="B206" s="142" t="s">
        <v>775</v>
      </c>
      <c r="C206" s="158">
        <v>6704629</v>
      </c>
      <c r="D206" s="158">
        <v>7195942</v>
      </c>
      <c r="E206" s="158">
        <v>41180550</v>
      </c>
      <c r="F206" s="158">
        <v>6769941</v>
      </c>
      <c r="G206" s="158">
        <v>2210972</v>
      </c>
      <c r="H206" s="158">
        <v>0</v>
      </c>
      <c r="I206" s="158">
        <v>45613657</v>
      </c>
      <c r="J206" s="74">
        <v>7754774</v>
      </c>
      <c r="K206" s="74">
        <v>2473749</v>
      </c>
      <c r="L206" s="74">
        <v>0</v>
      </c>
      <c r="M206" s="142"/>
    </row>
    <row r="207" spans="1:13" hidden="1" x14ac:dyDescent="0.35">
      <c r="A207" s="142" t="s">
        <v>776</v>
      </c>
      <c r="B207" s="142" t="s">
        <v>778</v>
      </c>
      <c r="C207" s="158">
        <v>28550980</v>
      </c>
      <c r="D207" s="158">
        <v>31084489</v>
      </c>
      <c r="E207" s="158">
        <v>0</v>
      </c>
      <c r="F207" s="158">
        <v>3650631</v>
      </c>
      <c r="G207" s="158">
        <v>1063743</v>
      </c>
      <c r="H207" s="158">
        <v>0</v>
      </c>
      <c r="I207" s="158">
        <v>0</v>
      </c>
      <c r="J207" s="74">
        <v>4079753</v>
      </c>
      <c r="K207" s="74">
        <v>1173698</v>
      </c>
      <c r="L207" s="74">
        <v>0</v>
      </c>
      <c r="M207" s="142"/>
    </row>
    <row r="208" spans="1:13" hidden="1" x14ac:dyDescent="0.35">
      <c r="A208" s="142" t="s">
        <v>782</v>
      </c>
      <c r="B208" s="142" t="s">
        <v>784</v>
      </c>
      <c r="C208" s="158">
        <v>114727986</v>
      </c>
      <c r="D208" s="158">
        <v>127542213</v>
      </c>
      <c r="E208" s="158">
        <v>0</v>
      </c>
      <c r="F208" s="158">
        <v>14569544</v>
      </c>
      <c r="G208" s="158">
        <v>0</v>
      </c>
      <c r="H208" s="158">
        <v>6361498</v>
      </c>
      <c r="I208" s="158">
        <v>0</v>
      </c>
      <c r="J208" s="74">
        <v>16415912</v>
      </c>
      <c r="K208" s="74">
        <v>0</v>
      </c>
      <c r="L208" s="74">
        <v>7402620</v>
      </c>
      <c r="M208" s="142"/>
    </row>
    <row r="209" spans="1:13" hidden="1" x14ac:dyDescent="0.35">
      <c r="A209" s="142" t="s">
        <v>785</v>
      </c>
      <c r="B209" s="142" t="s">
        <v>787</v>
      </c>
      <c r="C209" s="158">
        <v>108257447</v>
      </c>
      <c r="D209" s="158">
        <v>117967934</v>
      </c>
      <c r="E209" s="158">
        <v>0</v>
      </c>
      <c r="F209" s="158">
        <v>12074362</v>
      </c>
      <c r="G209" s="158">
        <v>4590985</v>
      </c>
      <c r="H209" s="158">
        <v>0</v>
      </c>
      <c r="I209" s="158">
        <v>0</v>
      </c>
      <c r="J209" s="74">
        <v>14039702</v>
      </c>
      <c r="K209" s="74">
        <v>5092269</v>
      </c>
      <c r="L209" s="74">
        <v>0</v>
      </c>
      <c r="M209" s="142"/>
    </row>
    <row r="210" spans="1:13" hidden="1" x14ac:dyDescent="0.35">
      <c r="A210" s="142" t="s">
        <v>794</v>
      </c>
      <c r="B210" s="142" t="s">
        <v>796</v>
      </c>
      <c r="C210" s="158">
        <v>139830369</v>
      </c>
      <c r="D210" s="158">
        <v>150007936</v>
      </c>
      <c r="E210" s="158">
        <v>0</v>
      </c>
      <c r="F210" s="158">
        <v>17997190</v>
      </c>
      <c r="G210" s="158">
        <v>6826314</v>
      </c>
      <c r="H210" s="158">
        <v>1613184</v>
      </c>
      <c r="I210" s="158">
        <v>0</v>
      </c>
      <c r="J210" s="74">
        <v>19945860</v>
      </c>
      <c r="K210" s="74">
        <v>7037487</v>
      </c>
      <c r="L210" s="74">
        <v>1599238</v>
      </c>
      <c r="M210" s="142"/>
    </row>
    <row r="211" spans="1:13" hidden="1" x14ac:dyDescent="0.35">
      <c r="A211" s="142" t="s">
        <v>800</v>
      </c>
      <c r="B211" s="142" t="s">
        <v>802</v>
      </c>
      <c r="C211" s="158">
        <v>15901245</v>
      </c>
      <c r="D211" s="158">
        <v>16818119</v>
      </c>
      <c r="E211" s="158">
        <v>69195160</v>
      </c>
      <c r="F211" s="158">
        <v>10402881</v>
      </c>
      <c r="G211" s="158">
        <v>4060273</v>
      </c>
      <c r="H211" s="158">
        <v>0</v>
      </c>
      <c r="I211" s="158">
        <v>75274712</v>
      </c>
      <c r="J211" s="74">
        <v>11752981</v>
      </c>
      <c r="K211" s="74">
        <v>4242200</v>
      </c>
      <c r="L211" s="74">
        <v>0</v>
      </c>
      <c r="M211" s="142"/>
    </row>
    <row r="212" spans="1:13" hidden="1" x14ac:dyDescent="0.35">
      <c r="A212" s="142" t="s">
        <v>803</v>
      </c>
      <c r="B212" s="142" t="s">
        <v>805</v>
      </c>
      <c r="C212" s="158">
        <v>228033770</v>
      </c>
      <c r="D212" s="158">
        <v>251911293.19999999</v>
      </c>
      <c r="E212" s="158">
        <v>0</v>
      </c>
      <c r="F212" s="158">
        <v>27773910</v>
      </c>
      <c r="G212" s="158">
        <v>10460796</v>
      </c>
      <c r="H212" s="158">
        <v>0</v>
      </c>
      <c r="I212" s="158">
        <v>0</v>
      </c>
      <c r="J212" s="74">
        <v>31964444.239999998</v>
      </c>
      <c r="K212" s="74">
        <v>11118192.279999999</v>
      </c>
      <c r="L212" s="74">
        <v>0</v>
      </c>
      <c r="M212" s="142"/>
    </row>
    <row r="213" spans="1:13" hidden="1" x14ac:dyDescent="0.35">
      <c r="A213" s="142" t="s">
        <v>806</v>
      </c>
      <c r="B213" s="142" t="s">
        <v>808</v>
      </c>
      <c r="C213" s="158">
        <v>172873885</v>
      </c>
      <c r="D213" s="158">
        <v>189819512</v>
      </c>
      <c r="E213" s="158">
        <v>0</v>
      </c>
      <c r="F213" s="158">
        <v>25572725</v>
      </c>
      <c r="G213" s="158">
        <v>11611248</v>
      </c>
      <c r="H213" s="158">
        <v>0</v>
      </c>
      <c r="I213" s="158">
        <v>0</v>
      </c>
      <c r="J213" s="74">
        <v>28832067</v>
      </c>
      <c r="K213" s="74">
        <v>12272631</v>
      </c>
      <c r="L213" s="74">
        <v>0</v>
      </c>
      <c r="M213" s="142"/>
    </row>
    <row r="214" spans="1:13" hidden="1" x14ac:dyDescent="0.35">
      <c r="A214" s="142" t="s">
        <v>810</v>
      </c>
      <c r="B214" s="142" t="s">
        <v>812</v>
      </c>
      <c r="C214" s="158">
        <v>61120683</v>
      </c>
      <c r="D214" s="158">
        <v>65102193</v>
      </c>
      <c r="E214" s="158">
        <v>0</v>
      </c>
      <c r="F214" s="158">
        <v>9282327</v>
      </c>
      <c r="G214" s="158">
        <v>2901264</v>
      </c>
      <c r="H214" s="158">
        <v>0</v>
      </c>
      <c r="I214" s="158">
        <v>0</v>
      </c>
      <c r="J214" s="74">
        <v>10202814</v>
      </c>
      <c r="K214" s="74">
        <v>3127064</v>
      </c>
      <c r="L214" s="74">
        <v>0</v>
      </c>
      <c r="M214" s="142"/>
    </row>
    <row r="215" spans="1:13" hidden="1" x14ac:dyDescent="0.35">
      <c r="A215" s="142" t="s">
        <v>813</v>
      </c>
      <c r="B215" s="142" t="s">
        <v>815</v>
      </c>
      <c r="C215" s="158">
        <v>110932743</v>
      </c>
      <c r="D215" s="158">
        <v>120234767</v>
      </c>
      <c r="E215" s="158">
        <v>0</v>
      </c>
      <c r="F215" s="158">
        <v>12608353</v>
      </c>
      <c r="G215" s="158">
        <v>4794022</v>
      </c>
      <c r="H215" s="158">
        <v>0</v>
      </c>
      <c r="I215" s="158">
        <v>0</v>
      </c>
      <c r="J215" s="74">
        <v>14676913</v>
      </c>
      <c r="K215" s="74">
        <v>5323388</v>
      </c>
      <c r="L215" s="74">
        <v>0</v>
      </c>
      <c r="M215" s="142"/>
    </row>
    <row r="216" spans="1:13" s="142" customFormat="1" hidden="1" x14ac:dyDescent="0.35">
      <c r="A216" s="142" t="s">
        <v>1470</v>
      </c>
      <c r="B216" s="142" t="s">
        <v>611</v>
      </c>
      <c r="C216" s="158">
        <v>306312578</v>
      </c>
      <c r="D216" s="158">
        <v>333360603.86000001</v>
      </c>
      <c r="E216" s="158">
        <v>0</v>
      </c>
      <c r="F216" s="158">
        <v>45465181</v>
      </c>
      <c r="G216" s="158">
        <v>17610498</v>
      </c>
      <c r="H216" s="158">
        <v>0</v>
      </c>
      <c r="I216" s="158">
        <v>0</v>
      </c>
      <c r="J216" s="74">
        <v>50427686.380000003</v>
      </c>
      <c r="K216" s="74">
        <v>18426582.189999998</v>
      </c>
      <c r="L216" s="74">
        <v>0</v>
      </c>
      <c r="M216" s="142" t="s">
        <v>1494</v>
      </c>
    </row>
    <row r="217" spans="1:13" hidden="1" x14ac:dyDescent="0.35">
      <c r="A217" s="142" t="s">
        <v>819</v>
      </c>
      <c r="B217" s="142" t="s">
        <v>821</v>
      </c>
      <c r="C217" s="158">
        <v>15444767</v>
      </c>
      <c r="D217" s="158">
        <v>17005181.829999998</v>
      </c>
      <c r="E217" s="158">
        <v>86467770</v>
      </c>
      <c r="F217" s="158">
        <v>14800635</v>
      </c>
      <c r="G217" s="158">
        <v>4586193</v>
      </c>
      <c r="H217" s="158">
        <v>0</v>
      </c>
      <c r="I217" s="158">
        <v>96159522</v>
      </c>
      <c r="J217" s="74">
        <v>16853975</v>
      </c>
      <c r="K217" s="74">
        <v>4905437</v>
      </c>
      <c r="L217" s="74">
        <v>0</v>
      </c>
      <c r="M217" s="142"/>
    </row>
    <row r="218" spans="1:13" hidden="1" x14ac:dyDescent="0.35">
      <c r="A218" s="142" t="s">
        <v>822</v>
      </c>
      <c r="B218" s="142" t="s">
        <v>824</v>
      </c>
      <c r="C218" s="158">
        <v>6552783</v>
      </c>
      <c r="D218" s="158">
        <v>7332707</v>
      </c>
      <c r="E218" s="158">
        <v>46517064</v>
      </c>
      <c r="F218" s="158">
        <v>7811808</v>
      </c>
      <c r="G218" s="158">
        <v>2679664</v>
      </c>
      <c r="H218" s="158">
        <v>0</v>
      </c>
      <c r="I218" s="158">
        <v>52284146</v>
      </c>
      <c r="J218" s="74">
        <v>9234223</v>
      </c>
      <c r="K218" s="74">
        <v>2966990</v>
      </c>
      <c r="L218" s="74">
        <v>0</v>
      </c>
      <c r="M218" s="142"/>
    </row>
    <row r="219" spans="1:13" hidden="1" x14ac:dyDescent="0.35">
      <c r="A219" s="142" t="s">
        <v>825</v>
      </c>
      <c r="B219" s="142" t="s">
        <v>827</v>
      </c>
      <c r="C219" s="158">
        <v>157352624</v>
      </c>
      <c r="D219" s="158">
        <v>175951315</v>
      </c>
      <c r="E219" s="158">
        <v>0</v>
      </c>
      <c r="F219" s="158">
        <v>22039478</v>
      </c>
      <c r="G219" s="158">
        <v>7250070</v>
      </c>
      <c r="H219" s="158">
        <v>0</v>
      </c>
      <c r="I219" s="158">
        <v>0</v>
      </c>
      <c r="J219" s="74">
        <v>25155922</v>
      </c>
      <c r="K219" s="74">
        <v>7806147</v>
      </c>
      <c r="L219" s="74">
        <v>0</v>
      </c>
      <c r="M219" s="142"/>
    </row>
    <row r="220" spans="1:13" hidden="1" x14ac:dyDescent="0.35">
      <c r="A220" s="142" t="s">
        <v>828</v>
      </c>
      <c r="B220" s="142" t="s">
        <v>830</v>
      </c>
      <c r="C220" s="158">
        <v>9298976</v>
      </c>
      <c r="D220" s="158">
        <v>10195694</v>
      </c>
      <c r="E220" s="158">
        <v>55431431</v>
      </c>
      <c r="F220" s="158">
        <v>8535022</v>
      </c>
      <c r="G220" s="158">
        <v>3397989</v>
      </c>
      <c r="H220" s="158">
        <v>0</v>
      </c>
      <c r="I220" s="158">
        <v>60919377.460000001</v>
      </c>
      <c r="J220" s="74">
        <v>9650284.4299999997</v>
      </c>
      <c r="K220" s="74">
        <v>3592633</v>
      </c>
      <c r="L220" s="74">
        <v>0</v>
      </c>
      <c r="M220" s="142"/>
    </row>
    <row r="221" spans="1:13" hidden="1" x14ac:dyDescent="0.35">
      <c r="A221" s="142" t="s">
        <v>831</v>
      </c>
      <c r="B221" s="142" t="s">
        <v>833</v>
      </c>
      <c r="C221" s="158">
        <v>6241315</v>
      </c>
      <c r="D221" s="158">
        <v>6821739</v>
      </c>
      <c r="E221" s="158">
        <v>38110329</v>
      </c>
      <c r="F221" s="158">
        <v>7162034</v>
      </c>
      <c r="G221" s="158">
        <v>0</v>
      </c>
      <c r="H221" s="158">
        <v>0</v>
      </c>
      <c r="I221" s="158">
        <v>42095773</v>
      </c>
      <c r="J221" s="74">
        <v>8121286</v>
      </c>
      <c r="K221" s="74">
        <v>0</v>
      </c>
      <c r="L221" s="74">
        <v>0</v>
      </c>
      <c r="M221" s="142"/>
    </row>
    <row r="222" spans="1:13" hidden="1" x14ac:dyDescent="0.35">
      <c r="A222" s="142" t="s">
        <v>834</v>
      </c>
      <c r="B222" s="142" t="s">
        <v>836</v>
      </c>
      <c r="C222" s="158">
        <v>9674976</v>
      </c>
      <c r="D222" s="158">
        <v>10391832.01</v>
      </c>
      <c r="E222" s="158">
        <v>64093356</v>
      </c>
      <c r="F222" s="158">
        <v>12044997</v>
      </c>
      <c r="G222" s="158">
        <v>0</v>
      </c>
      <c r="H222" s="158">
        <v>0</v>
      </c>
      <c r="I222" s="158">
        <v>69756274.540000007</v>
      </c>
      <c r="J222" s="74">
        <v>13457661.210000001</v>
      </c>
      <c r="K222" s="74">
        <v>0</v>
      </c>
      <c r="L222" s="74">
        <v>0</v>
      </c>
      <c r="M222" s="142"/>
    </row>
    <row r="223" spans="1:13" hidden="1" x14ac:dyDescent="0.35">
      <c r="A223" s="142" t="s">
        <v>840</v>
      </c>
      <c r="B223" s="142" t="s">
        <v>842</v>
      </c>
      <c r="C223" s="158">
        <v>11883160</v>
      </c>
      <c r="D223" s="158">
        <v>12950407</v>
      </c>
      <c r="E223" s="158">
        <v>70777339</v>
      </c>
      <c r="F223" s="158">
        <v>13144556</v>
      </c>
      <c r="G223" s="158">
        <v>0</v>
      </c>
      <c r="H223" s="158">
        <v>0</v>
      </c>
      <c r="I223" s="158">
        <v>78016739</v>
      </c>
      <c r="J223" s="74">
        <v>14811840</v>
      </c>
      <c r="K223" s="74">
        <v>0</v>
      </c>
      <c r="L223" s="74">
        <v>0</v>
      </c>
      <c r="M223" s="142"/>
    </row>
    <row r="224" spans="1:13" hidden="1" x14ac:dyDescent="0.35">
      <c r="A224" s="142" t="s">
        <v>843</v>
      </c>
      <c r="B224" s="142" t="s">
        <v>845</v>
      </c>
      <c r="C224" s="158">
        <v>12826946</v>
      </c>
      <c r="D224" s="158">
        <v>14500601</v>
      </c>
      <c r="E224" s="158">
        <v>88360113</v>
      </c>
      <c r="F224" s="158">
        <v>12511474</v>
      </c>
      <c r="G224" s="158">
        <v>0</v>
      </c>
      <c r="H224" s="158">
        <v>0</v>
      </c>
      <c r="I224" s="158">
        <v>99664258</v>
      </c>
      <c r="J224" s="74">
        <v>14559728</v>
      </c>
      <c r="K224" s="74">
        <v>0</v>
      </c>
      <c r="L224" s="74">
        <v>0</v>
      </c>
      <c r="M224" s="142"/>
    </row>
    <row r="225" spans="1:13" hidden="1" x14ac:dyDescent="0.35">
      <c r="A225" s="142" t="s">
        <v>846</v>
      </c>
      <c r="B225" s="142" t="s">
        <v>848</v>
      </c>
      <c r="C225" s="158">
        <v>8485424</v>
      </c>
      <c r="D225" s="158">
        <v>8635866</v>
      </c>
      <c r="E225" s="158">
        <v>50514724</v>
      </c>
      <c r="F225" s="158">
        <v>7627784</v>
      </c>
      <c r="G225" s="158">
        <v>2556183</v>
      </c>
      <c r="H225" s="158">
        <v>0</v>
      </c>
      <c r="I225" s="158">
        <v>55400148</v>
      </c>
      <c r="J225" s="74">
        <v>8650500</v>
      </c>
      <c r="K225" s="74">
        <v>2826916</v>
      </c>
      <c r="L225" s="74">
        <v>0</v>
      </c>
      <c r="M225" s="142"/>
    </row>
    <row r="226" spans="1:13" hidden="1" x14ac:dyDescent="0.35">
      <c r="A226" s="142" t="s">
        <v>852</v>
      </c>
      <c r="B226" s="142" t="s">
        <v>854</v>
      </c>
      <c r="C226" s="158">
        <v>6935636.3200000003</v>
      </c>
      <c r="D226" s="158">
        <v>7511664</v>
      </c>
      <c r="E226" s="158">
        <v>49707329</v>
      </c>
      <c r="F226" s="158">
        <v>8633530</v>
      </c>
      <c r="G226" s="158">
        <v>2962610</v>
      </c>
      <c r="H226" s="158">
        <v>0</v>
      </c>
      <c r="I226" s="158">
        <v>54743438</v>
      </c>
      <c r="J226" s="74">
        <v>9710680</v>
      </c>
      <c r="K226" s="74">
        <v>3138968</v>
      </c>
      <c r="L226" s="74">
        <v>0</v>
      </c>
      <c r="M226" s="142"/>
    </row>
    <row r="227" spans="1:13" hidden="1" x14ac:dyDescent="0.35">
      <c r="A227" s="142" t="s">
        <v>855</v>
      </c>
      <c r="B227" s="142" t="s">
        <v>857</v>
      </c>
      <c r="C227" s="158">
        <v>63464240</v>
      </c>
      <c r="D227" s="158">
        <v>68017170</v>
      </c>
      <c r="E227" s="158">
        <v>0</v>
      </c>
      <c r="F227" s="158">
        <v>5337287</v>
      </c>
      <c r="G227" s="158">
        <v>3271303</v>
      </c>
      <c r="H227" s="158">
        <v>0</v>
      </c>
      <c r="I227" s="158">
        <v>0</v>
      </c>
      <c r="J227" s="74">
        <v>6002221</v>
      </c>
      <c r="K227" s="74">
        <v>3408048</v>
      </c>
      <c r="L227" s="74">
        <v>0</v>
      </c>
      <c r="M227" s="142"/>
    </row>
    <row r="228" spans="1:13" hidden="1" x14ac:dyDescent="0.35">
      <c r="A228" s="142" t="s">
        <v>858</v>
      </c>
      <c r="B228" s="142" t="s">
        <v>860</v>
      </c>
      <c r="C228" s="158">
        <v>102534672</v>
      </c>
      <c r="D228" s="158">
        <v>108769821</v>
      </c>
      <c r="E228" s="158">
        <v>0</v>
      </c>
      <c r="F228" s="158">
        <v>13843863</v>
      </c>
      <c r="G228" s="158">
        <v>4521220</v>
      </c>
      <c r="H228" s="158">
        <v>0</v>
      </c>
      <c r="I228" s="158">
        <v>0</v>
      </c>
      <c r="J228" s="74">
        <v>15640883</v>
      </c>
      <c r="K228" s="74">
        <v>4989393</v>
      </c>
      <c r="L228" s="74">
        <v>0</v>
      </c>
      <c r="M228" s="142"/>
    </row>
    <row r="229" spans="1:13" hidden="1" x14ac:dyDescent="0.35">
      <c r="A229" s="142" t="s">
        <v>861</v>
      </c>
      <c r="B229" s="142" t="s">
        <v>863</v>
      </c>
      <c r="C229" s="158">
        <v>84794788</v>
      </c>
      <c r="D229" s="158">
        <v>92296718</v>
      </c>
      <c r="E229" s="158">
        <v>0</v>
      </c>
      <c r="F229" s="158">
        <v>11655795</v>
      </c>
      <c r="G229" s="158">
        <v>4335935</v>
      </c>
      <c r="H229" s="158">
        <v>0</v>
      </c>
      <c r="I229" s="158">
        <v>0</v>
      </c>
      <c r="J229" s="74">
        <v>12911634</v>
      </c>
      <c r="K229" s="74">
        <v>4451004</v>
      </c>
      <c r="L229" s="74">
        <v>0</v>
      </c>
      <c r="M229" s="142"/>
    </row>
    <row r="230" spans="1:13" hidden="1" x14ac:dyDescent="0.35">
      <c r="A230" s="142" t="s">
        <v>864</v>
      </c>
      <c r="B230" s="142" t="s">
        <v>866</v>
      </c>
      <c r="C230" s="158">
        <v>117848762</v>
      </c>
      <c r="D230" s="158">
        <v>128607770</v>
      </c>
      <c r="E230" s="158">
        <v>35293728</v>
      </c>
      <c r="F230" s="158">
        <v>0</v>
      </c>
      <c r="G230" s="158">
        <v>0</v>
      </c>
      <c r="H230" s="158">
        <v>0</v>
      </c>
      <c r="I230" s="158">
        <v>42433753</v>
      </c>
      <c r="J230" s="74">
        <v>0</v>
      </c>
      <c r="K230" s="74">
        <v>0</v>
      </c>
      <c r="L230" s="74">
        <v>0</v>
      </c>
      <c r="M230" s="142"/>
    </row>
    <row r="231" spans="1:13" hidden="1" x14ac:dyDescent="0.35">
      <c r="A231" s="142" t="s">
        <v>867</v>
      </c>
      <c r="B231" s="142" t="s">
        <v>869</v>
      </c>
      <c r="C231" s="158">
        <v>8219500</v>
      </c>
      <c r="D231" s="158">
        <v>8238791</v>
      </c>
      <c r="E231" s="158">
        <v>60586874</v>
      </c>
      <c r="F231" s="158">
        <v>10845798</v>
      </c>
      <c r="G231" s="158">
        <v>0</v>
      </c>
      <c r="H231" s="158">
        <v>0</v>
      </c>
      <c r="I231" s="158">
        <v>63791895</v>
      </c>
      <c r="J231" s="74">
        <v>11593142</v>
      </c>
      <c r="K231" s="74">
        <v>0</v>
      </c>
      <c r="L231" s="74">
        <v>0</v>
      </c>
      <c r="M231" s="142"/>
    </row>
    <row r="232" spans="1:13" hidden="1" x14ac:dyDescent="0.35">
      <c r="A232" s="142" t="s">
        <v>870</v>
      </c>
      <c r="B232" s="142" t="s">
        <v>872</v>
      </c>
      <c r="C232" s="158">
        <v>14309027</v>
      </c>
      <c r="D232" s="158">
        <v>15319290.42</v>
      </c>
      <c r="E232" s="158">
        <v>88841515</v>
      </c>
      <c r="F232" s="158">
        <v>12438566</v>
      </c>
      <c r="G232" s="158">
        <v>0</v>
      </c>
      <c r="H232" s="158">
        <v>0</v>
      </c>
      <c r="I232" s="158">
        <v>96909469.010000005</v>
      </c>
      <c r="J232" s="74">
        <v>14131086.300000001</v>
      </c>
      <c r="K232" s="74">
        <v>0</v>
      </c>
      <c r="L232" s="74">
        <v>0</v>
      </c>
      <c r="M232" s="142"/>
    </row>
    <row r="233" spans="1:13" hidden="1" x14ac:dyDescent="0.35">
      <c r="A233" s="142" t="s">
        <v>873</v>
      </c>
      <c r="B233" s="142" t="s">
        <v>875</v>
      </c>
      <c r="C233" s="158">
        <v>78935411</v>
      </c>
      <c r="D233" s="158">
        <v>86984374</v>
      </c>
      <c r="E233" s="158">
        <v>0</v>
      </c>
      <c r="F233" s="158">
        <v>11080100</v>
      </c>
      <c r="G233" s="158">
        <v>4202669</v>
      </c>
      <c r="H233" s="158">
        <v>993168</v>
      </c>
      <c r="I233" s="158">
        <v>0</v>
      </c>
      <c r="J233" s="74">
        <v>12628130</v>
      </c>
      <c r="K233" s="74">
        <v>4455577</v>
      </c>
      <c r="L233" s="74">
        <v>1012510</v>
      </c>
      <c r="M233" s="142"/>
    </row>
    <row r="234" spans="1:13" hidden="1" x14ac:dyDescent="0.35">
      <c r="A234" s="142" t="s">
        <v>876</v>
      </c>
      <c r="B234" s="142" t="s">
        <v>878</v>
      </c>
      <c r="C234" s="158">
        <v>8855042.5600000005</v>
      </c>
      <c r="D234" s="158">
        <v>9295521</v>
      </c>
      <c r="E234" s="158">
        <v>62543454</v>
      </c>
      <c r="F234" s="158">
        <v>10863001</v>
      </c>
      <c r="G234" s="158">
        <v>3727656</v>
      </c>
      <c r="H234" s="158">
        <v>0</v>
      </c>
      <c r="I234" s="158">
        <v>67949584</v>
      </c>
      <c r="J234" s="74">
        <v>12053256</v>
      </c>
      <c r="K234" s="74">
        <v>3896203</v>
      </c>
      <c r="L234" s="74">
        <v>0</v>
      </c>
      <c r="M234" s="142"/>
    </row>
    <row r="235" spans="1:13" hidden="1" x14ac:dyDescent="0.35">
      <c r="A235" s="142" t="s">
        <v>879</v>
      </c>
      <c r="B235" s="142" t="s">
        <v>881</v>
      </c>
      <c r="C235" s="158">
        <v>6880319</v>
      </c>
      <c r="D235" s="158">
        <v>7359246</v>
      </c>
      <c r="E235" s="158">
        <v>43057939</v>
      </c>
      <c r="F235" s="158">
        <v>7478615</v>
      </c>
      <c r="G235" s="158">
        <v>2566299</v>
      </c>
      <c r="H235" s="158">
        <v>0</v>
      </c>
      <c r="I235" s="158">
        <v>46957563</v>
      </c>
      <c r="J235" s="74">
        <v>8329581</v>
      </c>
      <c r="K235" s="74">
        <v>2692529</v>
      </c>
      <c r="L235" s="74">
        <v>0</v>
      </c>
      <c r="M235" s="142"/>
    </row>
    <row r="236" spans="1:13" hidden="1" x14ac:dyDescent="0.35">
      <c r="A236" s="142" t="s">
        <v>882</v>
      </c>
      <c r="B236" s="142" t="s">
        <v>884</v>
      </c>
      <c r="C236" s="158">
        <v>5988601</v>
      </c>
      <c r="D236" s="158">
        <v>6316795</v>
      </c>
      <c r="E236" s="158">
        <v>39287466</v>
      </c>
      <c r="F236" s="158">
        <v>5500579</v>
      </c>
      <c r="G236" s="158">
        <v>0</v>
      </c>
      <c r="H236" s="158">
        <v>0</v>
      </c>
      <c r="I236" s="158">
        <v>42826338</v>
      </c>
      <c r="J236" s="74">
        <v>6244825</v>
      </c>
      <c r="K236" s="74">
        <v>0</v>
      </c>
      <c r="L236" s="74">
        <v>0</v>
      </c>
      <c r="M236" s="142"/>
    </row>
    <row r="237" spans="1:13" hidden="1" x14ac:dyDescent="0.35">
      <c r="A237" s="142" t="s">
        <v>885</v>
      </c>
      <c r="B237" s="142" t="s">
        <v>887</v>
      </c>
      <c r="C237" s="158">
        <v>162717884</v>
      </c>
      <c r="D237" s="158">
        <v>175469827</v>
      </c>
      <c r="E237" s="158">
        <v>0</v>
      </c>
      <c r="F237" s="158">
        <v>20047042</v>
      </c>
      <c r="G237" s="158">
        <v>0</v>
      </c>
      <c r="H237" s="158">
        <v>8753137</v>
      </c>
      <c r="I237" s="158">
        <v>0</v>
      </c>
      <c r="J237" s="74">
        <v>22118412</v>
      </c>
      <c r="K237" s="74">
        <v>0</v>
      </c>
      <c r="L237" s="74">
        <v>9974115</v>
      </c>
      <c r="M237" s="142"/>
    </row>
    <row r="238" spans="1:13" hidden="1" x14ac:dyDescent="0.35">
      <c r="A238" s="142" t="s">
        <v>888</v>
      </c>
      <c r="B238" s="142" t="s">
        <v>890</v>
      </c>
      <c r="C238" s="158">
        <v>95116454</v>
      </c>
      <c r="D238" s="158">
        <v>102622787</v>
      </c>
      <c r="E238" s="158">
        <v>0</v>
      </c>
      <c r="F238" s="158">
        <v>14870633</v>
      </c>
      <c r="G238" s="158">
        <v>4499317</v>
      </c>
      <c r="H238" s="158">
        <v>0</v>
      </c>
      <c r="I238" s="158">
        <v>0</v>
      </c>
      <c r="J238" s="74">
        <v>15889851</v>
      </c>
      <c r="K238" s="74">
        <v>4717453</v>
      </c>
      <c r="L238" s="74">
        <v>0</v>
      </c>
      <c r="M238" s="142"/>
    </row>
    <row r="239" spans="1:13" hidden="1" x14ac:dyDescent="0.35">
      <c r="A239" s="142" t="s">
        <v>891</v>
      </c>
      <c r="B239" s="142" t="s">
        <v>893</v>
      </c>
      <c r="C239" s="158">
        <v>90344332</v>
      </c>
      <c r="D239" s="158">
        <v>95697088</v>
      </c>
      <c r="E239" s="158">
        <v>0</v>
      </c>
      <c r="F239" s="158">
        <v>14977871</v>
      </c>
      <c r="G239" s="158">
        <v>5139681</v>
      </c>
      <c r="H239" s="158">
        <v>0</v>
      </c>
      <c r="I239" s="158">
        <v>0</v>
      </c>
      <c r="J239" s="74">
        <v>16203085</v>
      </c>
      <c r="K239" s="74">
        <v>5237631</v>
      </c>
      <c r="L239" s="74">
        <v>0</v>
      </c>
      <c r="M239" s="142"/>
    </row>
    <row r="240" spans="1:13" hidden="1" x14ac:dyDescent="0.35">
      <c r="A240" s="142" t="s">
        <v>894</v>
      </c>
      <c r="B240" s="142" t="s">
        <v>896</v>
      </c>
      <c r="C240" s="158">
        <v>11692183</v>
      </c>
      <c r="D240" s="158">
        <v>13008473</v>
      </c>
      <c r="E240" s="158">
        <v>84276161</v>
      </c>
      <c r="F240" s="158">
        <v>13470067</v>
      </c>
      <c r="G240" s="158">
        <v>0</v>
      </c>
      <c r="H240" s="158">
        <v>0</v>
      </c>
      <c r="I240" s="158">
        <v>93985796</v>
      </c>
      <c r="J240" s="74">
        <v>15519845</v>
      </c>
      <c r="K240" s="74">
        <v>0</v>
      </c>
      <c r="L240" s="74">
        <v>0</v>
      </c>
      <c r="M240" s="142"/>
    </row>
    <row r="241" spans="1:13" hidden="1" x14ac:dyDescent="0.35">
      <c r="A241" s="142" t="s">
        <v>897</v>
      </c>
      <c r="B241" s="142" t="s">
        <v>899</v>
      </c>
      <c r="C241" s="158">
        <v>13821362</v>
      </c>
      <c r="D241" s="158">
        <v>14969667</v>
      </c>
      <c r="E241" s="158">
        <v>60600389</v>
      </c>
      <c r="F241" s="158">
        <v>11587924</v>
      </c>
      <c r="G241" s="158">
        <v>0</v>
      </c>
      <c r="H241" s="158">
        <v>0</v>
      </c>
      <c r="I241" s="158">
        <v>67403253</v>
      </c>
      <c r="J241" s="74">
        <v>13007347</v>
      </c>
      <c r="K241" s="74">
        <v>0</v>
      </c>
      <c r="L241" s="74">
        <v>0</v>
      </c>
      <c r="M241" s="142"/>
    </row>
    <row r="242" spans="1:13" hidden="1" x14ac:dyDescent="0.35">
      <c r="A242" s="142" t="s">
        <v>900</v>
      </c>
      <c r="B242" s="142" t="s">
        <v>902</v>
      </c>
      <c r="C242" s="158">
        <v>104926271</v>
      </c>
      <c r="D242" s="158">
        <v>114764996</v>
      </c>
      <c r="E242" s="158">
        <v>0</v>
      </c>
      <c r="F242" s="158">
        <v>9773032</v>
      </c>
      <c r="G242" s="158">
        <v>5990084</v>
      </c>
      <c r="H242" s="158">
        <v>0</v>
      </c>
      <c r="I242" s="158">
        <v>0</v>
      </c>
      <c r="J242" s="74">
        <v>11101248</v>
      </c>
      <c r="K242" s="74">
        <v>6303263</v>
      </c>
      <c r="L242" s="74">
        <v>0</v>
      </c>
      <c r="M242" s="142"/>
    </row>
    <row r="243" spans="1:13" hidden="1" x14ac:dyDescent="0.35">
      <c r="A243" s="142" t="s">
        <v>903</v>
      </c>
      <c r="B243" s="142" t="s">
        <v>905</v>
      </c>
      <c r="C243" s="158">
        <v>9404524</v>
      </c>
      <c r="D243" s="158">
        <v>9931266.9100000001</v>
      </c>
      <c r="E243" s="158">
        <v>58230296</v>
      </c>
      <c r="F243" s="158">
        <v>10423941</v>
      </c>
      <c r="G243" s="158">
        <v>0</v>
      </c>
      <c r="H243" s="158">
        <v>0</v>
      </c>
      <c r="I243" s="158">
        <v>63390501.920000002</v>
      </c>
      <c r="J243" s="74">
        <v>11520186.57</v>
      </c>
      <c r="K243" s="74">
        <v>0</v>
      </c>
      <c r="L243" s="74">
        <v>0</v>
      </c>
      <c r="M243" s="142"/>
    </row>
    <row r="244" spans="1:13" hidden="1" x14ac:dyDescent="0.35">
      <c r="A244" s="142" t="s">
        <v>906</v>
      </c>
      <c r="B244" s="142" t="s">
        <v>908</v>
      </c>
      <c r="C244" s="158">
        <v>105010041.7</v>
      </c>
      <c r="D244" s="158">
        <v>112959709.2</v>
      </c>
      <c r="E244" s="158">
        <v>24408639</v>
      </c>
      <c r="F244" s="158">
        <v>0</v>
      </c>
      <c r="G244" s="158">
        <v>0</v>
      </c>
      <c r="H244" s="158">
        <v>0</v>
      </c>
      <c r="I244" s="158">
        <v>29063324.800000001</v>
      </c>
      <c r="J244" s="74">
        <v>0</v>
      </c>
      <c r="K244" s="74">
        <v>0</v>
      </c>
      <c r="L244" s="74">
        <v>0</v>
      </c>
      <c r="M244" s="142"/>
    </row>
    <row r="245" spans="1:13" hidden="1" x14ac:dyDescent="0.35">
      <c r="A245" s="142" t="s">
        <v>909</v>
      </c>
      <c r="B245" s="142" t="s">
        <v>911</v>
      </c>
      <c r="C245" s="158">
        <v>10196350</v>
      </c>
      <c r="D245" s="158">
        <v>10923560</v>
      </c>
      <c r="E245" s="158">
        <v>64958676</v>
      </c>
      <c r="F245" s="158">
        <v>9765963</v>
      </c>
      <c r="G245" s="158">
        <v>3811682</v>
      </c>
      <c r="H245" s="158">
        <v>0</v>
      </c>
      <c r="I245" s="158">
        <v>71512297</v>
      </c>
      <c r="J245" s="74">
        <v>11165538</v>
      </c>
      <c r="K245" s="74">
        <v>4030165</v>
      </c>
      <c r="L245" s="74">
        <v>0</v>
      </c>
      <c r="M245" s="142"/>
    </row>
    <row r="246" spans="1:13" hidden="1" x14ac:dyDescent="0.35">
      <c r="A246" s="142" t="s">
        <v>912</v>
      </c>
      <c r="B246" s="142" t="s">
        <v>914</v>
      </c>
      <c r="C246" s="158">
        <v>116501585</v>
      </c>
      <c r="D246" s="158">
        <v>127551218</v>
      </c>
      <c r="E246" s="158">
        <v>0</v>
      </c>
      <c r="F246" s="158">
        <v>16410330</v>
      </c>
      <c r="G246" s="158">
        <v>5794113</v>
      </c>
      <c r="H246" s="158">
        <v>0</v>
      </c>
      <c r="I246" s="158">
        <v>0</v>
      </c>
      <c r="J246" s="74">
        <v>18525676</v>
      </c>
      <c r="K246" s="74">
        <v>6098953</v>
      </c>
      <c r="L246" s="74">
        <v>0</v>
      </c>
      <c r="M246" s="142"/>
    </row>
    <row r="247" spans="1:13" hidden="1" x14ac:dyDescent="0.35">
      <c r="A247" s="142" t="s">
        <v>916</v>
      </c>
      <c r="B247" s="142" t="s">
        <v>918</v>
      </c>
      <c r="C247" s="158">
        <v>96762000</v>
      </c>
      <c r="D247" s="158">
        <v>104622378</v>
      </c>
      <c r="E247" s="158">
        <v>0</v>
      </c>
      <c r="F247" s="158">
        <v>13187036</v>
      </c>
      <c r="G247" s="158">
        <v>0</v>
      </c>
      <c r="H247" s="158">
        <v>5757854</v>
      </c>
      <c r="I247" s="158">
        <v>0</v>
      </c>
      <c r="J247" s="74">
        <v>14452760</v>
      </c>
      <c r="K247" s="74">
        <v>0</v>
      </c>
      <c r="L247" s="74">
        <v>6517353</v>
      </c>
      <c r="M247" s="142"/>
    </row>
    <row r="248" spans="1:13" hidden="1" x14ac:dyDescent="0.35">
      <c r="A248" s="142" t="s">
        <v>919</v>
      </c>
      <c r="B248" s="142" t="s">
        <v>921</v>
      </c>
      <c r="C248" s="158">
        <v>4068334</v>
      </c>
      <c r="D248" s="158">
        <v>4407330</v>
      </c>
      <c r="E248" s="158">
        <v>28986514</v>
      </c>
      <c r="F248" s="158">
        <v>5034588</v>
      </c>
      <c r="G248" s="158">
        <v>1727627</v>
      </c>
      <c r="H248" s="158">
        <v>0</v>
      </c>
      <c r="I248" s="158">
        <v>32185058</v>
      </c>
      <c r="J248" s="74">
        <v>5709156</v>
      </c>
      <c r="K248" s="74">
        <v>1845479</v>
      </c>
      <c r="L248" s="74">
        <v>0</v>
      </c>
      <c r="M248" s="142"/>
    </row>
    <row r="249" spans="1:13" hidden="1" x14ac:dyDescent="0.35">
      <c r="A249" s="142" t="s">
        <v>922</v>
      </c>
      <c r="B249" s="142" t="s">
        <v>924</v>
      </c>
      <c r="C249" s="158">
        <v>9504950</v>
      </c>
      <c r="D249" s="158">
        <v>10007882</v>
      </c>
      <c r="E249" s="158">
        <v>58412034</v>
      </c>
      <c r="F249" s="158">
        <v>10456475</v>
      </c>
      <c r="G249" s="158">
        <v>0</v>
      </c>
      <c r="H249" s="158">
        <v>0</v>
      </c>
      <c r="I249" s="158">
        <v>62929745.630000003</v>
      </c>
      <c r="J249" s="74">
        <v>11436460.449999999</v>
      </c>
      <c r="K249" s="74">
        <v>0</v>
      </c>
      <c r="L249" s="74">
        <v>0</v>
      </c>
      <c r="M249" s="142"/>
    </row>
    <row r="250" spans="1:13" hidden="1" x14ac:dyDescent="0.35">
      <c r="A250" s="142" t="s">
        <v>925</v>
      </c>
      <c r="B250" s="142" t="s">
        <v>927</v>
      </c>
      <c r="C250" s="158">
        <v>12508739</v>
      </c>
      <c r="D250" s="158">
        <v>13501978</v>
      </c>
      <c r="E250" s="158">
        <v>71561314</v>
      </c>
      <c r="F250" s="158">
        <v>11018611</v>
      </c>
      <c r="G250" s="158">
        <v>4386763</v>
      </c>
      <c r="H250" s="158">
        <v>0</v>
      </c>
      <c r="I250" s="158">
        <v>77251779</v>
      </c>
      <c r="J250" s="74">
        <v>12237512</v>
      </c>
      <c r="K250" s="74">
        <v>4555813</v>
      </c>
      <c r="L250" s="74">
        <v>0</v>
      </c>
      <c r="M250" s="142"/>
    </row>
    <row r="251" spans="1:13" hidden="1" x14ac:dyDescent="0.35">
      <c r="A251" s="142" t="s">
        <v>928</v>
      </c>
      <c r="B251" s="142" t="s">
        <v>930</v>
      </c>
      <c r="C251" s="158">
        <v>74995733</v>
      </c>
      <c r="D251" s="158">
        <v>82672458</v>
      </c>
      <c r="E251" s="158">
        <v>0</v>
      </c>
      <c r="F251" s="158">
        <v>11681906</v>
      </c>
      <c r="G251" s="158">
        <v>5304147</v>
      </c>
      <c r="H251" s="158">
        <v>0</v>
      </c>
      <c r="I251" s="158">
        <v>0</v>
      </c>
      <c r="J251" s="74">
        <v>13483962</v>
      </c>
      <c r="K251" s="74">
        <v>5739571</v>
      </c>
      <c r="L251" s="74">
        <v>0</v>
      </c>
      <c r="M251" s="142"/>
    </row>
    <row r="252" spans="1:13" hidden="1" x14ac:dyDescent="0.35">
      <c r="A252" s="142" t="s">
        <v>931</v>
      </c>
      <c r="B252" s="142" t="s">
        <v>933</v>
      </c>
      <c r="C252" s="158">
        <v>10400067</v>
      </c>
      <c r="D252" s="158">
        <v>11385432</v>
      </c>
      <c r="E252" s="158">
        <v>63931155</v>
      </c>
      <c r="F252" s="158">
        <v>9612103</v>
      </c>
      <c r="G252" s="158">
        <v>3575685</v>
      </c>
      <c r="H252" s="158">
        <v>0</v>
      </c>
      <c r="I252" s="158">
        <v>69904959</v>
      </c>
      <c r="J252" s="74">
        <v>10902444</v>
      </c>
      <c r="K252" s="74">
        <v>3758379</v>
      </c>
      <c r="L252" s="74">
        <v>0</v>
      </c>
      <c r="M252" s="142"/>
    </row>
    <row r="253" spans="1:13" hidden="1" x14ac:dyDescent="0.35">
      <c r="A253" s="142" t="s">
        <v>934</v>
      </c>
      <c r="B253" s="142" t="s">
        <v>936</v>
      </c>
      <c r="C253" s="158">
        <v>9360605</v>
      </c>
      <c r="D253" s="158">
        <v>10089081</v>
      </c>
      <c r="E253" s="158">
        <v>64127489</v>
      </c>
      <c r="F253" s="158">
        <v>10542338</v>
      </c>
      <c r="G253" s="158">
        <v>3442986</v>
      </c>
      <c r="H253" s="158">
        <v>0</v>
      </c>
      <c r="I253" s="158">
        <v>71403970</v>
      </c>
      <c r="J253" s="74">
        <v>12139383</v>
      </c>
      <c r="K253" s="74">
        <v>3872425</v>
      </c>
      <c r="L253" s="74">
        <v>0</v>
      </c>
      <c r="M253" s="142"/>
    </row>
    <row r="254" spans="1:13" hidden="1" x14ac:dyDescent="0.35">
      <c r="A254" s="142" t="s">
        <v>937</v>
      </c>
      <c r="B254" s="142" t="s">
        <v>939</v>
      </c>
      <c r="C254" s="158">
        <v>6540230</v>
      </c>
      <c r="D254" s="158">
        <v>7244906</v>
      </c>
      <c r="E254" s="158">
        <v>47544744</v>
      </c>
      <c r="F254" s="158">
        <v>9091441</v>
      </c>
      <c r="G254" s="158">
        <v>0</v>
      </c>
      <c r="H254" s="158">
        <v>0</v>
      </c>
      <c r="I254" s="158">
        <v>51974864</v>
      </c>
      <c r="J254" s="74">
        <v>10030006.5</v>
      </c>
      <c r="K254" s="74">
        <v>0</v>
      </c>
      <c r="L254" s="74">
        <v>0</v>
      </c>
      <c r="M254" s="142"/>
    </row>
    <row r="255" spans="1:13" hidden="1" x14ac:dyDescent="0.35">
      <c r="A255" s="142" t="s">
        <v>940</v>
      </c>
      <c r="B255" s="142" t="s">
        <v>942</v>
      </c>
      <c r="C255" s="158">
        <v>12775764</v>
      </c>
      <c r="D255" s="158">
        <v>13430051</v>
      </c>
      <c r="E255" s="158">
        <v>60193768</v>
      </c>
      <c r="F255" s="158">
        <v>9049601</v>
      </c>
      <c r="G255" s="158">
        <v>3532084</v>
      </c>
      <c r="H255" s="158">
        <v>0</v>
      </c>
      <c r="I255" s="158">
        <v>65719561</v>
      </c>
      <c r="J255" s="74">
        <v>10261092</v>
      </c>
      <c r="K255" s="74">
        <v>3703708</v>
      </c>
      <c r="L255" s="74">
        <v>0</v>
      </c>
      <c r="M255" s="142"/>
    </row>
    <row r="256" spans="1:13" hidden="1" x14ac:dyDescent="0.35">
      <c r="A256" s="142" t="s">
        <v>943</v>
      </c>
      <c r="B256" s="142" t="s">
        <v>945</v>
      </c>
      <c r="C256" s="158">
        <v>9078946</v>
      </c>
      <c r="D256" s="158">
        <v>9644909</v>
      </c>
      <c r="E256" s="158">
        <v>55454459</v>
      </c>
      <c r="F256" s="158">
        <v>7764095</v>
      </c>
      <c r="G256" s="158">
        <v>0</v>
      </c>
      <c r="H256" s="158">
        <v>0</v>
      </c>
      <c r="I256" s="158">
        <v>60040405</v>
      </c>
      <c r="J256" s="74">
        <v>8754935</v>
      </c>
      <c r="K256" s="74">
        <v>0</v>
      </c>
      <c r="L256" s="74">
        <v>0</v>
      </c>
      <c r="M256" s="142"/>
    </row>
    <row r="257" spans="1:13" hidden="1" x14ac:dyDescent="0.35">
      <c r="A257" s="142" t="s">
        <v>946</v>
      </c>
      <c r="B257" s="142" t="s">
        <v>948</v>
      </c>
      <c r="C257" s="158">
        <v>69168853</v>
      </c>
      <c r="D257" s="158">
        <v>74451167</v>
      </c>
      <c r="E257" s="158">
        <v>0</v>
      </c>
      <c r="F257" s="158">
        <v>10308301</v>
      </c>
      <c r="G257" s="158">
        <v>3834669</v>
      </c>
      <c r="H257" s="158">
        <v>0</v>
      </c>
      <c r="I257" s="158">
        <v>0</v>
      </c>
      <c r="J257" s="74">
        <v>11288088</v>
      </c>
      <c r="K257" s="74">
        <v>3891322</v>
      </c>
      <c r="L257" s="74">
        <v>0</v>
      </c>
      <c r="M257" s="142"/>
    </row>
    <row r="258" spans="1:13" hidden="1" x14ac:dyDescent="0.35">
      <c r="A258" s="142" t="s">
        <v>949</v>
      </c>
      <c r="B258" s="142" t="s">
        <v>951</v>
      </c>
      <c r="C258" s="158">
        <v>14149793</v>
      </c>
      <c r="D258" s="158">
        <v>15284137</v>
      </c>
      <c r="E258" s="158">
        <v>69415604</v>
      </c>
      <c r="F258" s="158">
        <v>10436023</v>
      </c>
      <c r="G258" s="158">
        <v>4073208</v>
      </c>
      <c r="H258" s="158">
        <v>0</v>
      </c>
      <c r="I258" s="158">
        <v>76345362</v>
      </c>
      <c r="J258" s="74">
        <v>11920146</v>
      </c>
      <c r="K258" s="74">
        <v>4302358</v>
      </c>
      <c r="L258" s="74">
        <v>0</v>
      </c>
      <c r="M258" s="142"/>
    </row>
    <row r="259" spans="1:13" hidden="1" x14ac:dyDescent="0.35">
      <c r="A259" s="142" t="s">
        <v>952</v>
      </c>
      <c r="B259" s="142" t="s">
        <v>954</v>
      </c>
      <c r="C259" s="158">
        <v>72683006</v>
      </c>
      <c r="D259" s="158">
        <v>78451600</v>
      </c>
      <c r="E259" s="158">
        <v>0</v>
      </c>
      <c r="F259" s="158">
        <v>10256364</v>
      </c>
      <c r="G259" s="158">
        <v>4083295</v>
      </c>
      <c r="H259" s="158">
        <v>0</v>
      </c>
      <c r="I259" s="158">
        <v>0</v>
      </c>
      <c r="J259" s="74">
        <v>11389795</v>
      </c>
      <c r="K259" s="74">
        <v>4240222</v>
      </c>
      <c r="L259" s="74">
        <v>0</v>
      </c>
      <c r="M259" s="142"/>
    </row>
    <row r="260" spans="1:13" hidden="1" x14ac:dyDescent="0.35">
      <c r="A260" s="142" t="s">
        <v>955</v>
      </c>
      <c r="B260" s="142" t="s">
        <v>957</v>
      </c>
      <c r="C260" s="158">
        <v>5715768</v>
      </c>
      <c r="D260" s="158">
        <v>6114230</v>
      </c>
      <c r="E260" s="158">
        <v>35026754</v>
      </c>
      <c r="F260" s="158">
        <v>5393224</v>
      </c>
      <c r="G260" s="158">
        <v>2147167</v>
      </c>
      <c r="H260" s="158">
        <v>0</v>
      </c>
      <c r="I260" s="158">
        <v>38050824</v>
      </c>
      <c r="J260" s="74">
        <v>6027660</v>
      </c>
      <c r="K260" s="74">
        <v>2243993</v>
      </c>
      <c r="L260" s="74">
        <v>0</v>
      </c>
      <c r="M260" s="142"/>
    </row>
    <row r="261" spans="1:13" hidden="1" x14ac:dyDescent="0.35">
      <c r="A261" s="142" t="s">
        <v>958</v>
      </c>
      <c r="B261" s="142" t="s">
        <v>960</v>
      </c>
      <c r="C261" s="158">
        <v>108437753</v>
      </c>
      <c r="D261" s="158">
        <v>121673615</v>
      </c>
      <c r="E261" s="158">
        <v>33959471</v>
      </c>
      <c r="F261" s="158">
        <v>0</v>
      </c>
      <c r="G261" s="158">
        <v>0</v>
      </c>
      <c r="H261" s="158">
        <v>0</v>
      </c>
      <c r="I261" s="158">
        <v>42807980.670000002</v>
      </c>
      <c r="J261" s="74">
        <v>0</v>
      </c>
      <c r="K261" s="74">
        <v>0</v>
      </c>
      <c r="L261" s="74">
        <v>0</v>
      </c>
      <c r="M261" s="142"/>
    </row>
    <row r="262" spans="1:13" hidden="1" x14ac:dyDescent="0.35">
      <c r="A262" s="142" t="s">
        <v>961</v>
      </c>
      <c r="B262" s="142" t="s">
        <v>963</v>
      </c>
      <c r="C262" s="158">
        <v>104075368</v>
      </c>
      <c r="D262" s="158">
        <v>112854354</v>
      </c>
      <c r="E262" s="158">
        <v>0</v>
      </c>
      <c r="F262" s="158">
        <v>16119504</v>
      </c>
      <c r="G262" s="158">
        <v>0</v>
      </c>
      <c r="H262" s="158">
        <v>7038257</v>
      </c>
      <c r="I262" s="158">
        <v>0</v>
      </c>
      <c r="J262" s="74">
        <v>17716308</v>
      </c>
      <c r="K262" s="74">
        <v>0</v>
      </c>
      <c r="L262" s="74">
        <v>7989023</v>
      </c>
      <c r="M262" s="142"/>
    </row>
    <row r="263" spans="1:13" hidden="1" x14ac:dyDescent="0.35">
      <c r="A263" s="142" t="s">
        <v>964</v>
      </c>
      <c r="B263" s="142" t="s">
        <v>966</v>
      </c>
      <c r="C263" s="158">
        <v>11198902</v>
      </c>
      <c r="D263" s="158">
        <v>11992578</v>
      </c>
      <c r="E263" s="158">
        <v>62532394</v>
      </c>
      <c r="F263" s="158">
        <v>9401193</v>
      </c>
      <c r="G263" s="158">
        <v>3669311</v>
      </c>
      <c r="H263" s="158">
        <v>0</v>
      </c>
      <c r="I263" s="158">
        <v>67917851</v>
      </c>
      <c r="J263" s="74">
        <v>10604321</v>
      </c>
      <c r="K263" s="74">
        <v>3827595</v>
      </c>
      <c r="L263" s="74">
        <v>0</v>
      </c>
      <c r="M263" s="142"/>
    </row>
    <row r="264" spans="1:13" hidden="1" x14ac:dyDescent="0.35">
      <c r="A264" s="142" t="s">
        <v>967</v>
      </c>
      <c r="B264" s="142" t="s">
        <v>969</v>
      </c>
      <c r="C264" s="158">
        <v>9662580</v>
      </c>
      <c r="D264" s="158">
        <v>10401841</v>
      </c>
      <c r="E264" s="158">
        <v>50249925</v>
      </c>
      <c r="F264" s="158">
        <v>7555118</v>
      </c>
      <c r="G264" s="158">
        <v>2810490</v>
      </c>
      <c r="H264" s="158">
        <v>0</v>
      </c>
      <c r="I264" s="158">
        <v>53853028</v>
      </c>
      <c r="J264" s="74">
        <v>8398969</v>
      </c>
      <c r="K264" s="74">
        <v>2895361</v>
      </c>
      <c r="L264" s="74">
        <v>0</v>
      </c>
      <c r="M264" s="142"/>
    </row>
    <row r="265" spans="1:13" hidden="1" x14ac:dyDescent="0.35">
      <c r="A265" s="142" t="s">
        <v>970</v>
      </c>
      <c r="B265" s="142" t="s">
        <v>972</v>
      </c>
      <c r="C265" s="158">
        <v>11443421</v>
      </c>
      <c r="D265" s="158">
        <v>12808781</v>
      </c>
      <c r="E265" s="158">
        <v>80475315</v>
      </c>
      <c r="F265" s="158">
        <v>11395015</v>
      </c>
      <c r="G265" s="158">
        <v>0</v>
      </c>
      <c r="H265" s="158">
        <v>0</v>
      </c>
      <c r="I265" s="158">
        <v>91437754</v>
      </c>
      <c r="J265" s="74">
        <v>13357936</v>
      </c>
      <c r="K265" s="74">
        <v>0</v>
      </c>
      <c r="L265" s="74">
        <v>0</v>
      </c>
      <c r="M265" s="142"/>
    </row>
    <row r="266" spans="1:13" x14ac:dyDescent="0.35">
      <c r="A266" s="142" t="s">
        <v>973</v>
      </c>
      <c r="B266" s="142" t="s">
        <v>975</v>
      </c>
      <c r="C266" s="158">
        <v>151932941</v>
      </c>
      <c r="D266" s="158">
        <v>166280797</v>
      </c>
      <c r="E266" s="158">
        <v>0</v>
      </c>
      <c r="F266" s="158">
        <v>0</v>
      </c>
      <c r="G266" s="158">
        <v>6795783</v>
      </c>
      <c r="H266" s="158">
        <v>20250990</v>
      </c>
      <c r="I266" s="158">
        <v>0</v>
      </c>
      <c r="J266" s="74">
        <v>0</v>
      </c>
      <c r="K266" s="74">
        <v>7552410</v>
      </c>
      <c r="L266" s="74">
        <v>23152991</v>
      </c>
      <c r="M266" s="142" t="s">
        <v>1096</v>
      </c>
    </row>
    <row r="267" spans="1:13" hidden="1" x14ac:dyDescent="0.35">
      <c r="A267" s="142" t="s">
        <v>976</v>
      </c>
      <c r="B267" s="142" t="s">
        <v>978</v>
      </c>
      <c r="C267" s="158">
        <v>127566138</v>
      </c>
      <c r="D267" s="158">
        <v>138425250</v>
      </c>
      <c r="E267" s="158">
        <v>0</v>
      </c>
      <c r="F267" s="158">
        <v>11630420</v>
      </c>
      <c r="G267" s="158">
        <v>4422187</v>
      </c>
      <c r="H267" s="158">
        <v>0</v>
      </c>
      <c r="I267" s="158">
        <v>0</v>
      </c>
      <c r="J267" s="74">
        <v>13466718</v>
      </c>
      <c r="K267" s="74">
        <v>4884445</v>
      </c>
      <c r="L267" s="74">
        <v>0</v>
      </c>
      <c r="M267" s="142"/>
    </row>
    <row r="268" spans="1:13" hidden="1" x14ac:dyDescent="0.35">
      <c r="A268" s="142" t="s">
        <v>979</v>
      </c>
      <c r="B268" s="142" t="s">
        <v>981</v>
      </c>
      <c r="C268" s="158">
        <v>110290000</v>
      </c>
      <c r="D268" s="158">
        <v>121409400</v>
      </c>
      <c r="E268" s="158">
        <v>25642777</v>
      </c>
      <c r="F268" s="158">
        <v>0</v>
      </c>
      <c r="G268" s="158">
        <v>0</v>
      </c>
      <c r="H268" s="158">
        <v>0</v>
      </c>
      <c r="I268" s="158">
        <v>31099307</v>
      </c>
      <c r="J268" s="74">
        <v>0</v>
      </c>
      <c r="K268" s="74">
        <v>0</v>
      </c>
      <c r="L268" s="74">
        <v>0</v>
      </c>
      <c r="M268" s="142"/>
    </row>
    <row r="269" spans="1:13" hidden="1" x14ac:dyDescent="0.35">
      <c r="A269" s="142" t="s">
        <v>982</v>
      </c>
      <c r="B269" s="142" t="s">
        <v>984</v>
      </c>
      <c r="C269" s="158">
        <v>63298805</v>
      </c>
      <c r="D269" s="158">
        <v>65834065</v>
      </c>
      <c r="E269" s="158">
        <v>44938037</v>
      </c>
      <c r="F269" s="158">
        <v>0</v>
      </c>
      <c r="G269" s="158">
        <v>0</v>
      </c>
      <c r="H269" s="158">
        <v>0</v>
      </c>
      <c r="I269" s="158">
        <v>54602497</v>
      </c>
      <c r="J269" s="74">
        <v>0</v>
      </c>
      <c r="K269" s="74">
        <v>0</v>
      </c>
      <c r="L269" s="74">
        <v>0</v>
      </c>
      <c r="M269" s="142"/>
    </row>
    <row r="270" spans="1:13" hidden="1" x14ac:dyDescent="0.35">
      <c r="A270" s="142" t="s">
        <v>985</v>
      </c>
      <c r="B270" s="142" t="s">
        <v>987</v>
      </c>
      <c r="C270" s="158">
        <v>104570479</v>
      </c>
      <c r="D270" s="158">
        <v>114821474</v>
      </c>
      <c r="E270" s="158">
        <v>0</v>
      </c>
      <c r="F270" s="158">
        <v>14407564</v>
      </c>
      <c r="G270" s="158">
        <v>5428511</v>
      </c>
      <c r="H270" s="158">
        <v>0</v>
      </c>
      <c r="I270" s="158">
        <v>0</v>
      </c>
      <c r="J270" s="74">
        <v>16372027</v>
      </c>
      <c r="K270" s="74">
        <v>5735494</v>
      </c>
      <c r="L270" s="74">
        <v>0</v>
      </c>
      <c r="M270" s="142"/>
    </row>
    <row r="271" spans="1:13" hidden="1" x14ac:dyDescent="0.35">
      <c r="A271" s="142" t="s">
        <v>988</v>
      </c>
      <c r="B271" s="142" t="s">
        <v>990</v>
      </c>
      <c r="C271" s="158">
        <v>11322519.720000001</v>
      </c>
      <c r="D271" s="158">
        <v>11976731</v>
      </c>
      <c r="E271" s="158">
        <v>83155429</v>
      </c>
      <c r="F271" s="158">
        <v>13290938</v>
      </c>
      <c r="G271" s="158">
        <v>0</v>
      </c>
      <c r="H271" s="158">
        <v>0</v>
      </c>
      <c r="I271" s="158">
        <v>89727752</v>
      </c>
      <c r="J271" s="74">
        <v>14816715</v>
      </c>
      <c r="K271" s="74">
        <v>0</v>
      </c>
      <c r="L271" s="74">
        <v>0</v>
      </c>
      <c r="M271" s="142"/>
    </row>
    <row r="272" spans="1:13" hidden="1" x14ac:dyDescent="0.35">
      <c r="A272" s="142" t="s">
        <v>991</v>
      </c>
      <c r="B272" s="142" t="s">
        <v>993</v>
      </c>
      <c r="C272" s="158">
        <v>9159985</v>
      </c>
      <c r="D272" s="158">
        <v>9571242</v>
      </c>
      <c r="E272" s="158">
        <v>47348406</v>
      </c>
      <c r="F272" s="158">
        <v>6629179</v>
      </c>
      <c r="G272" s="158">
        <v>0</v>
      </c>
      <c r="H272" s="158">
        <v>0</v>
      </c>
      <c r="I272" s="158">
        <v>51830304</v>
      </c>
      <c r="J272" s="74">
        <v>7557760</v>
      </c>
      <c r="K272" s="74">
        <v>0</v>
      </c>
      <c r="L272" s="74">
        <v>0</v>
      </c>
      <c r="M272" s="142"/>
    </row>
    <row r="273" spans="1:13" hidden="1" x14ac:dyDescent="0.35">
      <c r="A273" s="142" t="s">
        <v>994</v>
      </c>
      <c r="B273" s="142" t="s">
        <v>996</v>
      </c>
      <c r="C273" s="158">
        <v>13834918.66</v>
      </c>
      <c r="D273" s="158">
        <v>15036031</v>
      </c>
      <c r="E273" s="158">
        <v>83836303</v>
      </c>
      <c r="F273" s="158">
        <v>15007733</v>
      </c>
      <c r="G273" s="158">
        <v>0</v>
      </c>
      <c r="H273" s="158">
        <v>0</v>
      </c>
      <c r="I273" s="158">
        <v>91870380</v>
      </c>
      <c r="J273" s="74">
        <v>16695951.26</v>
      </c>
      <c r="K273" s="74">
        <v>0</v>
      </c>
      <c r="L273" s="74">
        <v>0</v>
      </c>
      <c r="M273" s="142"/>
    </row>
    <row r="274" spans="1:13" hidden="1" x14ac:dyDescent="0.35">
      <c r="A274" s="142" t="s">
        <v>997</v>
      </c>
      <c r="B274" s="142" t="s">
        <v>999</v>
      </c>
      <c r="C274" s="158">
        <v>19957076</v>
      </c>
      <c r="D274" s="158">
        <v>21128448</v>
      </c>
      <c r="E274" s="158">
        <v>97987220</v>
      </c>
      <c r="F274" s="158">
        <v>13128929</v>
      </c>
      <c r="G274" s="158">
        <v>6273856</v>
      </c>
      <c r="H274" s="158">
        <v>0</v>
      </c>
      <c r="I274" s="158">
        <v>108396927</v>
      </c>
      <c r="J274" s="74">
        <v>15111230</v>
      </c>
      <c r="K274" s="74">
        <v>6676462</v>
      </c>
      <c r="L274" s="74">
        <v>0</v>
      </c>
      <c r="M274" s="142"/>
    </row>
    <row r="275" spans="1:13" hidden="1" x14ac:dyDescent="0.35">
      <c r="A275" s="142" t="s">
        <v>1000</v>
      </c>
      <c r="B275" s="142" t="s">
        <v>1002</v>
      </c>
      <c r="C275" s="158">
        <v>10854698</v>
      </c>
      <c r="D275" s="158">
        <v>11641352</v>
      </c>
      <c r="E275" s="158">
        <v>60230806</v>
      </c>
      <c r="F275" s="158">
        <v>8432824</v>
      </c>
      <c r="G275" s="158">
        <v>0</v>
      </c>
      <c r="H275" s="158">
        <v>0</v>
      </c>
      <c r="I275" s="158">
        <v>66521314.659999996</v>
      </c>
      <c r="J275" s="74">
        <v>9699964.8000000007</v>
      </c>
      <c r="K275" s="74">
        <v>0</v>
      </c>
      <c r="L275" s="74">
        <v>0</v>
      </c>
      <c r="M275" s="142"/>
    </row>
    <row r="276" spans="1:13" hidden="1" x14ac:dyDescent="0.35">
      <c r="A276" s="142" t="s">
        <v>1003</v>
      </c>
      <c r="B276" s="142" t="s">
        <v>1005</v>
      </c>
      <c r="C276" s="158">
        <v>106488500</v>
      </c>
      <c r="D276" s="158">
        <v>114792310</v>
      </c>
      <c r="E276" s="158">
        <v>0</v>
      </c>
      <c r="F276" s="158">
        <v>14102733</v>
      </c>
      <c r="G276" s="158">
        <v>4407919</v>
      </c>
      <c r="H276" s="158">
        <v>0</v>
      </c>
      <c r="I276" s="158">
        <v>0</v>
      </c>
      <c r="J276" s="74">
        <v>15999313.9</v>
      </c>
      <c r="K276" s="74">
        <v>4903635.8710000003</v>
      </c>
      <c r="L276" s="74">
        <v>0</v>
      </c>
      <c r="M276" s="142"/>
    </row>
    <row r="277" spans="1:13" hidden="1" x14ac:dyDescent="0.35">
      <c r="A277" s="142" t="s">
        <v>1006</v>
      </c>
      <c r="B277" s="142" t="s">
        <v>1008</v>
      </c>
      <c r="C277" s="158">
        <v>6436954</v>
      </c>
      <c r="D277" s="158">
        <v>6947600</v>
      </c>
      <c r="E277" s="158">
        <v>29180316</v>
      </c>
      <c r="F277" s="158">
        <v>4493022</v>
      </c>
      <c r="G277" s="158">
        <v>1788776</v>
      </c>
      <c r="H277" s="158">
        <v>0</v>
      </c>
      <c r="I277" s="158">
        <v>32199655.370000001</v>
      </c>
      <c r="J277" s="74">
        <v>5100771.6399999997</v>
      </c>
      <c r="K277" s="74">
        <v>1898928</v>
      </c>
      <c r="L277" s="74">
        <v>0</v>
      </c>
      <c r="M277" s="142"/>
    </row>
    <row r="278" spans="1:13" hidden="1" x14ac:dyDescent="0.35">
      <c r="A278" s="142" t="s">
        <v>1009</v>
      </c>
      <c r="B278" s="142" t="s">
        <v>1011</v>
      </c>
      <c r="C278" s="158">
        <v>8121726</v>
      </c>
      <c r="D278" s="158">
        <v>8905486</v>
      </c>
      <c r="E278" s="158">
        <v>50382015</v>
      </c>
      <c r="F278" s="158">
        <v>7607745</v>
      </c>
      <c r="G278" s="158">
        <v>2549467</v>
      </c>
      <c r="H278" s="158">
        <v>0</v>
      </c>
      <c r="I278" s="158">
        <v>57042865</v>
      </c>
      <c r="J278" s="74">
        <v>8907003</v>
      </c>
      <c r="K278" s="74">
        <v>2910739</v>
      </c>
      <c r="L278" s="74">
        <v>0</v>
      </c>
      <c r="M278" s="142"/>
    </row>
    <row r="279" spans="1:13" hidden="1" x14ac:dyDescent="0.35">
      <c r="A279" s="142" t="s">
        <v>1012</v>
      </c>
      <c r="B279" s="142" t="s">
        <v>1014</v>
      </c>
      <c r="C279" s="158">
        <v>8663397</v>
      </c>
      <c r="D279" s="158">
        <v>9402498</v>
      </c>
      <c r="E279" s="158">
        <v>40109985</v>
      </c>
      <c r="F279" s="158">
        <v>7537827</v>
      </c>
      <c r="G279" s="158">
        <v>0</v>
      </c>
      <c r="H279" s="158">
        <v>0</v>
      </c>
      <c r="I279" s="158">
        <v>44452351</v>
      </c>
      <c r="J279" s="74">
        <v>8575927</v>
      </c>
      <c r="K279" s="74">
        <v>0</v>
      </c>
      <c r="L279" s="74">
        <v>0</v>
      </c>
      <c r="M279" s="142"/>
    </row>
    <row r="280" spans="1:13" hidden="1" x14ac:dyDescent="0.35">
      <c r="A280" s="142" t="s">
        <v>1015</v>
      </c>
      <c r="B280" s="142" t="s">
        <v>1017</v>
      </c>
      <c r="C280" s="158">
        <v>214621716</v>
      </c>
      <c r="D280" s="158">
        <v>236538010</v>
      </c>
      <c r="E280" s="158">
        <v>0</v>
      </c>
      <c r="F280" s="158">
        <v>35408241</v>
      </c>
      <c r="G280" s="158">
        <v>8603547</v>
      </c>
      <c r="H280" s="158">
        <v>0</v>
      </c>
      <c r="I280" s="158">
        <v>0</v>
      </c>
      <c r="J280" s="74">
        <v>38815507</v>
      </c>
      <c r="K280" s="74">
        <v>9520996</v>
      </c>
      <c r="L280" s="74">
        <v>0</v>
      </c>
      <c r="M280" s="142" t="s">
        <v>1092</v>
      </c>
    </row>
    <row r="281" spans="1:13" hidden="1" x14ac:dyDescent="0.35">
      <c r="A281" s="142" t="s">
        <v>1018</v>
      </c>
      <c r="B281" s="142" t="s">
        <v>1020</v>
      </c>
      <c r="C281" s="158">
        <v>8552271</v>
      </c>
      <c r="D281" s="158">
        <v>9705854</v>
      </c>
      <c r="E281" s="158">
        <v>67643016</v>
      </c>
      <c r="F281" s="158">
        <v>9578007</v>
      </c>
      <c r="G281" s="158">
        <v>0</v>
      </c>
      <c r="H281" s="158">
        <v>0</v>
      </c>
      <c r="I281" s="158">
        <v>76258831</v>
      </c>
      <c r="J281" s="74">
        <v>11140479</v>
      </c>
      <c r="K281" s="74">
        <v>0</v>
      </c>
      <c r="L281" s="74">
        <v>0</v>
      </c>
      <c r="M281" s="142"/>
    </row>
    <row r="282" spans="1:13" hidden="1" x14ac:dyDescent="0.35">
      <c r="A282" s="142" t="s">
        <v>1021</v>
      </c>
      <c r="B282" s="142" t="s">
        <v>1023</v>
      </c>
      <c r="C282" s="158">
        <v>14289083</v>
      </c>
      <c r="D282" s="158">
        <v>15476019</v>
      </c>
      <c r="E282" s="158">
        <v>75427766</v>
      </c>
      <c r="F282" s="158">
        <v>12504771</v>
      </c>
      <c r="G282" s="158">
        <v>0</v>
      </c>
      <c r="H282" s="158">
        <v>0</v>
      </c>
      <c r="I282" s="158">
        <v>82603131</v>
      </c>
      <c r="J282" s="74">
        <v>14218402</v>
      </c>
      <c r="K282" s="74">
        <v>0</v>
      </c>
      <c r="L282" s="74">
        <v>0</v>
      </c>
      <c r="M282" s="142"/>
    </row>
    <row r="283" spans="1:13" hidden="1" x14ac:dyDescent="0.35">
      <c r="A283" s="142" t="s">
        <v>1024</v>
      </c>
      <c r="B283" s="142" t="s">
        <v>1026</v>
      </c>
      <c r="C283" s="158">
        <v>59703951.5383</v>
      </c>
      <c r="D283" s="158">
        <v>63502788</v>
      </c>
      <c r="E283" s="158">
        <v>44065128</v>
      </c>
      <c r="F283" s="158">
        <v>0</v>
      </c>
      <c r="G283" s="158">
        <v>0</v>
      </c>
      <c r="H283" s="158">
        <v>0</v>
      </c>
      <c r="I283" s="158">
        <v>53426930</v>
      </c>
      <c r="J283" s="74">
        <v>0</v>
      </c>
      <c r="K283" s="74">
        <v>0</v>
      </c>
      <c r="L283" s="74">
        <v>0</v>
      </c>
      <c r="M283" s="142"/>
    </row>
    <row r="284" spans="1:13" s="142" customFormat="1" hidden="1" x14ac:dyDescent="0.35">
      <c r="A284" s="142" t="s">
        <v>1469</v>
      </c>
      <c r="B284" s="142" t="s">
        <v>1465</v>
      </c>
      <c r="C284" s="158">
        <v>145172344</v>
      </c>
      <c r="D284" s="158">
        <v>149510432</v>
      </c>
      <c r="E284" s="158">
        <v>0</v>
      </c>
      <c r="F284" s="158">
        <v>22889720</v>
      </c>
      <c r="G284" s="158">
        <v>0</v>
      </c>
      <c r="H284" s="158">
        <v>0</v>
      </c>
      <c r="I284" s="158">
        <v>0</v>
      </c>
      <c r="J284" s="74">
        <v>24523583</v>
      </c>
      <c r="K284" s="74">
        <v>0</v>
      </c>
      <c r="L284" s="74">
        <v>0</v>
      </c>
      <c r="M284" s="142" t="s">
        <v>1494</v>
      </c>
    </row>
    <row r="285" spans="1:13" hidden="1" x14ac:dyDescent="0.35">
      <c r="A285" s="142" t="s">
        <v>1027</v>
      </c>
      <c r="B285" s="142" t="s">
        <v>1029</v>
      </c>
      <c r="C285" s="158">
        <v>121399024</v>
      </c>
      <c r="D285" s="158">
        <v>132693902</v>
      </c>
      <c r="E285" s="158">
        <v>0</v>
      </c>
      <c r="F285" s="158">
        <v>19205260</v>
      </c>
      <c r="G285" s="158">
        <v>0</v>
      </c>
      <c r="H285" s="158">
        <v>8385590</v>
      </c>
      <c r="I285" s="158">
        <v>0</v>
      </c>
      <c r="J285" s="74">
        <v>21483030</v>
      </c>
      <c r="K285" s="74">
        <v>0</v>
      </c>
      <c r="L285" s="74">
        <v>9687595</v>
      </c>
      <c r="M285" s="142"/>
    </row>
    <row r="286" spans="1:13" hidden="1" x14ac:dyDescent="0.35">
      <c r="A286" s="142" t="s">
        <v>1030</v>
      </c>
      <c r="B286" s="142" t="s">
        <v>1032</v>
      </c>
      <c r="C286" s="158">
        <v>308622465</v>
      </c>
      <c r="D286" s="158">
        <v>338049614.89999998</v>
      </c>
      <c r="E286" s="158">
        <v>0</v>
      </c>
      <c r="F286" s="158">
        <v>40644852</v>
      </c>
      <c r="G286" s="158">
        <v>14350769</v>
      </c>
      <c r="H286" s="158">
        <v>0</v>
      </c>
      <c r="I286" s="158">
        <v>0</v>
      </c>
      <c r="J286" s="74">
        <v>45832704</v>
      </c>
      <c r="K286" s="74">
        <v>15088869.91</v>
      </c>
      <c r="L286" s="74">
        <v>0</v>
      </c>
      <c r="M286" s="142"/>
    </row>
    <row r="287" spans="1:13" hidden="1" x14ac:dyDescent="0.35">
      <c r="A287" s="142" t="s">
        <v>1033</v>
      </c>
      <c r="B287" s="142" t="s">
        <v>1035</v>
      </c>
      <c r="C287" s="158">
        <v>11538981</v>
      </c>
      <c r="D287" s="158">
        <v>12679653</v>
      </c>
      <c r="E287" s="158">
        <v>64262909</v>
      </c>
      <c r="F287" s="158">
        <v>10564601</v>
      </c>
      <c r="G287" s="158">
        <v>3450257</v>
      </c>
      <c r="H287" s="158">
        <v>0</v>
      </c>
      <c r="I287" s="158">
        <v>71704522</v>
      </c>
      <c r="J287" s="74">
        <v>12190480</v>
      </c>
      <c r="K287" s="74">
        <v>3888725</v>
      </c>
      <c r="L287" s="74">
        <v>0</v>
      </c>
      <c r="M287" s="142"/>
    </row>
    <row r="288" spans="1:13" hidden="1" x14ac:dyDescent="0.35">
      <c r="A288" s="142" t="s">
        <v>1036</v>
      </c>
      <c r="B288" s="142" t="s">
        <v>1038</v>
      </c>
      <c r="C288" s="158">
        <v>76801840</v>
      </c>
      <c r="D288" s="158">
        <v>84256170</v>
      </c>
      <c r="E288" s="158">
        <v>0</v>
      </c>
      <c r="F288" s="158">
        <v>14856481</v>
      </c>
      <c r="G288" s="158">
        <v>4643509</v>
      </c>
      <c r="H288" s="158">
        <v>0</v>
      </c>
      <c r="I288" s="158">
        <v>0</v>
      </c>
      <c r="J288" s="74">
        <v>16826083</v>
      </c>
      <c r="K288" s="74">
        <v>5157001</v>
      </c>
      <c r="L288" s="74">
        <v>0</v>
      </c>
      <c r="M288" s="142"/>
    </row>
    <row r="289" spans="1:14" hidden="1" x14ac:dyDescent="0.35">
      <c r="A289" s="142" t="s">
        <v>1039</v>
      </c>
      <c r="B289" s="142" t="s">
        <v>1041</v>
      </c>
      <c r="C289" s="158">
        <v>148861700</v>
      </c>
      <c r="D289" s="158">
        <v>163030300</v>
      </c>
      <c r="E289" s="158">
        <v>0</v>
      </c>
      <c r="F289" s="158">
        <v>19917950</v>
      </c>
      <c r="G289" s="158">
        <v>7554858</v>
      </c>
      <c r="H289" s="158">
        <v>1785350</v>
      </c>
      <c r="I289" s="158">
        <v>0</v>
      </c>
      <c r="J289" s="74">
        <v>22553000</v>
      </c>
      <c r="K289" s="74">
        <v>7957363</v>
      </c>
      <c r="L289" s="74">
        <v>1808275</v>
      </c>
      <c r="M289" s="142"/>
    </row>
    <row r="290" spans="1:14" hidden="1" x14ac:dyDescent="0.35">
      <c r="A290" s="142" t="s">
        <v>1042</v>
      </c>
      <c r="B290" s="142" t="s">
        <v>1044</v>
      </c>
      <c r="C290" s="158">
        <v>10206334</v>
      </c>
      <c r="D290" s="158">
        <v>10606601</v>
      </c>
      <c r="E290" s="158">
        <v>62846189</v>
      </c>
      <c r="F290" s="158">
        <v>11250244</v>
      </c>
      <c r="G290" s="158">
        <v>0</v>
      </c>
      <c r="H290" s="158">
        <v>0</v>
      </c>
      <c r="I290" s="158">
        <v>67526086.409999996</v>
      </c>
      <c r="J290" s="74">
        <v>12271771.83</v>
      </c>
      <c r="K290" s="74">
        <v>0</v>
      </c>
      <c r="L290" s="74">
        <v>0</v>
      </c>
      <c r="M290" s="142"/>
    </row>
    <row r="291" spans="1:14" hidden="1" x14ac:dyDescent="0.35">
      <c r="A291" s="142" t="s">
        <v>1045</v>
      </c>
      <c r="B291" s="142" t="s">
        <v>1047</v>
      </c>
      <c r="C291" s="158">
        <v>115908901</v>
      </c>
      <c r="D291" s="158">
        <v>130209594</v>
      </c>
      <c r="E291" s="158">
        <v>0</v>
      </c>
      <c r="F291" s="158">
        <v>15580054</v>
      </c>
      <c r="G291" s="158">
        <v>4869667</v>
      </c>
      <c r="H291" s="158">
        <v>0</v>
      </c>
      <c r="I291" s="158">
        <v>0</v>
      </c>
      <c r="J291" s="74">
        <v>18083043</v>
      </c>
      <c r="K291" s="74">
        <v>5542279</v>
      </c>
      <c r="L291" s="74">
        <v>0</v>
      </c>
      <c r="M291" s="142"/>
    </row>
    <row r="292" spans="1:14" hidden="1" x14ac:dyDescent="0.35">
      <c r="A292" s="142" t="s">
        <v>1048</v>
      </c>
      <c r="B292" s="142" t="s">
        <v>1050</v>
      </c>
      <c r="C292" s="158">
        <v>108843292</v>
      </c>
      <c r="D292" s="158">
        <v>118072890</v>
      </c>
      <c r="E292" s="158">
        <v>0</v>
      </c>
      <c r="F292" s="158">
        <v>10521341</v>
      </c>
      <c r="G292" s="158">
        <v>4000486</v>
      </c>
      <c r="H292" s="158">
        <v>0</v>
      </c>
      <c r="I292" s="158">
        <v>0</v>
      </c>
      <c r="J292" s="74">
        <v>12178923</v>
      </c>
      <c r="K292" s="74">
        <v>4417355</v>
      </c>
      <c r="L292" s="74">
        <v>0</v>
      </c>
      <c r="M292" s="142"/>
    </row>
    <row r="293" spans="1:14" hidden="1" x14ac:dyDescent="0.35">
      <c r="A293" s="142" t="s">
        <v>1051</v>
      </c>
      <c r="B293" s="142" t="s">
        <v>1053</v>
      </c>
      <c r="C293" s="158">
        <v>6304037.9939999999</v>
      </c>
      <c r="D293" s="158">
        <v>6684853</v>
      </c>
      <c r="E293" s="158">
        <v>42271923</v>
      </c>
      <c r="F293" s="158">
        <v>7260963</v>
      </c>
      <c r="G293" s="158">
        <v>2772558</v>
      </c>
      <c r="H293" s="158">
        <v>0</v>
      </c>
      <c r="I293" s="158">
        <v>45434739</v>
      </c>
      <c r="J293" s="74">
        <v>8120990</v>
      </c>
      <c r="K293" s="74">
        <v>2908024</v>
      </c>
      <c r="L293" s="74">
        <v>0</v>
      </c>
      <c r="M293" s="142"/>
    </row>
    <row r="294" spans="1:14" hidden="1" x14ac:dyDescent="0.35">
      <c r="A294" s="142" t="s">
        <v>1054</v>
      </c>
      <c r="B294" s="142" t="s">
        <v>1056</v>
      </c>
      <c r="C294" s="158">
        <v>9524820</v>
      </c>
      <c r="D294" s="158">
        <v>9996110</v>
      </c>
      <c r="E294" s="158">
        <v>56498600</v>
      </c>
      <c r="F294" s="158">
        <v>7850366</v>
      </c>
      <c r="G294" s="158">
        <v>0</v>
      </c>
      <c r="H294" s="158">
        <v>0</v>
      </c>
      <c r="I294" s="158">
        <v>61623639</v>
      </c>
      <c r="J294" s="74">
        <v>8908798</v>
      </c>
      <c r="K294" s="74">
        <v>0</v>
      </c>
      <c r="L294" s="74">
        <v>0</v>
      </c>
      <c r="M294" s="142"/>
    </row>
    <row r="295" spans="1:14" hidden="1" x14ac:dyDescent="0.35">
      <c r="A295" s="142" t="s">
        <v>1057</v>
      </c>
      <c r="B295" s="142" t="s">
        <v>1059</v>
      </c>
      <c r="C295" s="158">
        <v>8863115</v>
      </c>
      <c r="D295" s="158">
        <v>9157001</v>
      </c>
      <c r="E295" s="158">
        <v>67957648</v>
      </c>
      <c r="F295" s="158">
        <v>11672948</v>
      </c>
      <c r="G295" s="158">
        <v>4457249</v>
      </c>
      <c r="H295" s="158">
        <v>0</v>
      </c>
      <c r="I295" s="158">
        <v>73775936</v>
      </c>
      <c r="J295" s="74">
        <v>13186687</v>
      </c>
      <c r="K295" s="74">
        <v>4721986</v>
      </c>
      <c r="L295" s="74">
        <v>0</v>
      </c>
      <c r="M295" s="142"/>
    </row>
    <row r="296" spans="1:14" hidden="1" x14ac:dyDescent="0.35">
      <c r="A296" s="142" t="s">
        <v>1060</v>
      </c>
      <c r="B296" s="142" t="s">
        <v>1062</v>
      </c>
      <c r="C296" s="158">
        <v>8401109</v>
      </c>
      <c r="D296" s="158">
        <v>9025249</v>
      </c>
      <c r="E296" s="158">
        <v>52232580</v>
      </c>
      <c r="F296" s="158">
        <v>7887182</v>
      </c>
      <c r="G296" s="158">
        <v>2643111</v>
      </c>
      <c r="H296" s="158">
        <v>0</v>
      </c>
      <c r="I296" s="158">
        <v>57549774</v>
      </c>
      <c r="J296" s="74">
        <v>8986155</v>
      </c>
      <c r="K296" s="74">
        <v>2936605</v>
      </c>
      <c r="L296" s="74">
        <v>0</v>
      </c>
      <c r="M296" s="142"/>
    </row>
    <row r="297" spans="1:14" hidden="1" x14ac:dyDescent="0.35">
      <c r="A297" s="142" t="s">
        <v>1063</v>
      </c>
      <c r="B297" s="142" t="s">
        <v>1065</v>
      </c>
      <c r="C297" s="158">
        <v>8762977.6999999993</v>
      </c>
      <c r="D297" s="158">
        <v>9434410</v>
      </c>
      <c r="E297" s="158">
        <v>44503592</v>
      </c>
      <c r="F297" s="158">
        <v>7644292</v>
      </c>
      <c r="G297" s="158">
        <v>2918930</v>
      </c>
      <c r="H297" s="158">
        <v>0</v>
      </c>
      <c r="I297" s="158">
        <v>47797812</v>
      </c>
      <c r="J297" s="74">
        <v>8543365</v>
      </c>
      <c r="K297" s="74">
        <v>3059271</v>
      </c>
      <c r="L297" s="74">
        <v>0</v>
      </c>
      <c r="M297" s="142"/>
    </row>
    <row r="298" spans="1:14" hidden="1" x14ac:dyDescent="0.35">
      <c r="A298" s="142" t="s">
        <v>1066</v>
      </c>
      <c r="B298" s="142" t="s">
        <v>1068</v>
      </c>
      <c r="C298" s="158">
        <v>94607058</v>
      </c>
      <c r="D298" s="158">
        <v>102908962</v>
      </c>
      <c r="E298" s="158">
        <v>0</v>
      </c>
      <c r="F298" s="158">
        <v>18022688</v>
      </c>
      <c r="G298" s="158">
        <v>4929334</v>
      </c>
      <c r="H298" s="158">
        <v>0</v>
      </c>
      <c r="I298" s="158">
        <v>0</v>
      </c>
      <c r="J298" s="74">
        <v>19174026</v>
      </c>
      <c r="K298" s="74">
        <v>5158144</v>
      </c>
      <c r="L298" s="74">
        <v>0</v>
      </c>
      <c r="M298" s="142"/>
    </row>
    <row r="302" spans="1:14" x14ac:dyDescent="0.35">
      <c r="M302" t="s">
        <v>1497</v>
      </c>
      <c r="N302" t="s">
        <v>1496</v>
      </c>
    </row>
    <row r="303" spans="1:14" x14ac:dyDescent="0.35">
      <c r="B303" t="s">
        <v>1464</v>
      </c>
      <c r="C303" s="130">
        <v>145724407</v>
      </c>
      <c r="D303" s="130">
        <v>155652626</v>
      </c>
      <c r="E303" s="130">
        <v>124193343</v>
      </c>
      <c r="F303" s="130">
        <v>22897005</v>
      </c>
      <c r="G303" s="130">
        <v>0</v>
      </c>
      <c r="H303" s="130">
        <v>0</v>
      </c>
      <c r="I303" s="130">
        <v>133008443</v>
      </c>
      <c r="J303" s="130">
        <v>24560427</v>
      </c>
      <c r="K303" s="130">
        <v>0</v>
      </c>
      <c r="L303" s="130">
        <v>0</v>
      </c>
      <c r="M303" s="146">
        <f>C303+F303</f>
        <v>168621412</v>
      </c>
      <c r="N303" s="146">
        <f>D303+J303</f>
        <v>180213053</v>
      </c>
    </row>
    <row r="304" spans="1:14" x14ac:dyDescent="0.35">
      <c r="B304" t="s">
        <v>46</v>
      </c>
      <c r="C304" s="130">
        <v>52378674</v>
      </c>
      <c r="D304" s="130">
        <v>55767354</v>
      </c>
      <c r="E304" s="130">
        <v>44520838</v>
      </c>
      <c r="F304" s="130">
        <v>8208120</v>
      </c>
      <c r="G304" s="130">
        <v>0</v>
      </c>
      <c r="H304" s="130">
        <v>0</v>
      </c>
      <c r="I304" s="130">
        <v>47416621</v>
      </c>
      <c r="J304" s="130">
        <v>8755628</v>
      </c>
      <c r="K304" s="130">
        <v>0</v>
      </c>
      <c r="L304" s="130">
        <v>0</v>
      </c>
    </row>
    <row r="305" spans="2:14" x14ac:dyDescent="0.35">
      <c r="B305" t="s">
        <v>246</v>
      </c>
      <c r="C305" s="130">
        <v>57828881</v>
      </c>
      <c r="D305" s="130">
        <v>62277040</v>
      </c>
      <c r="E305" s="130">
        <v>49654101</v>
      </c>
      <c r="F305" s="130">
        <v>9154518</v>
      </c>
      <c r="G305" s="130">
        <v>0</v>
      </c>
      <c r="H305" s="130">
        <v>0</v>
      </c>
      <c r="I305" s="130">
        <v>53731876</v>
      </c>
      <c r="J305" s="130">
        <v>9921760</v>
      </c>
      <c r="K305" s="130">
        <v>0</v>
      </c>
      <c r="L305" s="130">
        <v>0</v>
      </c>
    </row>
    <row r="306" spans="2:14" x14ac:dyDescent="0.35">
      <c r="B306" t="s">
        <v>293</v>
      </c>
      <c r="C306" s="130">
        <v>35516852</v>
      </c>
      <c r="D306" s="130">
        <v>37608232</v>
      </c>
      <c r="E306" s="130">
        <v>30018404</v>
      </c>
      <c r="F306" s="130">
        <v>5534367</v>
      </c>
      <c r="G306" s="130">
        <v>0</v>
      </c>
      <c r="H306" s="130">
        <v>0</v>
      </c>
      <c r="I306" s="130">
        <v>31859946</v>
      </c>
      <c r="J306" s="130">
        <v>5883039</v>
      </c>
      <c r="K306" s="130">
        <v>0</v>
      </c>
      <c r="L306" s="130">
        <v>0</v>
      </c>
    </row>
    <row r="307" spans="2:14" x14ac:dyDescent="0.35">
      <c r="C307" s="130"/>
      <c r="D307" s="130"/>
      <c r="E307" s="130"/>
      <c r="F307" s="130"/>
      <c r="G307" s="130"/>
      <c r="H307" s="130"/>
      <c r="I307" s="130"/>
      <c r="J307" s="130"/>
      <c r="K307" s="130"/>
      <c r="L307" s="130"/>
      <c r="M307" t="s">
        <v>1497</v>
      </c>
      <c r="N307" t="s">
        <v>1496</v>
      </c>
    </row>
    <row r="308" spans="2:14" x14ac:dyDescent="0.35">
      <c r="B308" t="s">
        <v>1465</v>
      </c>
      <c r="C308" s="130">
        <v>145172344</v>
      </c>
      <c r="D308" s="130">
        <v>149510432</v>
      </c>
      <c r="E308" s="130">
        <v>124153828</v>
      </c>
      <c r="F308" s="130">
        <v>22889720</v>
      </c>
      <c r="G308" s="130">
        <v>0</v>
      </c>
      <c r="H308" s="130">
        <v>0</v>
      </c>
      <c r="I308" s="130">
        <v>132808916</v>
      </c>
      <c r="J308" s="130">
        <v>24523583</v>
      </c>
      <c r="K308" s="130">
        <v>0</v>
      </c>
      <c r="L308" s="130">
        <v>0</v>
      </c>
      <c r="M308" s="146">
        <f>C308+F308</f>
        <v>168062064</v>
      </c>
      <c r="N308" s="146">
        <f>D308+J308</f>
        <v>174034015</v>
      </c>
    </row>
    <row r="309" spans="2:14" x14ac:dyDescent="0.35">
      <c r="B309" t="s">
        <v>91</v>
      </c>
      <c r="C309" s="130">
        <v>33315026</v>
      </c>
      <c r="D309" s="130">
        <v>35537779</v>
      </c>
      <c r="E309" s="130">
        <v>28423459</v>
      </c>
      <c r="F309" s="130">
        <v>5240314</v>
      </c>
      <c r="G309" s="130">
        <v>0</v>
      </c>
      <c r="H309" s="130">
        <v>0</v>
      </c>
      <c r="I309" s="130">
        <v>30406054</v>
      </c>
      <c r="J309" s="130">
        <v>5614573</v>
      </c>
      <c r="K309" s="130">
        <v>0</v>
      </c>
      <c r="L309" s="130">
        <v>0</v>
      </c>
    </row>
    <row r="310" spans="2:14" x14ac:dyDescent="0.35">
      <c r="B310" t="s">
        <v>389</v>
      </c>
      <c r="C310" s="130">
        <v>35099878</v>
      </c>
      <c r="D310" s="130">
        <v>37218674</v>
      </c>
      <c r="E310" s="130">
        <v>29879303</v>
      </c>
      <c r="F310" s="130">
        <v>5508722</v>
      </c>
      <c r="G310" s="130">
        <v>0</v>
      </c>
      <c r="H310" s="130">
        <v>0</v>
      </c>
      <c r="I310" s="130">
        <v>31831922</v>
      </c>
      <c r="J310" s="130">
        <v>5877864</v>
      </c>
      <c r="K310" s="130">
        <v>0</v>
      </c>
      <c r="L310" s="130">
        <v>0</v>
      </c>
    </row>
    <row r="311" spans="2:14" x14ac:dyDescent="0.35">
      <c r="B311" t="s">
        <v>837</v>
      </c>
      <c r="C311" s="130">
        <v>76757440</v>
      </c>
      <c r="D311" s="130">
        <v>82140731</v>
      </c>
      <c r="E311" s="130">
        <v>65851066</v>
      </c>
      <c r="F311" s="130">
        <v>12140684</v>
      </c>
      <c r="G311" s="130">
        <v>0</v>
      </c>
      <c r="H311" s="130">
        <v>0</v>
      </c>
      <c r="I311" s="130">
        <v>70570940</v>
      </c>
      <c r="J311" s="130">
        <v>13031146</v>
      </c>
      <c r="K311" s="130">
        <v>0</v>
      </c>
      <c r="L311" s="130">
        <v>0</v>
      </c>
    </row>
    <row r="312" spans="2:14" x14ac:dyDescent="0.35">
      <c r="C312" s="130"/>
      <c r="D312" s="130"/>
      <c r="E312" s="130"/>
      <c r="F312" s="130"/>
      <c r="G312" s="130"/>
      <c r="H312" s="130"/>
      <c r="I312" s="130"/>
      <c r="J312" s="130"/>
      <c r="K312" s="130"/>
      <c r="L312" s="130"/>
    </row>
    <row r="313" spans="2:14" x14ac:dyDescent="0.35">
      <c r="B313" t="s">
        <v>309</v>
      </c>
      <c r="C313" s="130">
        <v>378336842.77999997</v>
      </c>
      <c r="D313" s="130">
        <v>411240275.21000004</v>
      </c>
      <c r="E313" s="130">
        <v>321725323</v>
      </c>
      <c r="F313" s="130">
        <v>62711273</v>
      </c>
      <c r="G313" s="130">
        <v>17151982</v>
      </c>
      <c r="H313" s="130">
        <v>0</v>
      </c>
      <c r="I313" s="130">
        <v>351786068.75999999</v>
      </c>
      <c r="J313" s="130">
        <v>67382010</v>
      </c>
      <c r="K313" s="130">
        <v>18126926.440000001</v>
      </c>
      <c r="L313" s="130">
        <v>0</v>
      </c>
    </row>
    <row r="314" spans="2:14" x14ac:dyDescent="0.35">
      <c r="B314" t="s">
        <v>746</v>
      </c>
      <c r="C314" s="130">
        <v>32303038</v>
      </c>
      <c r="D314" s="130">
        <v>34193078</v>
      </c>
      <c r="E314" s="130">
        <v>27243685</v>
      </c>
      <c r="F314" s="130">
        <v>5310388</v>
      </c>
      <c r="G314" s="130">
        <v>1452429</v>
      </c>
      <c r="H314" s="130">
        <v>0</v>
      </c>
      <c r="I314" s="130">
        <v>29034352</v>
      </c>
      <c r="J314" s="130">
        <v>5561315</v>
      </c>
      <c r="K314" s="130">
        <v>1496090</v>
      </c>
      <c r="L314" s="130">
        <v>0</v>
      </c>
    </row>
    <row r="315" spans="2:14" x14ac:dyDescent="0.35">
      <c r="B315" t="s">
        <v>460</v>
      </c>
      <c r="C315" s="130">
        <v>56616622.829999998</v>
      </c>
      <c r="D315" s="130">
        <v>61904442.310000002</v>
      </c>
      <c r="E315" s="130">
        <v>50798011</v>
      </c>
      <c r="F315" s="130">
        <v>9901639</v>
      </c>
      <c r="G315" s="130">
        <v>2708169</v>
      </c>
      <c r="H315" s="130">
        <v>0</v>
      </c>
      <c r="I315" s="130">
        <v>55623423.390000001</v>
      </c>
      <c r="J315" s="130">
        <v>10654254</v>
      </c>
      <c r="K315" s="130">
        <v>2866178.51</v>
      </c>
      <c r="L315" s="130">
        <v>0</v>
      </c>
    </row>
    <row r="316" spans="2:14" x14ac:dyDescent="0.35">
      <c r="B316" t="s">
        <v>788</v>
      </c>
      <c r="C316" s="130">
        <v>62883556</v>
      </c>
      <c r="D316" s="130">
        <v>67329400</v>
      </c>
      <c r="E316" s="130">
        <v>52667192</v>
      </c>
      <c r="F316" s="130">
        <v>10265983</v>
      </c>
      <c r="G316" s="130">
        <v>2807820</v>
      </c>
      <c r="H316" s="130">
        <v>0</v>
      </c>
      <c r="I316" s="130">
        <v>56777846</v>
      </c>
      <c r="J316" s="130">
        <v>10875375</v>
      </c>
      <c r="K316" s="130">
        <v>2925664</v>
      </c>
      <c r="L316" s="130">
        <v>0</v>
      </c>
    </row>
    <row r="317" spans="2:14" x14ac:dyDescent="0.35">
      <c r="B317" t="s">
        <v>779</v>
      </c>
      <c r="C317" s="130">
        <v>35655117</v>
      </c>
      <c r="D317" s="130">
        <v>38377352.350000001</v>
      </c>
      <c r="E317" s="130">
        <v>30080971</v>
      </c>
      <c r="F317" s="130">
        <v>5863436</v>
      </c>
      <c r="G317" s="130">
        <v>1603692</v>
      </c>
      <c r="H317" s="130">
        <v>0</v>
      </c>
      <c r="I317" s="130">
        <v>32614568.350000001</v>
      </c>
      <c r="J317" s="130">
        <v>6247078</v>
      </c>
      <c r="K317" s="130">
        <v>1680572.13</v>
      </c>
      <c r="L317" s="130">
        <v>0</v>
      </c>
    </row>
    <row r="318" spans="2:14" x14ac:dyDescent="0.35">
      <c r="B318" t="s">
        <v>797</v>
      </c>
      <c r="C318" s="130">
        <v>51383123.950000003</v>
      </c>
      <c r="D318" s="130">
        <v>56057680.329999998</v>
      </c>
      <c r="E318" s="130">
        <v>43616042</v>
      </c>
      <c r="F318" s="130">
        <v>8501717</v>
      </c>
      <c r="G318" s="130">
        <v>2325280</v>
      </c>
      <c r="H318" s="130">
        <v>0</v>
      </c>
      <c r="I318" s="130">
        <v>48082124.799999997</v>
      </c>
      <c r="J318" s="130">
        <v>9209774</v>
      </c>
      <c r="K318" s="130">
        <v>2477588.48</v>
      </c>
      <c r="L318" s="130">
        <v>0</v>
      </c>
    </row>
    <row r="319" spans="2:14" x14ac:dyDescent="0.35">
      <c r="B319" t="s">
        <v>475</v>
      </c>
      <c r="C319" s="130">
        <v>103211034</v>
      </c>
      <c r="D319" s="130">
        <v>113450887.22</v>
      </c>
      <c r="E319" s="130">
        <v>86481821</v>
      </c>
      <c r="F319" s="130">
        <v>16857190</v>
      </c>
      <c r="G319" s="130">
        <v>4610562</v>
      </c>
      <c r="H319" s="130">
        <v>0</v>
      </c>
      <c r="I319" s="130">
        <v>95560742.219999999</v>
      </c>
      <c r="J319" s="130">
        <v>18303951</v>
      </c>
      <c r="K319" s="130">
        <v>4924079.32</v>
      </c>
      <c r="L319" s="130">
        <v>0</v>
      </c>
    </row>
    <row r="320" spans="2:14" x14ac:dyDescent="0.35">
      <c r="B320" t="s">
        <v>306</v>
      </c>
      <c r="C320" s="130">
        <v>36284351</v>
      </c>
      <c r="D320" s="130">
        <v>39927435</v>
      </c>
      <c r="E320" s="130">
        <v>30837601</v>
      </c>
      <c r="F320" s="130">
        <v>6010920</v>
      </c>
      <c r="G320" s="130">
        <v>1644030</v>
      </c>
      <c r="H320" s="130">
        <v>0</v>
      </c>
      <c r="I320" s="130">
        <v>34093012</v>
      </c>
      <c r="J320" s="130">
        <v>6530263</v>
      </c>
      <c r="K320" s="130">
        <v>1756754</v>
      </c>
      <c r="L320" s="130">
        <v>0</v>
      </c>
    </row>
    <row r="321" spans="2:12" x14ac:dyDescent="0.35">
      <c r="C321" s="130"/>
      <c r="D321" s="130"/>
      <c r="E321" s="130"/>
      <c r="F321" s="130"/>
      <c r="G321" s="130"/>
      <c r="H321" s="130"/>
      <c r="I321" s="130"/>
      <c r="J321" s="130"/>
      <c r="K321" s="130"/>
      <c r="L321" s="130"/>
    </row>
    <row r="322" spans="2:12" x14ac:dyDescent="0.35">
      <c r="B322" t="s">
        <v>611</v>
      </c>
      <c r="C322" s="130">
        <v>306312578</v>
      </c>
      <c r="D322" s="130">
        <v>333360603.86000001</v>
      </c>
      <c r="E322" s="130">
        <v>257292090</v>
      </c>
      <c r="F322" s="130">
        <v>45465181</v>
      </c>
      <c r="G322" s="130">
        <v>17610498</v>
      </c>
      <c r="H322" s="130">
        <v>0</v>
      </c>
      <c r="I322" s="130">
        <v>279841540.86000001</v>
      </c>
      <c r="J322" s="130">
        <v>50427686.380000003</v>
      </c>
      <c r="K322" s="130">
        <v>18426582.189999998</v>
      </c>
      <c r="L322" s="130">
        <v>0</v>
      </c>
    </row>
    <row r="323" spans="2:12" x14ac:dyDescent="0.35">
      <c r="B323" t="s">
        <v>608</v>
      </c>
      <c r="C323" s="130">
        <v>64170148</v>
      </c>
      <c r="D323" s="130">
        <v>70716984.579999998</v>
      </c>
      <c r="E323" s="130">
        <v>52829572</v>
      </c>
      <c r="F323" s="130">
        <v>9335328</v>
      </c>
      <c r="G323" s="130">
        <v>3615949</v>
      </c>
      <c r="H323" s="130">
        <v>0</v>
      </c>
      <c r="I323" s="130">
        <v>57912433.579999998</v>
      </c>
      <c r="J323" s="130">
        <v>10435870.380000001</v>
      </c>
      <c r="K323" s="130">
        <v>3813330.19</v>
      </c>
      <c r="L323" s="130">
        <v>0</v>
      </c>
    </row>
    <row r="324" spans="2:12" x14ac:dyDescent="0.35">
      <c r="B324" t="s">
        <v>791</v>
      </c>
      <c r="C324" s="130">
        <v>62986475</v>
      </c>
      <c r="D324" s="130">
        <v>68957852</v>
      </c>
      <c r="E324" s="130">
        <v>53419008</v>
      </c>
      <c r="F324" s="130">
        <v>9439485</v>
      </c>
      <c r="G324" s="130">
        <v>3656293</v>
      </c>
      <c r="H324" s="130">
        <v>0</v>
      </c>
      <c r="I324" s="130">
        <v>58422749</v>
      </c>
      <c r="J324" s="130">
        <v>10527830</v>
      </c>
      <c r="K324" s="130">
        <v>3846933</v>
      </c>
      <c r="L324" s="130">
        <v>0</v>
      </c>
    </row>
    <row r="325" spans="2:12" x14ac:dyDescent="0.35">
      <c r="B325" t="s">
        <v>816</v>
      </c>
      <c r="C325" s="130">
        <v>84544182</v>
      </c>
      <c r="D325" s="130">
        <v>91568991</v>
      </c>
      <c r="E325" s="130">
        <v>72775172</v>
      </c>
      <c r="F325" s="130">
        <v>12859845</v>
      </c>
      <c r="G325" s="130">
        <v>4981137</v>
      </c>
      <c r="H325" s="130">
        <v>0</v>
      </c>
      <c r="I325" s="130">
        <v>78969152</v>
      </c>
      <c r="J325" s="130">
        <v>14230309</v>
      </c>
      <c r="K325" s="130">
        <v>5199841</v>
      </c>
      <c r="L325" s="130">
        <v>0</v>
      </c>
    </row>
    <row r="326" spans="2:12" x14ac:dyDescent="0.35">
      <c r="B326" t="s">
        <v>849</v>
      </c>
      <c r="C326" s="130">
        <v>94611773</v>
      </c>
      <c r="D326" s="130">
        <v>102116776.28</v>
      </c>
      <c r="E326" s="130">
        <v>78268338</v>
      </c>
      <c r="F326" s="130">
        <v>13830523</v>
      </c>
      <c r="G326" s="130">
        <v>5357119</v>
      </c>
      <c r="H326" s="130">
        <v>0</v>
      </c>
      <c r="I326" s="130">
        <v>84537206.280000001</v>
      </c>
      <c r="J326" s="130">
        <v>15233677</v>
      </c>
      <c r="K326" s="130">
        <v>5566478</v>
      </c>
      <c r="L326" s="130">
        <v>0</v>
      </c>
    </row>
  </sheetData>
  <autoFilter ref="A1:M298" xr:uid="{9C83CC02-971D-4947-95B9-798025270334}">
    <filterColumn colId="12">
      <filters>
        <filter val="PCC column manually moved (but otherwise unchanged) to the CA column"/>
      </filters>
    </filterColumn>
  </autoFilter>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E8533-D91E-4ABB-BCB8-1CA24A9F0527}">
  <sheetPr codeName="Sheet5">
    <tabColor rgb="FF00B0F0"/>
  </sheetPr>
  <dimension ref="A1:N311"/>
  <sheetViews>
    <sheetView workbookViewId="0"/>
  </sheetViews>
  <sheetFormatPr defaultRowHeight="14.5" x14ac:dyDescent="0.35"/>
  <cols>
    <col min="10" max="10" width="17" customWidth="1"/>
  </cols>
  <sheetData>
    <row r="1" spans="1:14" x14ac:dyDescent="0.35">
      <c r="A1" t="s">
        <v>1083</v>
      </c>
      <c r="B1" t="s">
        <v>1150</v>
      </c>
      <c r="C1" t="s">
        <v>1151</v>
      </c>
      <c r="D1" t="s">
        <v>1152</v>
      </c>
      <c r="E1" t="s">
        <v>1153</v>
      </c>
      <c r="F1" t="s">
        <v>1154</v>
      </c>
      <c r="G1" t="s">
        <v>1155</v>
      </c>
    </row>
    <row r="2" spans="1:14" x14ac:dyDescent="0.35">
      <c r="A2" t="s">
        <v>39</v>
      </c>
      <c r="B2" t="s">
        <v>1156</v>
      </c>
      <c r="C2">
        <v>7332377</v>
      </c>
      <c r="D2">
        <v>33759091</v>
      </c>
      <c r="E2">
        <v>4880480</v>
      </c>
      <c r="F2">
        <v>0</v>
      </c>
      <c r="G2">
        <v>0</v>
      </c>
      <c r="J2" t="s">
        <v>40</v>
      </c>
      <c r="K2" t="s">
        <v>39</v>
      </c>
      <c r="M2" t="s">
        <v>39</v>
      </c>
      <c r="N2" t="b">
        <f>IF(A2=M2,TRUE,FALSE)</f>
        <v>1</v>
      </c>
    </row>
    <row r="3" spans="1:14" x14ac:dyDescent="0.35">
      <c r="A3" t="s">
        <v>46</v>
      </c>
      <c r="B3" t="s">
        <v>1157</v>
      </c>
      <c r="C3">
        <v>8350733</v>
      </c>
      <c r="D3">
        <v>47416621</v>
      </c>
      <c r="E3">
        <v>8755628</v>
      </c>
      <c r="F3">
        <v>0</v>
      </c>
      <c r="G3">
        <v>0</v>
      </c>
      <c r="J3" t="s">
        <v>47</v>
      </c>
      <c r="K3" t="s">
        <v>46</v>
      </c>
      <c r="M3" t="s">
        <v>46</v>
      </c>
      <c r="N3" t="b">
        <f t="shared" ref="N3:N66" si="0">IF(A3=M3,TRUE,FALSE)</f>
        <v>1</v>
      </c>
    </row>
    <row r="4" spans="1:14" x14ac:dyDescent="0.35">
      <c r="A4" t="s">
        <v>51</v>
      </c>
      <c r="B4" t="s">
        <v>1158</v>
      </c>
      <c r="C4">
        <v>9929155</v>
      </c>
      <c r="D4">
        <v>57419808</v>
      </c>
      <c r="E4">
        <v>10141264</v>
      </c>
      <c r="F4">
        <v>3258425</v>
      </c>
      <c r="G4">
        <v>0</v>
      </c>
      <c r="J4" t="s">
        <v>52</v>
      </c>
      <c r="K4" t="s">
        <v>51</v>
      </c>
      <c r="M4" t="s">
        <v>51</v>
      </c>
      <c r="N4" t="b">
        <f t="shared" si="0"/>
        <v>1</v>
      </c>
    </row>
    <row r="5" spans="1:14" x14ac:dyDescent="0.35">
      <c r="A5" t="s">
        <v>57</v>
      </c>
      <c r="B5" t="s">
        <v>1159</v>
      </c>
      <c r="C5">
        <v>17403883</v>
      </c>
      <c r="D5">
        <v>98028733</v>
      </c>
      <c r="E5">
        <v>14171804</v>
      </c>
      <c r="F5">
        <v>0</v>
      </c>
      <c r="G5">
        <v>0</v>
      </c>
      <c r="J5" t="s">
        <v>58</v>
      </c>
      <c r="K5" t="s">
        <v>57</v>
      </c>
      <c r="M5" t="s">
        <v>57</v>
      </c>
      <c r="N5" t="b">
        <f t="shared" si="0"/>
        <v>1</v>
      </c>
    </row>
    <row r="6" spans="1:14" x14ac:dyDescent="0.35">
      <c r="A6" t="s">
        <v>60</v>
      </c>
      <c r="B6" t="s">
        <v>1160</v>
      </c>
      <c r="C6">
        <v>6968776</v>
      </c>
      <c r="D6">
        <v>55985704</v>
      </c>
      <c r="E6">
        <v>8657899</v>
      </c>
      <c r="F6">
        <v>2879837</v>
      </c>
      <c r="G6">
        <v>0</v>
      </c>
      <c r="J6" t="s">
        <v>61</v>
      </c>
      <c r="K6" t="s">
        <v>60</v>
      </c>
      <c r="M6" t="s">
        <v>60</v>
      </c>
      <c r="N6" t="b">
        <f t="shared" si="0"/>
        <v>1</v>
      </c>
    </row>
    <row r="7" spans="1:14" x14ac:dyDescent="0.35">
      <c r="A7" t="s">
        <v>66</v>
      </c>
      <c r="B7" t="s">
        <v>1161</v>
      </c>
      <c r="C7">
        <v>11127389</v>
      </c>
      <c r="D7">
        <v>71109712</v>
      </c>
      <c r="E7">
        <v>11102680</v>
      </c>
      <c r="F7">
        <v>4007476</v>
      </c>
      <c r="G7">
        <v>0</v>
      </c>
      <c r="J7" t="s">
        <v>67</v>
      </c>
      <c r="K7" t="s">
        <v>66</v>
      </c>
      <c r="M7" t="s">
        <v>66</v>
      </c>
      <c r="N7" t="b">
        <f t="shared" si="0"/>
        <v>1</v>
      </c>
    </row>
    <row r="8" spans="1:14" x14ac:dyDescent="0.35">
      <c r="A8" t="s">
        <v>72</v>
      </c>
      <c r="B8" t="s">
        <v>1162</v>
      </c>
      <c r="C8">
        <v>9310045</v>
      </c>
      <c r="D8">
        <v>50186983</v>
      </c>
      <c r="E8">
        <v>8638640</v>
      </c>
      <c r="F8">
        <v>0</v>
      </c>
      <c r="G8">
        <v>0</v>
      </c>
      <c r="J8" t="s">
        <v>73</v>
      </c>
      <c r="K8" t="s">
        <v>72</v>
      </c>
      <c r="M8" t="s">
        <v>72</v>
      </c>
      <c r="N8" t="b">
        <f t="shared" si="0"/>
        <v>1</v>
      </c>
    </row>
    <row r="9" spans="1:14" x14ac:dyDescent="0.35">
      <c r="A9" t="s">
        <v>77</v>
      </c>
      <c r="B9" t="s">
        <v>1163</v>
      </c>
      <c r="C9">
        <v>72350452</v>
      </c>
      <c r="D9">
        <v>20601994.899999999</v>
      </c>
      <c r="E9">
        <v>0</v>
      </c>
      <c r="F9">
        <v>0</v>
      </c>
      <c r="G9">
        <v>0</v>
      </c>
      <c r="J9" t="s">
        <v>78</v>
      </c>
      <c r="K9" t="s">
        <v>77</v>
      </c>
      <c r="M9" t="s">
        <v>77</v>
      </c>
      <c r="N9" t="b">
        <f t="shared" si="0"/>
        <v>1</v>
      </c>
    </row>
    <row r="10" spans="1:14" x14ac:dyDescent="0.35">
      <c r="A10" t="s">
        <v>81</v>
      </c>
      <c r="B10" t="s">
        <v>1164</v>
      </c>
      <c r="C10">
        <v>203731781</v>
      </c>
      <c r="D10">
        <v>59668422</v>
      </c>
      <c r="E10">
        <v>0</v>
      </c>
      <c r="F10">
        <v>0</v>
      </c>
      <c r="G10">
        <v>0</v>
      </c>
      <c r="J10" t="s">
        <v>82</v>
      </c>
      <c r="K10" t="s">
        <v>81</v>
      </c>
      <c r="M10" t="s">
        <v>81</v>
      </c>
      <c r="N10" t="b">
        <f t="shared" si="0"/>
        <v>1</v>
      </c>
    </row>
    <row r="11" spans="1:14" x14ac:dyDescent="0.35">
      <c r="A11" t="s">
        <v>84</v>
      </c>
      <c r="B11" t="s">
        <v>1165</v>
      </c>
      <c r="C11">
        <v>109750272</v>
      </c>
      <c r="D11">
        <v>0</v>
      </c>
      <c r="E11">
        <v>14851040.34</v>
      </c>
      <c r="F11">
        <v>5165637.1500000004</v>
      </c>
      <c r="G11">
        <v>0</v>
      </c>
      <c r="J11" t="s">
        <v>85</v>
      </c>
      <c r="K11" t="s">
        <v>84</v>
      </c>
      <c r="M11" t="s">
        <v>84</v>
      </c>
      <c r="N11" t="b">
        <f t="shared" si="0"/>
        <v>1</v>
      </c>
    </row>
    <row r="12" spans="1:14" x14ac:dyDescent="0.35">
      <c r="A12" t="s">
        <v>91</v>
      </c>
      <c r="B12" t="s">
        <v>1166</v>
      </c>
      <c r="C12">
        <v>5131725</v>
      </c>
      <c r="D12">
        <v>30406054</v>
      </c>
      <c r="E12">
        <v>5614573</v>
      </c>
      <c r="F12">
        <v>0</v>
      </c>
      <c r="G12">
        <v>0</v>
      </c>
      <c r="J12" t="s">
        <v>92</v>
      </c>
      <c r="K12" t="s">
        <v>91</v>
      </c>
      <c r="M12" t="s">
        <v>91</v>
      </c>
      <c r="N12" t="b">
        <f t="shared" si="0"/>
        <v>1</v>
      </c>
    </row>
    <row r="13" spans="1:14" x14ac:dyDescent="0.35">
      <c r="A13" t="s">
        <v>94</v>
      </c>
      <c r="B13" t="s">
        <v>1167</v>
      </c>
      <c r="C13">
        <v>17845734</v>
      </c>
      <c r="D13">
        <v>85995407</v>
      </c>
      <c r="E13">
        <v>13411925</v>
      </c>
      <c r="F13">
        <v>4623468</v>
      </c>
      <c r="G13">
        <v>0</v>
      </c>
      <c r="J13" t="s">
        <v>95</v>
      </c>
      <c r="K13" t="s">
        <v>94</v>
      </c>
      <c r="M13" t="s">
        <v>94</v>
      </c>
      <c r="N13" t="b">
        <f t="shared" si="0"/>
        <v>1</v>
      </c>
    </row>
    <row r="14" spans="1:14" x14ac:dyDescent="0.35">
      <c r="A14" t="s">
        <v>100</v>
      </c>
      <c r="B14" t="s">
        <v>1168</v>
      </c>
      <c r="C14">
        <v>10847440</v>
      </c>
      <c r="D14">
        <v>94332854.120000005</v>
      </c>
      <c r="E14">
        <v>16037521.16</v>
      </c>
      <c r="F14">
        <v>5115919.0619999999</v>
      </c>
      <c r="G14">
        <v>0</v>
      </c>
      <c r="J14" t="s">
        <v>101</v>
      </c>
      <c r="K14" t="s">
        <v>100</v>
      </c>
      <c r="M14" t="s">
        <v>100</v>
      </c>
      <c r="N14" t="b">
        <f t="shared" si="0"/>
        <v>1</v>
      </c>
    </row>
    <row r="15" spans="1:14" x14ac:dyDescent="0.35">
      <c r="A15" t="s">
        <v>106</v>
      </c>
      <c r="B15" t="s">
        <v>1169</v>
      </c>
      <c r="C15">
        <v>8268500</v>
      </c>
      <c r="D15">
        <v>59839631</v>
      </c>
      <c r="E15">
        <v>9253889</v>
      </c>
      <c r="F15">
        <v>3078078</v>
      </c>
      <c r="G15">
        <v>0</v>
      </c>
      <c r="J15" t="s">
        <v>107</v>
      </c>
      <c r="K15" t="s">
        <v>106</v>
      </c>
      <c r="M15" t="s">
        <v>106</v>
      </c>
      <c r="N15" t="b">
        <f t="shared" si="0"/>
        <v>1</v>
      </c>
    </row>
    <row r="16" spans="1:14" x14ac:dyDescent="0.35">
      <c r="A16" t="s">
        <v>109</v>
      </c>
      <c r="B16" t="s">
        <v>1170</v>
      </c>
      <c r="C16">
        <v>109963792</v>
      </c>
      <c r="D16">
        <v>0</v>
      </c>
      <c r="E16">
        <v>17044859.489999998</v>
      </c>
      <c r="F16">
        <v>5289199.0329999998</v>
      </c>
      <c r="G16">
        <v>0</v>
      </c>
      <c r="J16" t="s">
        <v>110</v>
      </c>
      <c r="K16" t="s">
        <v>109</v>
      </c>
      <c r="M16" t="s">
        <v>109</v>
      </c>
      <c r="N16" t="b">
        <f t="shared" si="0"/>
        <v>1</v>
      </c>
    </row>
    <row r="17" spans="1:14" x14ac:dyDescent="0.35">
      <c r="A17" t="s">
        <v>115</v>
      </c>
      <c r="B17" t="s">
        <v>117</v>
      </c>
      <c r="C17">
        <v>106613653</v>
      </c>
      <c r="D17">
        <v>0</v>
      </c>
      <c r="E17">
        <v>14685828.779999999</v>
      </c>
      <c r="F17">
        <v>6469841.9000000004</v>
      </c>
      <c r="G17">
        <v>0</v>
      </c>
      <c r="J17" t="s">
        <v>116</v>
      </c>
      <c r="K17" t="s">
        <v>115</v>
      </c>
      <c r="M17" t="s">
        <v>115</v>
      </c>
      <c r="N17" t="b">
        <f t="shared" si="0"/>
        <v>1</v>
      </c>
    </row>
    <row r="18" spans="1:14" x14ac:dyDescent="0.35">
      <c r="A18" t="s">
        <v>120</v>
      </c>
      <c r="B18" t="s">
        <v>1171</v>
      </c>
      <c r="C18">
        <v>125346000</v>
      </c>
      <c r="D18">
        <v>32464014</v>
      </c>
      <c r="E18">
        <v>0</v>
      </c>
      <c r="F18">
        <v>0</v>
      </c>
      <c r="G18">
        <v>0</v>
      </c>
      <c r="J18" t="s">
        <v>121</v>
      </c>
      <c r="K18" t="s">
        <v>120</v>
      </c>
      <c r="M18" t="s">
        <v>120</v>
      </c>
      <c r="N18" t="b">
        <f t="shared" si="0"/>
        <v>1</v>
      </c>
    </row>
    <row r="19" spans="1:14" x14ac:dyDescent="0.35">
      <c r="A19" t="s">
        <v>123</v>
      </c>
      <c r="B19" t="s">
        <v>1172</v>
      </c>
      <c r="C19">
        <v>403038820</v>
      </c>
      <c r="D19">
        <v>0</v>
      </c>
      <c r="E19">
        <v>48455793</v>
      </c>
      <c r="F19">
        <v>17575153</v>
      </c>
      <c r="G19">
        <v>0</v>
      </c>
      <c r="J19" t="s">
        <v>124</v>
      </c>
      <c r="K19" t="s">
        <v>123</v>
      </c>
      <c r="M19" t="s">
        <v>123</v>
      </c>
      <c r="N19" t="b">
        <f t="shared" si="0"/>
        <v>1</v>
      </c>
    </row>
    <row r="20" spans="1:14" x14ac:dyDescent="0.35">
      <c r="A20" t="s">
        <v>129</v>
      </c>
      <c r="B20" t="s">
        <v>1173</v>
      </c>
      <c r="C20">
        <v>10064631</v>
      </c>
      <c r="D20">
        <v>49758413</v>
      </c>
      <c r="E20">
        <v>8843411</v>
      </c>
      <c r="F20">
        <v>2544152</v>
      </c>
      <c r="G20">
        <v>0</v>
      </c>
      <c r="J20" t="s">
        <v>130</v>
      </c>
      <c r="K20" t="s">
        <v>129</v>
      </c>
      <c r="M20" t="s">
        <v>129</v>
      </c>
      <c r="N20" t="b">
        <f t="shared" si="0"/>
        <v>1</v>
      </c>
    </row>
    <row r="21" spans="1:14" x14ac:dyDescent="0.35">
      <c r="A21" t="s">
        <v>135</v>
      </c>
      <c r="B21" t="s">
        <v>1174</v>
      </c>
      <c r="C21">
        <v>60335186</v>
      </c>
      <c r="D21">
        <v>0</v>
      </c>
      <c r="E21">
        <v>8379622</v>
      </c>
      <c r="F21">
        <v>2738395</v>
      </c>
      <c r="G21">
        <v>0</v>
      </c>
      <c r="J21" t="s">
        <v>136</v>
      </c>
      <c r="K21" t="s">
        <v>135</v>
      </c>
      <c r="M21" t="s">
        <v>135</v>
      </c>
      <c r="N21" t="b">
        <f t="shared" si="0"/>
        <v>1</v>
      </c>
    </row>
    <row r="22" spans="1:14" x14ac:dyDescent="0.35">
      <c r="A22" t="s">
        <v>140</v>
      </c>
      <c r="B22" t="s">
        <v>1175</v>
      </c>
      <c r="C22">
        <v>64992029</v>
      </c>
      <c r="D22">
        <v>0</v>
      </c>
      <c r="E22">
        <v>8781753</v>
      </c>
      <c r="F22">
        <v>2869808</v>
      </c>
      <c r="G22">
        <v>0</v>
      </c>
      <c r="J22" t="s">
        <v>141</v>
      </c>
      <c r="K22" t="s">
        <v>140</v>
      </c>
      <c r="M22" t="s">
        <v>140</v>
      </c>
      <c r="N22" t="b">
        <f t="shared" si="0"/>
        <v>1</v>
      </c>
    </row>
    <row r="23" spans="1:14" x14ac:dyDescent="0.35">
      <c r="A23" t="s">
        <v>143</v>
      </c>
      <c r="B23" t="s">
        <v>1176</v>
      </c>
      <c r="C23">
        <v>7938883</v>
      </c>
      <c r="D23">
        <v>31971737</v>
      </c>
      <c r="E23">
        <v>5646724</v>
      </c>
      <c r="F23">
        <v>1814313</v>
      </c>
      <c r="G23">
        <v>0</v>
      </c>
      <c r="J23" t="s">
        <v>144</v>
      </c>
      <c r="K23" t="s">
        <v>143</v>
      </c>
      <c r="M23" t="s">
        <v>143</v>
      </c>
      <c r="N23" t="b">
        <f t="shared" si="0"/>
        <v>1</v>
      </c>
    </row>
    <row r="24" spans="1:14" x14ac:dyDescent="0.35">
      <c r="A24" t="s">
        <v>146</v>
      </c>
      <c r="B24" t="s">
        <v>1177</v>
      </c>
      <c r="C24">
        <v>126682727</v>
      </c>
      <c r="D24">
        <v>0</v>
      </c>
      <c r="E24">
        <v>17760599</v>
      </c>
      <c r="F24">
        <v>0</v>
      </c>
      <c r="G24">
        <v>8008995</v>
      </c>
      <c r="J24" t="s">
        <v>147</v>
      </c>
      <c r="K24" t="s">
        <v>146</v>
      </c>
      <c r="M24" t="s">
        <v>146</v>
      </c>
      <c r="N24" t="b">
        <f t="shared" si="0"/>
        <v>1</v>
      </c>
    </row>
    <row r="25" spans="1:14" x14ac:dyDescent="0.35">
      <c r="A25" t="s">
        <v>151</v>
      </c>
      <c r="B25" t="s">
        <v>1178</v>
      </c>
      <c r="C25">
        <v>5309854.5</v>
      </c>
      <c r="D25">
        <v>28716441</v>
      </c>
      <c r="E25">
        <v>5540091</v>
      </c>
      <c r="F25">
        <v>0</v>
      </c>
      <c r="G25">
        <v>0</v>
      </c>
      <c r="J25" t="s">
        <v>152</v>
      </c>
      <c r="K25" t="s">
        <v>151</v>
      </c>
      <c r="M25" t="s">
        <v>151</v>
      </c>
      <c r="N25" t="b">
        <f t="shared" si="0"/>
        <v>1</v>
      </c>
    </row>
    <row r="26" spans="1:14" x14ac:dyDescent="0.35">
      <c r="A26" t="s">
        <v>156</v>
      </c>
      <c r="B26" t="s">
        <v>1179</v>
      </c>
      <c r="C26">
        <v>229962723.69999999</v>
      </c>
      <c r="D26">
        <v>0</v>
      </c>
      <c r="E26">
        <v>37928542</v>
      </c>
      <c r="F26">
        <v>11343716</v>
      </c>
      <c r="G26">
        <v>0</v>
      </c>
      <c r="J26" t="s">
        <v>157</v>
      </c>
      <c r="K26" t="s">
        <v>156</v>
      </c>
      <c r="M26" t="s">
        <v>156</v>
      </c>
      <c r="N26" t="b">
        <f t="shared" si="0"/>
        <v>1</v>
      </c>
    </row>
    <row r="27" spans="1:14" x14ac:dyDescent="0.35">
      <c r="A27" t="s">
        <v>162</v>
      </c>
      <c r="B27" t="s">
        <v>1180</v>
      </c>
      <c r="C27">
        <v>74577389</v>
      </c>
      <c r="D27">
        <v>0</v>
      </c>
      <c r="E27">
        <v>11641519</v>
      </c>
      <c r="F27">
        <v>3568013.55</v>
      </c>
      <c r="G27">
        <v>0</v>
      </c>
      <c r="J27" t="s">
        <v>163</v>
      </c>
      <c r="K27" t="s">
        <v>162</v>
      </c>
      <c r="M27" t="s">
        <v>162</v>
      </c>
      <c r="N27" t="b">
        <f t="shared" si="0"/>
        <v>1</v>
      </c>
    </row>
    <row r="28" spans="1:14" x14ac:dyDescent="0.35">
      <c r="A28" t="s">
        <v>171</v>
      </c>
      <c r="B28" t="s">
        <v>1181</v>
      </c>
      <c r="C28">
        <v>13083998</v>
      </c>
      <c r="D28">
        <v>77001352</v>
      </c>
      <c r="E28">
        <v>12009204</v>
      </c>
      <c r="F28">
        <v>4139911</v>
      </c>
      <c r="G28">
        <v>0</v>
      </c>
      <c r="J28" t="s">
        <v>168</v>
      </c>
      <c r="K28" t="s">
        <v>167</v>
      </c>
      <c r="M28" t="s">
        <v>167</v>
      </c>
      <c r="N28" t="b">
        <f t="shared" si="0"/>
        <v>0</v>
      </c>
    </row>
    <row r="29" spans="1:14" x14ac:dyDescent="0.35">
      <c r="A29" t="s">
        <v>174</v>
      </c>
      <c r="B29" t="s">
        <v>1182</v>
      </c>
      <c r="C29">
        <v>9262225</v>
      </c>
      <c r="D29">
        <v>68310382</v>
      </c>
      <c r="E29">
        <v>12969043</v>
      </c>
      <c r="F29">
        <v>0</v>
      </c>
      <c r="G29">
        <v>0</v>
      </c>
      <c r="J29" t="s">
        <v>172</v>
      </c>
      <c r="K29" t="s">
        <v>171</v>
      </c>
      <c r="M29" t="s">
        <v>171</v>
      </c>
      <c r="N29" t="b">
        <f t="shared" si="0"/>
        <v>0</v>
      </c>
    </row>
    <row r="30" spans="1:14" x14ac:dyDescent="0.35">
      <c r="A30" t="s">
        <v>179</v>
      </c>
      <c r="B30" t="s">
        <v>1183</v>
      </c>
      <c r="C30">
        <v>140145260</v>
      </c>
      <c r="D30">
        <v>39056601</v>
      </c>
      <c r="E30">
        <v>0</v>
      </c>
      <c r="F30">
        <v>0</v>
      </c>
      <c r="G30">
        <v>0</v>
      </c>
      <c r="J30" t="s">
        <v>175</v>
      </c>
      <c r="K30" t="s">
        <v>174</v>
      </c>
      <c r="M30" t="s">
        <v>174</v>
      </c>
      <c r="N30" t="b">
        <f t="shared" si="0"/>
        <v>0</v>
      </c>
    </row>
    <row r="31" spans="1:14" x14ac:dyDescent="0.35">
      <c r="A31" t="s">
        <v>182</v>
      </c>
      <c r="B31" t="s">
        <v>1184</v>
      </c>
      <c r="C31">
        <v>7208444</v>
      </c>
      <c r="D31">
        <v>46477813</v>
      </c>
      <c r="E31">
        <v>7248724</v>
      </c>
      <c r="F31">
        <v>2498839</v>
      </c>
      <c r="G31">
        <v>0</v>
      </c>
      <c r="J31" t="s">
        <v>180</v>
      </c>
      <c r="K31" t="s">
        <v>179</v>
      </c>
      <c r="M31" t="s">
        <v>179</v>
      </c>
      <c r="N31" t="b">
        <f t="shared" si="0"/>
        <v>0</v>
      </c>
    </row>
    <row r="32" spans="1:14" x14ac:dyDescent="0.35">
      <c r="A32" t="s">
        <v>185</v>
      </c>
      <c r="B32" t="s">
        <v>1185</v>
      </c>
      <c r="C32">
        <v>163704272</v>
      </c>
      <c r="D32">
        <v>0</v>
      </c>
      <c r="E32">
        <v>20512692</v>
      </c>
      <c r="F32">
        <v>9062941</v>
      </c>
      <c r="G32">
        <v>0</v>
      </c>
      <c r="J32" t="s">
        <v>183</v>
      </c>
      <c r="K32" t="s">
        <v>182</v>
      </c>
      <c r="M32" t="s">
        <v>182</v>
      </c>
      <c r="N32" t="b">
        <f t="shared" si="0"/>
        <v>0</v>
      </c>
    </row>
    <row r="33" spans="1:14" x14ac:dyDescent="0.35">
      <c r="A33" t="s">
        <v>189</v>
      </c>
      <c r="B33" t="s">
        <v>1186</v>
      </c>
      <c r="C33">
        <v>243198359</v>
      </c>
      <c r="D33">
        <v>0</v>
      </c>
      <c r="E33">
        <v>32132750</v>
      </c>
      <c r="F33">
        <v>9971130</v>
      </c>
      <c r="G33">
        <v>0</v>
      </c>
      <c r="J33" t="s">
        <v>186</v>
      </c>
      <c r="K33" t="s">
        <v>185</v>
      </c>
      <c r="M33" t="s">
        <v>185</v>
      </c>
      <c r="N33" t="b">
        <f t="shared" si="0"/>
        <v>0</v>
      </c>
    </row>
    <row r="34" spans="1:14" x14ac:dyDescent="0.35">
      <c r="A34" t="s">
        <v>192</v>
      </c>
      <c r="B34" t="s">
        <v>1187</v>
      </c>
      <c r="C34">
        <v>10542342</v>
      </c>
      <c r="D34">
        <v>71989896</v>
      </c>
      <c r="E34">
        <v>13667616</v>
      </c>
      <c r="F34">
        <v>0</v>
      </c>
      <c r="G34">
        <v>0</v>
      </c>
      <c r="J34" t="s">
        <v>190</v>
      </c>
      <c r="K34" t="s">
        <v>189</v>
      </c>
      <c r="M34" t="s">
        <v>189</v>
      </c>
      <c r="N34" t="b">
        <f t="shared" si="0"/>
        <v>0</v>
      </c>
    </row>
    <row r="35" spans="1:14" x14ac:dyDescent="0.35">
      <c r="A35" t="s">
        <v>195</v>
      </c>
      <c r="B35" t="s">
        <v>1188</v>
      </c>
      <c r="C35">
        <v>178835000</v>
      </c>
      <c r="D35">
        <v>52750740</v>
      </c>
      <c r="E35">
        <v>0</v>
      </c>
      <c r="F35">
        <v>0</v>
      </c>
      <c r="G35">
        <v>0</v>
      </c>
      <c r="J35" t="s">
        <v>193</v>
      </c>
      <c r="K35" t="s">
        <v>192</v>
      </c>
      <c r="M35" t="s">
        <v>192</v>
      </c>
      <c r="N35" t="b">
        <f t="shared" si="0"/>
        <v>0</v>
      </c>
    </row>
    <row r="36" spans="1:14" x14ac:dyDescent="0.35">
      <c r="A36" t="s">
        <v>198</v>
      </c>
      <c r="B36" t="s">
        <v>1189</v>
      </c>
      <c r="C36">
        <v>9999601</v>
      </c>
      <c r="D36">
        <v>52394684</v>
      </c>
      <c r="E36">
        <v>9365008.7400000002</v>
      </c>
      <c r="F36">
        <v>3353491.52</v>
      </c>
      <c r="G36">
        <v>0</v>
      </c>
      <c r="J36" t="s">
        <v>196</v>
      </c>
      <c r="K36" t="s">
        <v>195</v>
      </c>
      <c r="M36" t="s">
        <v>195</v>
      </c>
      <c r="N36" t="b">
        <f t="shared" si="0"/>
        <v>0</v>
      </c>
    </row>
    <row r="37" spans="1:14" x14ac:dyDescent="0.35">
      <c r="A37" t="s">
        <v>204</v>
      </c>
      <c r="B37" t="s">
        <v>1190</v>
      </c>
      <c r="C37">
        <v>5295444</v>
      </c>
      <c r="D37">
        <v>54630164.75</v>
      </c>
      <c r="E37">
        <v>7966028.2999999998</v>
      </c>
      <c r="F37">
        <v>0</v>
      </c>
      <c r="G37">
        <v>0</v>
      </c>
      <c r="J37" t="s">
        <v>199</v>
      </c>
      <c r="K37" t="s">
        <v>198</v>
      </c>
      <c r="M37" t="s">
        <v>198</v>
      </c>
      <c r="N37" t="b">
        <f t="shared" si="0"/>
        <v>0</v>
      </c>
    </row>
    <row r="38" spans="1:14" x14ac:dyDescent="0.35">
      <c r="A38" t="s">
        <v>209</v>
      </c>
      <c r="B38" t="s">
        <v>1191</v>
      </c>
      <c r="C38">
        <v>7069399</v>
      </c>
      <c r="D38">
        <v>56770428</v>
      </c>
      <c r="E38">
        <v>8779252.5</v>
      </c>
      <c r="F38">
        <v>2920202</v>
      </c>
      <c r="G38">
        <v>0</v>
      </c>
      <c r="J38" t="s">
        <v>205</v>
      </c>
      <c r="K38" t="s">
        <v>204</v>
      </c>
      <c r="M38" t="s">
        <v>204</v>
      </c>
      <c r="N38" t="b">
        <f t="shared" si="0"/>
        <v>0</v>
      </c>
    </row>
    <row r="39" spans="1:14" x14ac:dyDescent="0.35">
      <c r="A39" t="s">
        <v>212</v>
      </c>
      <c r="B39" t="s">
        <v>214</v>
      </c>
      <c r="C39">
        <v>394899878</v>
      </c>
      <c r="D39">
        <v>0</v>
      </c>
      <c r="E39">
        <v>54295417</v>
      </c>
      <c r="F39">
        <v>16238218</v>
      </c>
      <c r="G39">
        <v>0</v>
      </c>
      <c r="J39" t="s">
        <v>210</v>
      </c>
      <c r="K39" t="s">
        <v>209</v>
      </c>
      <c r="M39" t="s">
        <v>209</v>
      </c>
      <c r="N39" t="b">
        <f t="shared" si="0"/>
        <v>0</v>
      </c>
    </row>
    <row r="40" spans="1:14" x14ac:dyDescent="0.35">
      <c r="A40" t="s">
        <v>216</v>
      </c>
      <c r="B40" t="s">
        <v>1192</v>
      </c>
      <c r="C40">
        <v>7649715</v>
      </c>
      <c r="D40">
        <v>35566129</v>
      </c>
      <c r="E40">
        <v>5553501.1500000004</v>
      </c>
      <c r="F40">
        <v>1814841</v>
      </c>
      <c r="G40">
        <v>0</v>
      </c>
      <c r="J40" t="s">
        <v>217</v>
      </c>
      <c r="K40" t="s">
        <v>216</v>
      </c>
      <c r="M40" t="s">
        <v>212</v>
      </c>
      <c r="N40" t="b">
        <f t="shared" si="0"/>
        <v>0</v>
      </c>
    </row>
    <row r="41" spans="1:14" x14ac:dyDescent="0.35">
      <c r="A41" t="s">
        <v>220</v>
      </c>
      <c r="B41" t="s">
        <v>1193</v>
      </c>
      <c r="C41">
        <v>96841995</v>
      </c>
      <c r="D41">
        <v>0</v>
      </c>
      <c r="E41">
        <v>12695991</v>
      </c>
      <c r="F41">
        <v>0</v>
      </c>
      <c r="G41">
        <v>5725152</v>
      </c>
      <c r="J41" t="s">
        <v>221</v>
      </c>
      <c r="K41" t="s">
        <v>220</v>
      </c>
      <c r="M41" t="s">
        <v>216</v>
      </c>
      <c r="N41" t="b">
        <f t="shared" si="0"/>
        <v>0</v>
      </c>
    </row>
    <row r="42" spans="1:14" x14ac:dyDescent="0.35">
      <c r="A42" t="s">
        <v>223</v>
      </c>
      <c r="B42" t="s">
        <v>1194</v>
      </c>
      <c r="C42">
        <v>105472536</v>
      </c>
      <c r="D42">
        <v>0</v>
      </c>
      <c r="E42">
        <v>13831455</v>
      </c>
      <c r="F42">
        <v>4511763</v>
      </c>
      <c r="G42">
        <v>0</v>
      </c>
      <c r="J42" t="s">
        <v>213</v>
      </c>
      <c r="K42" t="s">
        <v>212</v>
      </c>
      <c r="M42" t="s">
        <v>220</v>
      </c>
      <c r="N42" t="b">
        <f t="shared" si="0"/>
        <v>0</v>
      </c>
    </row>
    <row r="43" spans="1:14" x14ac:dyDescent="0.35">
      <c r="A43" t="s">
        <v>226</v>
      </c>
      <c r="B43" t="s">
        <v>1195</v>
      </c>
      <c r="C43">
        <v>9371170</v>
      </c>
      <c r="D43">
        <v>64809213</v>
      </c>
      <c r="E43">
        <v>11359175</v>
      </c>
      <c r="F43">
        <v>3306147</v>
      </c>
      <c r="G43">
        <v>0</v>
      </c>
      <c r="J43" t="s">
        <v>224</v>
      </c>
      <c r="K43" t="s">
        <v>223</v>
      </c>
      <c r="M43" t="s">
        <v>223</v>
      </c>
      <c r="N43" t="b">
        <f t="shared" si="0"/>
        <v>0</v>
      </c>
    </row>
    <row r="44" spans="1:14" x14ac:dyDescent="0.35">
      <c r="A44" t="s">
        <v>233</v>
      </c>
      <c r="B44" t="s">
        <v>1196</v>
      </c>
      <c r="C44">
        <v>126002421</v>
      </c>
      <c r="D44">
        <v>35689733</v>
      </c>
      <c r="E44">
        <v>0</v>
      </c>
      <c r="F44">
        <v>0</v>
      </c>
      <c r="G44">
        <v>0</v>
      </c>
      <c r="J44" t="s">
        <v>227</v>
      </c>
      <c r="K44" t="s">
        <v>226</v>
      </c>
      <c r="M44" t="s">
        <v>226</v>
      </c>
      <c r="N44" t="b">
        <f t="shared" si="0"/>
        <v>0</v>
      </c>
    </row>
    <row r="45" spans="1:14" x14ac:dyDescent="0.35">
      <c r="A45" t="s">
        <v>237</v>
      </c>
      <c r="B45" t="s">
        <v>1197</v>
      </c>
      <c r="C45">
        <v>7595791</v>
      </c>
      <c r="D45">
        <v>41279706</v>
      </c>
      <c r="E45">
        <v>7322412</v>
      </c>
      <c r="F45">
        <v>2366962</v>
      </c>
      <c r="G45">
        <v>0</v>
      </c>
      <c r="J45" t="s">
        <v>234</v>
      </c>
      <c r="K45" t="s">
        <v>233</v>
      </c>
      <c r="M45" t="s">
        <v>233</v>
      </c>
      <c r="N45" t="b">
        <f t="shared" si="0"/>
        <v>0</v>
      </c>
    </row>
    <row r="46" spans="1:14" x14ac:dyDescent="0.35">
      <c r="A46" t="s">
        <v>243</v>
      </c>
      <c r="B46" t="s">
        <v>1198</v>
      </c>
      <c r="C46">
        <v>12454513</v>
      </c>
      <c r="D46">
        <v>74902870</v>
      </c>
      <c r="E46">
        <v>11694923</v>
      </c>
      <c r="F46">
        <v>4221245</v>
      </c>
      <c r="G46">
        <v>0</v>
      </c>
      <c r="J46" t="s">
        <v>238</v>
      </c>
      <c r="K46" t="s">
        <v>237</v>
      </c>
      <c r="M46" t="s">
        <v>237</v>
      </c>
      <c r="N46" t="b">
        <f t="shared" si="0"/>
        <v>0</v>
      </c>
    </row>
    <row r="47" spans="1:14" x14ac:dyDescent="0.35">
      <c r="A47" t="s">
        <v>246</v>
      </c>
      <c r="B47" t="s">
        <v>1199</v>
      </c>
      <c r="C47">
        <v>8545164</v>
      </c>
      <c r="D47">
        <v>53731876</v>
      </c>
      <c r="E47">
        <v>9921760</v>
      </c>
      <c r="F47">
        <v>0</v>
      </c>
      <c r="G47">
        <v>0</v>
      </c>
      <c r="J47" t="s">
        <v>244</v>
      </c>
      <c r="K47" t="s">
        <v>243</v>
      </c>
      <c r="M47" t="s">
        <v>243</v>
      </c>
      <c r="N47" t="b">
        <f t="shared" si="0"/>
        <v>0</v>
      </c>
    </row>
    <row r="48" spans="1:14" x14ac:dyDescent="0.35">
      <c r="A48" t="s">
        <v>249</v>
      </c>
      <c r="B48" t="s">
        <v>1200</v>
      </c>
      <c r="C48">
        <v>8797265</v>
      </c>
      <c r="D48">
        <v>43689023</v>
      </c>
      <c r="E48">
        <v>6813672</v>
      </c>
      <c r="F48">
        <v>2348865</v>
      </c>
      <c r="G48">
        <v>0</v>
      </c>
      <c r="J48" t="s">
        <v>247</v>
      </c>
      <c r="K48" t="s">
        <v>246</v>
      </c>
      <c r="M48" t="s">
        <v>246</v>
      </c>
      <c r="N48" t="b">
        <f t="shared" si="0"/>
        <v>0</v>
      </c>
    </row>
    <row r="49" spans="1:14" x14ac:dyDescent="0.35">
      <c r="A49" t="s">
        <v>252</v>
      </c>
      <c r="B49" t="s">
        <v>254</v>
      </c>
      <c r="C49">
        <v>196908305</v>
      </c>
      <c r="D49">
        <v>0</v>
      </c>
      <c r="E49">
        <v>25928162</v>
      </c>
      <c r="F49">
        <v>11422652</v>
      </c>
      <c r="G49">
        <v>0</v>
      </c>
      <c r="J49" t="s">
        <v>250</v>
      </c>
      <c r="K49" t="s">
        <v>249</v>
      </c>
      <c r="M49" t="s">
        <v>249</v>
      </c>
      <c r="N49" t="b">
        <f t="shared" si="0"/>
        <v>0</v>
      </c>
    </row>
    <row r="50" spans="1:14" x14ac:dyDescent="0.35">
      <c r="A50" t="s">
        <v>255</v>
      </c>
      <c r="B50" t="s">
        <v>1201</v>
      </c>
      <c r="C50">
        <v>13577153</v>
      </c>
      <c r="D50">
        <v>85461673</v>
      </c>
      <c r="E50">
        <v>15188842</v>
      </c>
      <c r="F50">
        <v>4369664</v>
      </c>
      <c r="G50">
        <v>0</v>
      </c>
      <c r="J50" t="s">
        <v>253</v>
      </c>
      <c r="K50" t="s">
        <v>252</v>
      </c>
      <c r="M50" t="s">
        <v>252</v>
      </c>
      <c r="N50" t="b">
        <f t="shared" si="0"/>
        <v>0</v>
      </c>
    </row>
    <row r="51" spans="1:14" x14ac:dyDescent="0.35">
      <c r="A51" t="s">
        <v>258</v>
      </c>
      <c r="B51" t="s">
        <v>1202</v>
      </c>
      <c r="C51">
        <v>17590873</v>
      </c>
      <c r="D51">
        <v>98276911</v>
      </c>
      <c r="E51">
        <v>15327360</v>
      </c>
      <c r="F51">
        <v>5283773</v>
      </c>
      <c r="G51">
        <v>0</v>
      </c>
      <c r="J51" t="s">
        <v>256</v>
      </c>
      <c r="K51" t="s">
        <v>255</v>
      </c>
      <c r="M51" t="s">
        <v>255</v>
      </c>
      <c r="N51" t="b">
        <f t="shared" si="0"/>
        <v>0</v>
      </c>
    </row>
    <row r="52" spans="1:14" x14ac:dyDescent="0.35">
      <c r="A52" t="s">
        <v>261</v>
      </c>
      <c r="B52" t="s">
        <v>1203</v>
      </c>
      <c r="C52">
        <v>10110106</v>
      </c>
      <c r="D52">
        <v>63023435</v>
      </c>
      <c r="E52">
        <v>12162138</v>
      </c>
      <c r="F52">
        <v>0</v>
      </c>
      <c r="G52">
        <v>0</v>
      </c>
      <c r="J52" t="s">
        <v>259</v>
      </c>
      <c r="K52" t="s">
        <v>258</v>
      </c>
      <c r="M52" t="s">
        <v>258</v>
      </c>
      <c r="N52" t="b">
        <f t="shared" si="0"/>
        <v>0</v>
      </c>
    </row>
    <row r="53" spans="1:14" x14ac:dyDescent="0.35">
      <c r="A53" t="s">
        <v>266</v>
      </c>
      <c r="B53" t="s">
        <v>1204</v>
      </c>
      <c r="C53">
        <v>13913559</v>
      </c>
      <c r="D53">
        <v>93814091</v>
      </c>
      <c r="E53">
        <v>13705090</v>
      </c>
      <c r="F53">
        <v>0</v>
      </c>
      <c r="G53">
        <v>0</v>
      </c>
      <c r="J53" t="s">
        <v>262</v>
      </c>
      <c r="K53" t="s">
        <v>261</v>
      </c>
      <c r="M53" t="s">
        <v>261</v>
      </c>
      <c r="N53" t="b">
        <f t="shared" si="0"/>
        <v>0</v>
      </c>
    </row>
    <row r="54" spans="1:14" x14ac:dyDescent="0.35">
      <c r="A54" t="s">
        <v>270</v>
      </c>
      <c r="B54" t="s">
        <v>272</v>
      </c>
      <c r="C54">
        <v>263990844</v>
      </c>
      <c r="D54">
        <v>0</v>
      </c>
      <c r="E54">
        <v>36871665</v>
      </c>
      <c r="F54">
        <v>12916985</v>
      </c>
      <c r="G54">
        <v>0</v>
      </c>
      <c r="J54" t="s">
        <v>267</v>
      </c>
      <c r="K54" t="s">
        <v>266</v>
      </c>
      <c r="M54" t="s">
        <v>266</v>
      </c>
      <c r="N54" t="b">
        <f t="shared" si="0"/>
        <v>0</v>
      </c>
    </row>
    <row r="55" spans="1:14" x14ac:dyDescent="0.35">
      <c r="A55" t="s">
        <v>275</v>
      </c>
      <c r="B55" t="s">
        <v>277</v>
      </c>
      <c r="C55">
        <v>218700095</v>
      </c>
      <c r="D55">
        <v>0</v>
      </c>
      <c r="E55">
        <v>29539385</v>
      </c>
      <c r="F55">
        <v>10348320</v>
      </c>
      <c r="G55">
        <v>0</v>
      </c>
      <c r="J55" t="s">
        <v>271</v>
      </c>
      <c r="K55" t="s">
        <v>270</v>
      </c>
      <c r="M55" t="s">
        <v>270</v>
      </c>
      <c r="N55" t="b">
        <f t="shared" si="0"/>
        <v>0</v>
      </c>
    </row>
    <row r="56" spans="1:14" x14ac:dyDescent="0.35">
      <c r="A56" t="s">
        <v>278</v>
      </c>
      <c r="B56" t="s">
        <v>1205</v>
      </c>
      <c r="C56">
        <v>5870802</v>
      </c>
      <c r="D56">
        <v>42534639</v>
      </c>
      <c r="E56">
        <v>7512303</v>
      </c>
      <c r="F56">
        <v>2413730</v>
      </c>
      <c r="G56">
        <v>0</v>
      </c>
      <c r="J56" t="s">
        <v>276</v>
      </c>
      <c r="K56" t="s">
        <v>275</v>
      </c>
      <c r="M56" t="s">
        <v>275</v>
      </c>
      <c r="N56" t="b">
        <f t="shared" si="0"/>
        <v>0</v>
      </c>
    </row>
    <row r="57" spans="1:14" x14ac:dyDescent="0.35">
      <c r="A57" t="s">
        <v>281</v>
      </c>
      <c r="B57" t="s">
        <v>1206</v>
      </c>
      <c r="C57">
        <v>13633310</v>
      </c>
      <c r="D57">
        <v>85633374.689999998</v>
      </c>
      <c r="E57">
        <v>12379833.59</v>
      </c>
      <c r="F57">
        <v>0</v>
      </c>
      <c r="G57">
        <v>0</v>
      </c>
      <c r="J57" t="s">
        <v>279</v>
      </c>
      <c r="K57" t="s">
        <v>278</v>
      </c>
      <c r="M57" t="s">
        <v>278</v>
      </c>
      <c r="N57" t="b">
        <f t="shared" si="0"/>
        <v>0</v>
      </c>
    </row>
    <row r="58" spans="1:14" x14ac:dyDescent="0.35">
      <c r="A58" t="s">
        <v>284</v>
      </c>
      <c r="B58" t="s">
        <v>1207</v>
      </c>
      <c r="C58">
        <v>8396905</v>
      </c>
      <c r="D58">
        <v>57706563.32</v>
      </c>
      <c r="E58">
        <v>9010636.5999999996</v>
      </c>
      <c r="F58">
        <v>2944606</v>
      </c>
      <c r="G58">
        <v>0</v>
      </c>
      <c r="J58" t="s">
        <v>282</v>
      </c>
      <c r="K58" t="s">
        <v>281</v>
      </c>
      <c r="M58" t="s">
        <v>281</v>
      </c>
      <c r="N58" t="b">
        <f t="shared" si="0"/>
        <v>0</v>
      </c>
    </row>
    <row r="59" spans="1:14" x14ac:dyDescent="0.35">
      <c r="A59" t="s">
        <v>167</v>
      </c>
      <c r="B59" t="s">
        <v>1208</v>
      </c>
      <c r="C59">
        <v>224309554</v>
      </c>
      <c r="D59">
        <v>0</v>
      </c>
      <c r="E59">
        <v>31736000</v>
      </c>
      <c r="F59">
        <v>10352200</v>
      </c>
      <c r="G59">
        <v>0</v>
      </c>
      <c r="J59" t="s">
        <v>285</v>
      </c>
      <c r="K59" t="s">
        <v>284</v>
      </c>
      <c r="M59" t="s">
        <v>284</v>
      </c>
      <c r="N59" t="b">
        <f t="shared" si="0"/>
        <v>0</v>
      </c>
    </row>
    <row r="60" spans="1:14" x14ac:dyDescent="0.35">
      <c r="A60" t="s">
        <v>287</v>
      </c>
      <c r="B60" t="s">
        <v>289</v>
      </c>
      <c r="C60">
        <v>7952254</v>
      </c>
      <c r="D60">
        <v>985267</v>
      </c>
      <c r="E60">
        <v>0</v>
      </c>
      <c r="F60">
        <v>0</v>
      </c>
      <c r="G60">
        <v>0</v>
      </c>
      <c r="J60" t="s">
        <v>288</v>
      </c>
      <c r="K60" t="s">
        <v>287</v>
      </c>
      <c r="M60" t="s">
        <v>287</v>
      </c>
      <c r="N60" t="b">
        <f t="shared" si="0"/>
        <v>1</v>
      </c>
    </row>
    <row r="61" spans="1:14" x14ac:dyDescent="0.35">
      <c r="A61" t="s">
        <v>1066</v>
      </c>
      <c r="B61" t="s">
        <v>1209</v>
      </c>
      <c r="C61">
        <v>102908962</v>
      </c>
      <c r="D61">
        <v>0</v>
      </c>
      <c r="E61">
        <v>19174026</v>
      </c>
      <c r="F61">
        <v>5158144</v>
      </c>
      <c r="G61">
        <v>0</v>
      </c>
      <c r="J61" t="s">
        <v>291</v>
      </c>
      <c r="K61" t="s">
        <v>290</v>
      </c>
      <c r="M61" t="s">
        <v>290</v>
      </c>
      <c r="N61" t="b">
        <f t="shared" si="0"/>
        <v>0</v>
      </c>
    </row>
    <row r="62" spans="1:14" x14ac:dyDescent="0.35">
      <c r="A62" t="s">
        <v>290</v>
      </c>
      <c r="B62" t="s">
        <v>1210</v>
      </c>
      <c r="C62">
        <v>15487381</v>
      </c>
      <c r="D62">
        <v>90682728</v>
      </c>
      <c r="E62">
        <v>14142964</v>
      </c>
      <c r="F62">
        <v>4875478</v>
      </c>
      <c r="G62">
        <v>0</v>
      </c>
      <c r="J62" t="s">
        <v>294</v>
      </c>
      <c r="K62" t="s">
        <v>293</v>
      </c>
      <c r="M62" t="s">
        <v>293</v>
      </c>
      <c r="N62" t="b">
        <f t="shared" si="0"/>
        <v>0</v>
      </c>
    </row>
    <row r="63" spans="1:14" x14ac:dyDescent="0.35">
      <c r="A63" t="s">
        <v>293</v>
      </c>
      <c r="B63" t="s">
        <v>1211</v>
      </c>
      <c r="C63">
        <v>5748286</v>
      </c>
      <c r="D63">
        <v>31859946</v>
      </c>
      <c r="E63">
        <v>5883039</v>
      </c>
      <c r="F63">
        <v>0</v>
      </c>
      <c r="G63">
        <v>0</v>
      </c>
      <c r="J63" t="s">
        <v>297</v>
      </c>
      <c r="K63" t="s">
        <v>296</v>
      </c>
      <c r="M63" t="s">
        <v>296</v>
      </c>
      <c r="N63" t="b">
        <f t="shared" si="0"/>
        <v>0</v>
      </c>
    </row>
    <row r="64" spans="1:14" x14ac:dyDescent="0.35">
      <c r="A64" t="s">
        <v>296</v>
      </c>
      <c r="B64" t="s">
        <v>1212</v>
      </c>
      <c r="C64">
        <v>378191683</v>
      </c>
      <c r="D64">
        <v>0</v>
      </c>
      <c r="E64">
        <v>50070070.909999996</v>
      </c>
      <c r="F64">
        <v>0</v>
      </c>
      <c r="G64">
        <v>0</v>
      </c>
      <c r="J64" t="s">
        <v>301</v>
      </c>
      <c r="K64" t="s">
        <v>300</v>
      </c>
      <c r="M64" t="s">
        <v>300</v>
      </c>
      <c r="N64" t="b">
        <f t="shared" si="0"/>
        <v>0</v>
      </c>
    </row>
    <row r="65" spans="1:14" x14ac:dyDescent="0.35">
      <c r="A65" t="s">
        <v>300</v>
      </c>
      <c r="B65" t="s">
        <v>1213</v>
      </c>
      <c r="C65">
        <v>9933852</v>
      </c>
      <c r="D65">
        <v>61237130</v>
      </c>
      <c r="E65">
        <v>11817395</v>
      </c>
      <c r="F65">
        <v>0</v>
      </c>
      <c r="G65">
        <v>0</v>
      </c>
      <c r="J65" t="s">
        <v>304</v>
      </c>
      <c r="K65" t="s">
        <v>303</v>
      </c>
      <c r="M65" t="s">
        <v>303</v>
      </c>
      <c r="N65" t="b">
        <f t="shared" si="0"/>
        <v>0</v>
      </c>
    </row>
    <row r="66" spans="1:14" x14ac:dyDescent="0.35">
      <c r="A66" t="s">
        <v>303</v>
      </c>
      <c r="B66" t="s">
        <v>1214</v>
      </c>
      <c r="C66">
        <v>153394441</v>
      </c>
      <c r="D66">
        <v>0</v>
      </c>
      <c r="E66">
        <v>15803769.470000001</v>
      </c>
      <c r="F66">
        <v>5732105</v>
      </c>
      <c r="G66">
        <v>0</v>
      </c>
      <c r="J66" t="s">
        <v>307</v>
      </c>
      <c r="K66" t="s">
        <v>306</v>
      </c>
      <c r="M66" t="s">
        <v>306</v>
      </c>
      <c r="N66" t="b">
        <f t="shared" si="0"/>
        <v>0</v>
      </c>
    </row>
    <row r="67" spans="1:14" x14ac:dyDescent="0.35">
      <c r="A67" t="s">
        <v>306</v>
      </c>
      <c r="B67" t="s">
        <v>1215</v>
      </c>
      <c r="C67">
        <v>5834423</v>
      </c>
      <c r="D67">
        <v>34093012</v>
      </c>
      <c r="E67">
        <v>6530263</v>
      </c>
      <c r="F67">
        <v>1756754</v>
      </c>
      <c r="G67">
        <v>0</v>
      </c>
      <c r="J67" t="s">
        <v>313</v>
      </c>
      <c r="K67" t="s">
        <v>312</v>
      </c>
      <c r="M67" t="s">
        <v>312</v>
      </c>
      <c r="N67" t="b">
        <f t="shared" ref="N67:N130" si="1">IF(A67=M67,TRUE,FALSE)</f>
        <v>0</v>
      </c>
    </row>
    <row r="68" spans="1:14" x14ac:dyDescent="0.35">
      <c r="A68" t="s">
        <v>312</v>
      </c>
      <c r="B68" t="s">
        <v>1216</v>
      </c>
      <c r="C68">
        <v>7823537</v>
      </c>
      <c r="D68">
        <v>55630462.07</v>
      </c>
      <c r="E68">
        <v>8042376.7599999998</v>
      </c>
      <c r="F68">
        <v>0</v>
      </c>
      <c r="G68">
        <v>0</v>
      </c>
      <c r="J68" t="s">
        <v>316</v>
      </c>
      <c r="K68" t="s">
        <v>315</v>
      </c>
      <c r="M68" t="s">
        <v>315</v>
      </c>
      <c r="N68" t="b">
        <f t="shared" si="1"/>
        <v>0</v>
      </c>
    </row>
    <row r="69" spans="1:14" x14ac:dyDescent="0.35">
      <c r="A69" t="s">
        <v>315</v>
      </c>
      <c r="B69" t="s">
        <v>1217</v>
      </c>
      <c r="C69">
        <v>214111859</v>
      </c>
      <c r="D69">
        <v>53947004</v>
      </c>
      <c r="E69">
        <v>0</v>
      </c>
      <c r="F69">
        <v>0</v>
      </c>
      <c r="G69">
        <v>0</v>
      </c>
      <c r="J69" t="s">
        <v>319</v>
      </c>
      <c r="K69" t="s">
        <v>318</v>
      </c>
      <c r="M69" t="s">
        <v>318</v>
      </c>
      <c r="N69" t="b">
        <f t="shared" si="1"/>
        <v>0</v>
      </c>
    </row>
    <row r="70" spans="1:14" x14ac:dyDescent="0.35">
      <c r="A70" t="s">
        <v>318</v>
      </c>
      <c r="B70" t="s">
        <v>1218</v>
      </c>
      <c r="C70">
        <v>13851158</v>
      </c>
      <c r="D70">
        <v>90731362</v>
      </c>
      <c r="E70">
        <v>13230211</v>
      </c>
      <c r="F70">
        <v>0</v>
      </c>
      <c r="G70">
        <v>0</v>
      </c>
      <c r="J70" t="s">
        <v>322</v>
      </c>
      <c r="K70" t="s">
        <v>321</v>
      </c>
      <c r="M70" t="s">
        <v>321</v>
      </c>
      <c r="N70" t="b">
        <f t="shared" si="1"/>
        <v>0</v>
      </c>
    </row>
    <row r="71" spans="1:14" x14ac:dyDescent="0.35">
      <c r="A71" t="s">
        <v>321</v>
      </c>
      <c r="B71" t="s">
        <v>1219</v>
      </c>
      <c r="C71">
        <v>58533767</v>
      </c>
      <c r="D71">
        <v>0</v>
      </c>
      <c r="E71">
        <v>8279751</v>
      </c>
      <c r="F71">
        <v>3780411</v>
      </c>
      <c r="G71">
        <v>0</v>
      </c>
      <c r="J71" t="s">
        <v>328</v>
      </c>
      <c r="K71" t="s">
        <v>327</v>
      </c>
      <c r="M71" t="s">
        <v>327</v>
      </c>
      <c r="N71" t="b">
        <f t="shared" si="1"/>
        <v>0</v>
      </c>
    </row>
    <row r="72" spans="1:14" x14ac:dyDescent="0.35">
      <c r="A72" t="s">
        <v>327</v>
      </c>
      <c r="B72" t="s">
        <v>1220</v>
      </c>
      <c r="C72">
        <v>8438860</v>
      </c>
      <c r="D72">
        <v>57783640</v>
      </c>
      <c r="E72">
        <v>9022021</v>
      </c>
      <c r="F72">
        <v>3256469</v>
      </c>
      <c r="G72">
        <v>0</v>
      </c>
      <c r="J72" t="s">
        <v>331</v>
      </c>
      <c r="K72" t="s">
        <v>330</v>
      </c>
      <c r="M72" t="s">
        <v>330</v>
      </c>
      <c r="N72" t="b">
        <f t="shared" si="1"/>
        <v>0</v>
      </c>
    </row>
    <row r="73" spans="1:14" x14ac:dyDescent="0.35">
      <c r="A73" t="s">
        <v>330</v>
      </c>
      <c r="B73" t="s">
        <v>1221</v>
      </c>
      <c r="C73">
        <v>110503600</v>
      </c>
      <c r="D73">
        <v>0</v>
      </c>
      <c r="E73">
        <v>17619669</v>
      </c>
      <c r="F73">
        <v>5661274</v>
      </c>
      <c r="G73">
        <v>0</v>
      </c>
      <c r="J73" t="s">
        <v>334</v>
      </c>
      <c r="K73" t="s">
        <v>333</v>
      </c>
      <c r="M73" t="s">
        <v>333</v>
      </c>
      <c r="N73" t="b">
        <f t="shared" si="1"/>
        <v>0</v>
      </c>
    </row>
    <row r="74" spans="1:14" x14ac:dyDescent="0.35">
      <c r="A74" t="s">
        <v>333</v>
      </c>
      <c r="B74" t="s">
        <v>1222</v>
      </c>
      <c r="C74">
        <v>8718783</v>
      </c>
      <c r="D74">
        <v>43505162</v>
      </c>
      <c r="E74">
        <v>7683713</v>
      </c>
      <c r="F74">
        <v>2468805</v>
      </c>
      <c r="G74">
        <v>0</v>
      </c>
      <c r="J74" t="s">
        <v>337</v>
      </c>
      <c r="K74" t="s">
        <v>336</v>
      </c>
      <c r="M74" t="s">
        <v>336</v>
      </c>
      <c r="N74" t="b">
        <f t="shared" si="1"/>
        <v>0</v>
      </c>
    </row>
    <row r="75" spans="1:14" x14ac:dyDescent="0.35">
      <c r="A75" t="s">
        <v>336</v>
      </c>
      <c r="B75" t="s">
        <v>1223</v>
      </c>
      <c r="C75">
        <v>130414045</v>
      </c>
      <c r="D75">
        <v>0</v>
      </c>
      <c r="E75">
        <v>18869630</v>
      </c>
      <c r="F75">
        <v>6563423</v>
      </c>
      <c r="G75">
        <v>0</v>
      </c>
      <c r="J75" t="s">
        <v>340</v>
      </c>
      <c r="K75" t="s">
        <v>339</v>
      </c>
      <c r="M75" t="s">
        <v>339</v>
      </c>
      <c r="N75" t="b">
        <f t="shared" si="1"/>
        <v>0</v>
      </c>
    </row>
    <row r="76" spans="1:14" x14ac:dyDescent="0.35">
      <c r="A76" t="s">
        <v>339</v>
      </c>
      <c r="B76" t="s">
        <v>1224</v>
      </c>
      <c r="C76">
        <v>292980563</v>
      </c>
      <c r="D76">
        <v>0</v>
      </c>
      <c r="E76">
        <v>40001102</v>
      </c>
      <c r="F76">
        <v>11963580</v>
      </c>
      <c r="G76">
        <v>0</v>
      </c>
      <c r="J76" t="s">
        <v>343</v>
      </c>
      <c r="K76" t="s">
        <v>342</v>
      </c>
      <c r="M76" t="s">
        <v>342</v>
      </c>
      <c r="N76" t="b">
        <f t="shared" si="1"/>
        <v>0</v>
      </c>
    </row>
    <row r="77" spans="1:14" x14ac:dyDescent="0.35">
      <c r="A77" t="s">
        <v>342</v>
      </c>
      <c r="B77" t="s">
        <v>1225</v>
      </c>
      <c r="C77">
        <v>11056782.939999999</v>
      </c>
      <c r="D77">
        <v>58103593</v>
      </c>
      <c r="E77">
        <v>9071976</v>
      </c>
      <c r="F77">
        <v>3274500</v>
      </c>
      <c r="G77">
        <v>0</v>
      </c>
      <c r="J77" t="s">
        <v>346</v>
      </c>
      <c r="K77" t="s">
        <v>345</v>
      </c>
      <c r="M77" t="s">
        <v>345</v>
      </c>
      <c r="N77" t="b">
        <f t="shared" si="1"/>
        <v>0</v>
      </c>
    </row>
    <row r="78" spans="1:14" x14ac:dyDescent="0.35">
      <c r="A78" t="s">
        <v>345</v>
      </c>
      <c r="B78" t="s">
        <v>1226</v>
      </c>
      <c r="C78">
        <v>140111000</v>
      </c>
      <c r="D78">
        <v>0</v>
      </c>
      <c r="E78">
        <v>17590491</v>
      </c>
      <c r="F78">
        <v>6380157</v>
      </c>
      <c r="G78">
        <v>0</v>
      </c>
      <c r="J78" t="s">
        <v>349</v>
      </c>
      <c r="K78" t="s">
        <v>348</v>
      </c>
      <c r="M78" t="s">
        <v>348</v>
      </c>
      <c r="N78" t="b">
        <f t="shared" si="1"/>
        <v>0</v>
      </c>
    </row>
    <row r="79" spans="1:14" x14ac:dyDescent="0.35">
      <c r="A79" t="s">
        <v>348</v>
      </c>
      <c r="B79" t="s">
        <v>1227</v>
      </c>
      <c r="C79">
        <v>266338483</v>
      </c>
      <c r="D79">
        <v>0</v>
      </c>
      <c r="E79">
        <v>34521479</v>
      </c>
      <c r="F79">
        <v>15761992</v>
      </c>
      <c r="G79">
        <v>0</v>
      </c>
      <c r="J79" t="s">
        <v>352</v>
      </c>
      <c r="K79" t="s">
        <v>351</v>
      </c>
      <c r="M79" t="s">
        <v>351</v>
      </c>
      <c r="N79" t="b">
        <f t="shared" si="1"/>
        <v>0</v>
      </c>
    </row>
    <row r="80" spans="1:14" x14ac:dyDescent="0.35">
      <c r="A80" t="s">
        <v>351</v>
      </c>
      <c r="B80" t="s">
        <v>1228</v>
      </c>
      <c r="C80">
        <v>158975939</v>
      </c>
      <c r="D80">
        <v>46936160</v>
      </c>
      <c r="E80">
        <v>0</v>
      </c>
      <c r="F80">
        <v>0</v>
      </c>
      <c r="G80">
        <v>0</v>
      </c>
      <c r="J80" t="s">
        <v>355</v>
      </c>
      <c r="K80" t="s">
        <v>354</v>
      </c>
      <c r="M80" t="s">
        <v>354</v>
      </c>
      <c r="N80" t="b">
        <f t="shared" si="1"/>
        <v>0</v>
      </c>
    </row>
    <row r="81" spans="1:14" x14ac:dyDescent="0.35">
      <c r="A81" t="s">
        <v>354</v>
      </c>
      <c r="B81" t="s">
        <v>1229</v>
      </c>
      <c r="C81">
        <v>7162535</v>
      </c>
      <c r="D81">
        <v>45727356</v>
      </c>
      <c r="E81">
        <v>8014679</v>
      </c>
      <c r="F81">
        <v>2332714</v>
      </c>
      <c r="G81">
        <v>0</v>
      </c>
      <c r="J81" t="s">
        <v>358</v>
      </c>
      <c r="K81" t="s">
        <v>357</v>
      </c>
      <c r="M81" t="s">
        <v>357</v>
      </c>
      <c r="N81" t="b">
        <f t="shared" si="1"/>
        <v>0</v>
      </c>
    </row>
    <row r="82" spans="1:14" x14ac:dyDescent="0.35">
      <c r="A82" t="s">
        <v>357</v>
      </c>
      <c r="B82" t="s">
        <v>1230</v>
      </c>
      <c r="C82">
        <v>14270452</v>
      </c>
      <c r="D82">
        <v>94640550</v>
      </c>
      <c r="E82">
        <v>14992081</v>
      </c>
      <c r="F82">
        <v>5581291</v>
      </c>
      <c r="G82">
        <v>0</v>
      </c>
      <c r="J82" t="s">
        <v>363</v>
      </c>
      <c r="K82" t="s">
        <v>362</v>
      </c>
      <c r="M82" t="s">
        <v>362</v>
      </c>
      <c r="N82" t="b">
        <f t="shared" si="1"/>
        <v>0</v>
      </c>
    </row>
    <row r="83" spans="1:14" x14ac:dyDescent="0.35">
      <c r="A83" t="s">
        <v>362</v>
      </c>
      <c r="B83" t="s">
        <v>1231</v>
      </c>
      <c r="C83">
        <v>11877132</v>
      </c>
      <c r="D83">
        <v>72197776</v>
      </c>
      <c r="E83">
        <v>12274338</v>
      </c>
      <c r="F83">
        <v>3915476</v>
      </c>
      <c r="G83">
        <v>0</v>
      </c>
      <c r="J83" t="s">
        <v>366</v>
      </c>
      <c r="K83" t="s">
        <v>365</v>
      </c>
      <c r="M83" t="s">
        <v>365</v>
      </c>
      <c r="N83" t="b">
        <f t="shared" si="1"/>
        <v>0</v>
      </c>
    </row>
    <row r="84" spans="1:14" x14ac:dyDescent="0.35">
      <c r="A84" t="s">
        <v>365</v>
      </c>
      <c r="B84" t="s">
        <v>1232</v>
      </c>
      <c r="C84">
        <v>16586198.960000001</v>
      </c>
      <c r="D84">
        <v>95749640</v>
      </c>
      <c r="E84">
        <v>13961963</v>
      </c>
      <c r="F84">
        <v>0</v>
      </c>
      <c r="G84">
        <v>0</v>
      </c>
      <c r="J84" t="s">
        <v>369</v>
      </c>
      <c r="K84" t="s">
        <v>368</v>
      </c>
      <c r="M84" t="s">
        <v>368</v>
      </c>
      <c r="N84" t="b">
        <f t="shared" si="1"/>
        <v>0</v>
      </c>
    </row>
    <row r="85" spans="1:14" x14ac:dyDescent="0.35">
      <c r="A85" t="s">
        <v>368</v>
      </c>
      <c r="B85" t="s">
        <v>1233</v>
      </c>
      <c r="C85">
        <v>10381285</v>
      </c>
      <c r="D85">
        <v>65583360.810000002</v>
      </c>
      <c r="E85">
        <v>12652605.9</v>
      </c>
      <c r="F85">
        <v>0</v>
      </c>
      <c r="G85">
        <v>0</v>
      </c>
      <c r="J85" t="s">
        <v>372</v>
      </c>
      <c r="K85" t="s">
        <v>371</v>
      </c>
      <c r="M85" t="s">
        <v>371</v>
      </c>
      <c r="N85" t="b">
        <f t="shared" si="1"/>
        <v>0</v>
      </c>
    </row>
    <row r="86" spans="1:14" x14ac:dyDescent="0.35">
      <c r="A86" t="s">
        <v>371</v>
      </c>
      <c r="B86" t="s">
        <v>1234</v>
      </c>
      <c r="C86">
        <v>202821497</v>
      </c>
      <c r="D86">
        <v>0</v>
      </c>
      <c r="E86">
        <v>30611955.960000001</v>
      </c>
      <c r="F86">
        <v>10894326.029999999</v>
      </c>
      <c r="G86">
        <v>0</v>
      </c>
      <c r="J86" t="s">
        <v>380</v>
      </c>
      <c r="K86" t="s">
        <v>379</v>
      </c>
      <c r="M86" t="s">
        <v>379</v>
      </c>
      <c r="N86" t="b">
        <f t="shared" si="1"/>
        <v>0</v>
      </c>
    </row>
    <row r="87" spans="1:14" x14ac:dyDescent="0.35">
      <c r="A87" t="s">
        <v>379</v>
      </c>
      <c r="B87" t="s">
        <v>1235</v>
      </c>
      <c r="C87">
        <v>9064966</v>
      </c>
      <c r="D87">
        <v>54733657</v>
      </c>
      <c r="E87">
        <v>9708945</v>
      </c>
      <c r="F87">
        <v>3138407</v>
      </c>
      <c r="G87">
        <v>0</v>
      </c>
      <c r="J87" t="s">
        <v>377</v>
      </c>
      <c r="K87" t="s">
        <v>376</v>
      </c>
      <c r="M87" t="s">
        <v>376</v>
      </c>
      <c r="N87" t="b">
        <f t="shared" si="1"/>
        <v>0</v>
      </c>
    </row>
    <row r="88" spans="1:14" x14ac:dyDescent="0.35">
      <c r="A88" t="s">
        <v>376</v>
      </c>
      <c r="B88" t="s">
        <v>1236</v>
      </c>
      <c r="C88">
        <v>22436238</v>
      </c>
      <c r="D88">
        <v>128097594</v>
      </c>
      <c r="E88">
        <v>22049323</v>
      </c>
      <c r="F88">
        <v>0</v>
      </c>
      <c r="G88">
        <v>0</v>
      </c>
      <c r="J88" t="s">
        <v>383</v>
      </c>
      <c r="K88" t="s">
        <v>382</v>
      </c>
      <c r="M88" t="s">
        <v>382</v>
      </c>
      <c r="N88" t="b">
        <f t="shared" si="1"/>
        <v>0</v>
      </c>
    </row>
    <row r="89" spans="1:14" x14ac:dyDescent="0.35">
      <c r="A89" t="s">
        <v>382</v>
      </c>
      <c r="B89" t="s">
        <v>1237</v>
      </c>
      <c r="C89">
        <v>9100335</v>
      </c>
      <c r="D89">
        <v>56070018</v>
      </c>
      <c r="E89">
        <v>7816522</v>
      </c>
      <c r="F89">
        <v>3453505</v>
      </c>
      <c r="G89">
        <v>0</v>
      </c>
      <c r="J89" t="s">
        <v>387</v>
      </c>
      <c r="K89" t="s">
        <v>386</v>
      </c>
      <c r="M89" t="s">
        <v>386</v>
      </c>
      <c r="N89" t="b">
        <f t="shared" si="1"/>
        <v>0</v>
      </c>
    </row>
    <row r="90" spans="1:14" x14ac:dyDescent="0.35">
      <c r="A90" t="s">
        <v>386</v>
      </c>
      <c r="B90" t="s">
        <v>1238</v>
      </c>
      <c r="C90">
        <v>10077463.84</v>
      </c>
      <c r="D90">
        <v>67280558</v>
      </c>
      <c r="E90">
        <v>11438362</v>
      </c>
      <c r="F90">
        <v>3648801.79</v>
      </c>
      <c r="G90">
        <v>0</v>
      </c>
      <c r="J90" t="s">
        <v>390</v>
      </c>
      <c r="K90" t="s">
        <v>389</v>
      </c>
      <c r="M90" t="s">
        <v>389</v>
      </c>
      <c r="N90" t="b">
        <f t="shared" si="1"/>
        <v>0</v>
      </c>
    </row>
    <row r="91" spans="1:14" x14ac:dyDescent="0.35">
      <c r="A91" t="s">
        <v>389</v>
      </c>
      <c r="B91" t="s">
        <v>1239</v>
      </c>
      <c r="C91">
        <v>5386752</v>
      </c>
      <c r="D91">
        <v>31831922</v>
      </c>
      <c r="E91">
        <v>5877864</v>
      </c>
      <c r="F91">
        <v>0</v>
      </c>
      <c r="G91">
        <v>0</v>
      </c>
      <c r="J91" t="s">
        <v>393</v>
      </c>
      <c r="K91" t="s">
        <v>392</v>
      </c>
      <c r="M91" t="s">
        <v>392</v>
      </c>
      <c r="N91" t="b">
        <f t="shared" si="1"/>
        <v>0</v>
      </c>
    </row>
    <row r="92" spans="1:14" x14ac:dyDescent="0.35">
      <c r="A92" t="s">
        <v>392</v>
      </c>
      <c r="B92" t="s">
        <v>1240</v>
      </c>
      <c r="C92">
        <v>15544653</v>
      </c>
      <c r="D92">
        <v>106640766</v>
      </c>
      <c r="E92">
        <v>19380229</v>
      </c>
      <c r="F92">
        <v>0</v>
      </c>
      <c r="G92">
        <v>0</v>
      </c>
      <c r="J92" t="s">
        <v>398</v>
      </c>
      <c r="K92" t="s">
        <v>397</v>
      </c>
      <c r="M92" t="s">
        <v>397</v>
      </c>
      <c r="N92" t="b">
        <f t="shared" si="1"/>
        <v>0</v>
      </c>
    </row>
    <row r="93" spans="1:14" x14ac:dyDescent="0.35">
      <c r="A93" t="s">
        <v>397</v>
      </c>
      <c r="B93" t="s">
        <v>1241</v>
      </c>
      <c r="C93">
        <v>139361000</v>
      </c>
      <c r="D93">
        <v>38122613</v>
      </c>
      <c r="E93">
        <v>0</v>
      </c>
      <c r="F93">
        <v>0</v>
      </c>
      <c r="G93">
        <v>0</v>
      </c>
      <c r="J93" t="s">
        <v>401</v>
      </c>
      <c r="K93" t="s">
        <v>400</v>
      </c>
      <c r="M93" t="s">
        <v>400</v>
      </c>
      <c r="N93" t="b">
        <f t="shared" si="1"/>
        <v>0</v>
      </c>
    </row>
    <row r="94" spans="1:14" x14ac:dyDescent="0.35">
      <c r="A94" t="s">
        <v>400</v>
      </c>
      <c r="B94" t="s">
        <v>1242</v>
      </c>
      <c r="C94">
        <v>12526276</v>
      </c>
      <c r="D94">
        <v>76872869</v>
      </c>
      <c r="E94">
        <v>11989165</v>
      </c>
      <c r="F94">
        <v>4133003</v>
      </c>
      <c r="G94">
        <v>0</v>
      </c>
      <c r="J94" t="s">
        <v>404</v>
      </c>
      <c r="K94" t="s">
        <v>403</v>
      </c>
      <c r="M94" t="s">
        <v>403</v>
      </c>
      <c r="N94" t="b">
        <f t="shared" si="1"/>
        <v>0</v>
      </c>
    </row>
    <row r="95" spans="1:14" x14ac:dyDescent="0.35">
      <c r="A95" t="s">
        <v>403</v>
      </c>
      <c r="B95" t="s">
        <v>1243</v>
      </c>
      <c r="C95">
        <v>7089537</v>
      </c>
      <c r="D95">
        <v>54079794</v>
      </c>
      <c r="E95">
        <v>9828125</v>
      </c>
      <c r="F95">
        <v>0</v>
      </c>
      <c r="G95">
        <v>0</v>
      </c>
      <c r="J95" t="s">
        <v>407</v>
      </c>
      <c r="K95" t="s">
        <v>406</v>
      </c>
      <c r="M95" t="s">
        <v>406</v>
      </c>
      <c r="N95" t="b">
        <f t="shared" si="1"/>
        <v>0</v>
      </c>
    </row>
    <row r="96" spans="1:14" x14ac:dyDescent="0.35">
      <c r="A96" t="s">
        <v>406</v>
      </c>
      <c r="B96" t="s">
        <v>1244</v>
      </c>
      <c r="C96">
        <v>7282430</v>
      </c>
      <c r="D96">
        <v>48187686</v>
      </c>
      <c r="E96">
        <v>8510722</v>
      </c>
      <c r="F96">
        <v>2734526</v>
      </c>
      <c r="G96">
        <v>0</v>
      </c>
      <c r="J96" t="s">
        <v>410</v>
      </c>
      <c r="K96" t="s">
        <v>409</v>
      </c>
      <c r="M96" t="s">
        <v>409</v>
      </c>
      <c r="N96" t="b">
        <f t="shared" si="1"/>
        <v>0</v>
      </c>
    </row>
    <row r="97" spans="1:14" x14ac:dyDescent="0.35">
      <c r="A97" t="s">
        <v>409</v>
      </c>
      <c r="B97" t="s">
        <v>1245</v>
      </c>
      <c r="C97">
        <v>6405118</v>
      </c>
      <c r="D97">
        <v>58625622</v>
      </c>
      <c r="E97">
        <v>9286929</v>
      </c>
      <c r="F97">
        <v>3457362</v>
      </c>
      <c r="G97">
        <v>0</v>
      </c>
      <c r="J97" t="s">
        <v>413</v>
      </c>
      <c r="K97" t="s">
        <v>412</v>
      </c>
      <c r="M97" t="s">
        <v>412</v>
      </c>
      <c r="N97" t="b">
        <f t="shared" si="1"/>
        <v>0</v>
      </c>
    </row>
    <row r="98" spans="1:14" x14ac:dyDescent="0.35">
      <c r="A98" t="s">
        <v>412</v>
      </c>
      <c r="B98" t="s">
        <v>1246</v>
      </c>
      <c r="C98">
        <v>7710136</v>
      </c>
      <c r="D98">
        <v>61201456.240000002</v>
      </c>
      <c r="E98">
        <v>10404854.800000001</v>
      </c>
      <c r="F98">
        <v>3319116.12</v>
      </c>
      <c r="G98">
        <v>0</v>
      </c>
      <c r="J98" t="s">
        <v>416</v>
      </c>
      <c r="K98" t="s">
        <v>415</v>
      </c>
      <c r="M98" t="s">
        <v>415</v>
      </c>
      <c r="N98" t="b">
        <f t="shared" si="1"/>
        <v>0</v>
      </c>
    </row>
    <row r="99" spans="1:14" x14ac:dyDescent="0.35">
      <c r="A99" t="s">
        <v>415</v>
      </c>
      <c r="B99" t="s">
        <v>1247</v>
      </c>
      <c r="C99">
        <v>9473190</v>
      </c>
      <c r="D99">
        <v>45064121</v>
      </c>
      <c r="E99">
        <v>7898433</v>
      </c>
      <c r="F99">
        <v>2298880</v>
      </c>
      <c r="G99">
        <v>0</v>
      </c>
      <c r="J99" t="s">
        <v>419</v>
      </c>
      <c r="K99" t="s">
        <v>418</v>
      </c>
      <c r="M99" t="s">
        <v>418</v>
      </c>
      <c r="N99" t="b">
        <f t="shared" si="1"/>
        <v>0</v>
      </c>
    </row>
    <row r="100" spans="1:14" x14ac:dyDescent="0.35">
      <c r="A100" t="s">
        <v>418</v>
      </c>
      <c r="B100" t="s">
        <v>1248</v>
      </c>
      <c r="C100">
        <v>13591730</v>
      </c>
      <c r="D100">
        <v>57240059</v>
      </c>
      <c r="E100">
        <v>8937149</v>
      </c>
      <c r="F100">
        <v>3225834</v>
      </c>
      <c r="G100">
        <v>0</v>
      </c>
      <c r="J100" t="s">
        <v>422</v>
      </c>
      <c r="K100" t="s">
        <v>421</v>
      </c>
      <c r="M100" t="s">
        <v>421</v>
      </c>
      <c r="N100" t="b">
        <f t="shared" si="1"/>
        <v>0</v>
      </c>
    </row>
    <row r="101" spans="1:14" x14ac:dyDescent="0.35">
      <c r="A101" t="s">
        <v>421</v>
      </c>
      <c r="B101" t="s">
        <v>1249</v>
      </c>
      <c r="C101">
        <v>8600981</v>
      </c>
      <c r="D101">
        <v>43802215</v>
      </c>
      <c r="E101">
        <v>8452865</v>
      </c>
      <c r="F101">
        <v>0</v>
      </c>
      <c r="G101">
        <v>0</v>
      </c>
      <c r="J101" t="s">
        <v>425</v>
      </c>
      <c r="K101" t="s">
        <v>424</v>
      </c>
      <c r="M101" t="s">
        <v>424</v>
      </c>
      <c r="N101" t="b">
        <f t="shared" si="1"/>
        <v>0</v>
      </c>
    </row>
    <row r="102" spans="1:14" x14ac:dyDescent="0.35">
      <c r="A102" t="s">
        <v>424</v>
      </c>
      <c r="B102" t="s">
        <v>1250</v>
      </c>
      <c r="C102">
        <v>8029012</v>
      </c>
      <c r="D102">
        <v>47536592</v>
      </c>
      <c r="E102">
        <v>7422638</v>
      </c>
      <c r="F102">
        <v>2425660</v>
      </c>
      <c r="G102">
        <v>0</v>
      </c>
      <c r="J102" t="s">
        <v>428</v>
      </c>
      <c r="K102" t="s">
        <v>427</v>
      </c>
      <c r="M102" t="s">
        <v>427</v>
      </c>
      <c r="N102" t="b">
        <f t="shared" si="1"/>
        <v>0</v>
      </c>
    </row>
    <row r="103" spans="1:14" x14ac:dyDescent="0.35">
      <c r="A103" t="s">
        <v>427</v>
      </c>
      <c r="B103" t="s">
        <v>1251</v>
      </c>
      <c r="C103">
        <v>103868834</v>
      </c>
      <c r="D103">
        <v>0</v>
      </c>
      <c r="E103">
        <v>8101353</v>
      </c>
      <c r="F103">
        <v>4599938</v>
      </c>
      <c r="G103">
        <v>0</v>
      </c>
      <c r="J103" t="s">
        <v>433</v>
      </c>
      <c r="K103" t="s">
        <v>432</v>
      </c>
      <c r="M103" t="s">
        <v>432</v>
      </c>
      <c r="N103" t="b">
        <f t="shared" si="1"/>
        <v>0</v>
      </c>
    </row>
    <row r="104" spans="1:14" x14ac:dyDescent="0.35">
      <c r="A104" t="s">
        <v>432</v>
      </c>
      <c r="B104" t="s">
        <v>1252</v>
      </c>
      <c r="C104">
        <v>7511853</v>
      </c>
      <c r="D104">
        <v>62107834</v>
      </c>
      <c r="E104">
        <v>9604655</v>
      </c>
      <c r="F104">
        <v>3194752</v>
      </c>
      <c r="G104">
        <v>0</v>
      </c>
      <c r="J104" t="s">
        <v>436</v>
      </c>
      <c r="K104" t="s">
        <v>435</v>
      </c>
      <c r="M104" t="s">
        <v>435</v>
      </c>
      <c r="N104" t="b">
        <f t="shared" si="1"/>
        <v>0</v>
      </c>
    </row>
    <row r="105" spans="1:14" x14ac:dyDescent="0.35">
      <c r="A105" t="s">
        <v>435</v>
      </c>
      <c r="B105" t="s">
        <v>1253</v>
      </c>
      <c r="C105">
        <v>8602007</v>
      </c>
      <c r="D105">
        <v>55810191</v>
      </c>
      <c r="E105">
        <v>10770140</v>
      </c>
      <c r="F105">
        <v>0</v>
      </c>
      <c r="G105">
        <v>0</v>
      </c>
      <c r="J105" t="s">
        <v>439</v>
      </c>
      <c r="K105" t="s">
        <v>438</v>
      </c>
      <c r="M105" t="s">
        <v>438</v>
      </c>
      <c r="N105" t="b">
        <f t="shared" si="1"/>
        <v>0</v>
      </c>
    </row>
    <row r="106" spans="1:14" x14ac:dyDescent="0.35">
      <c r="A106" t="s">
        <v>438</v>
      </c>
      <c r="B106" t="s">
        <v>1254</v>
      </c>
      <c r="C106">
        <v>6537374</v>
      </c>
      <c r="D106">
        <v>37767691</v>
      </c>
      <c r="E106">
        <v>6420882</v>
      </c>
      <c r="F106">
        <v>2048241</v>
      </c>
      <c r="G106">
        <v>0</v>
      </c>
      <c r="J106" t="s">
        <v>442</v>
      </c>
      <c r="K106" t="s">
        <v>441</v>
      </c>
      <c r="M106" t="s">
        <v>441</v>
      </c>
      <c r="N106" t="b">
        <f t="shared" si="1"/>
        <v>0</v>
      </c>
    </row>
    <row r="107" spans="1:14" x14ac:dyDescent="0.35">
      <c r="A107" t="s">
        <v>441</v>
      </c>
      <c r="B107" t="s">
        <v>1255</v>
      </c>
      <c r="C107">
        <v>8064030</v>
      </c>
      <c r="D107">
        <v>50894492</v>
      </c>
      <c r="E107">
        <v>7946387</v>
      </c>
      <c r="F107">
        <v>2868223</v>
      </c>
      <c r="G107">
        <v>0</v>
      </c>
      <c r="J107" t="s">
        <v>445</v>
      </c>
      <c r="K107" t="s">
        <v>444</v>
      </c>
      <c r="M107" t="s">
        <v>444</v>
      </c>
      <c r="N107" t="b">
        <f t="shared" si="1"/>
        <v>0</v>
      </c>
    </row>
    <row r="108" spans="1:14" x14ac:dyDescent="0.35">
      <c r="A108" t="s">
        <v>444</v>
      </c>
      <c r="B108" t="s">
        <v>1256</v>
      </c>
      <c r="C108">
        <v>5774659</v>
      </c>
      <c r="D108">
        <v>44513380.799999997</v>
      </c>
      <c r="E108">
        <v>8451072</v>
      </c>
      <c r="F108">
        <v>0</v>
      </c>
      <c r="G108">
        <v>0</v>
      </c>
      <c r="J108" t="s">
        <v>448</v>
      </c>
      <c r="K108" t="s">
        <v>447</v>
      </c>
      <c r="M108" t="s">
        <v>447</v>
      </c>
      <c r="N108" t="b">
        <f t="shared" si="1"/>
        <v>0</v>
      </c>
    </row>
    <row r="109" spans="1:14" x14ac:dyDescent="0.35">
      <c r="A109" t="s">
        <v>447</v>
      </c>
      <c r="B109" t="s">
        <v>1257</v>
      </c>
      <c r="C109">
        <v>110030860</v>
      </c>
      <c r="D109">
        <v>33109142.199999999</v>
      </c>
      <c r="E109">
        <v>0</v>
      </c>
      <c r="F109">
        <v>0</v>
      </c>
      <c r="G109">
        <v>0</v>
      </c>
      <c r="J109" t="s">
        <v>451</v>
      </c>
      <c r="K109" t="s">
        <v>450</v>
      </c>
      <c r="M109" t="s">
        <v>450</v>
      </c>
      <c r="N109" t="b">
        <f t="shared" si="1"/>
        <v>0</v>
      </c>
    </row>
    <row r="110" spans="1:14" x14ac:dyDescent="0.35">
      <c r="A110" t="s">
        <v>450</v>
      </c>
      <c r="B110" t="s">
        <v>1258</v>
      </c>
      <c r="C110">
        <v>12927564</v>
      </c>
      <c r="D110">
        <v>94876941</v>
      </c>
      <c r="E110">
        <v>17242345</v>
      </c>
      <c r="F110">
        <v>0</v>
      </c>
      <c r="G110">
        <v>0</v>
      </c>
      <c r="J110" t="s">
        <v>454</v>
      </c>
      <c r="K110" t="s">
        <v>453</v>
      </c>
      <c r="M110" t="s">
        <v>453</v>
      </c>
      <c r="N110" t="b">
        <f t="shared" si="1"/>
        <v>0</v>
      </c>
    </row>
    <row r="111" spans="1:14" x14ac:dyDescent="0.35">
      <c r="A111" t="s">
        <v>453</v>
      </c>
      <c r="B111" t="s">
        <v>1259</v>
      </c>
      <c r="C111">
        <v>94362766</v>
      </c>
      <c r="D111">
        <v>29266143.789999999</v>
      </c>
      <c r="E111">
        <v>0</v>
      </c>
      <c r="F111">
        <v>0</v>
      </c>
      <c r="G111">
        <v>0</v>
      </c>
      <c r="J111" t="s">
        <v>457</v>
      </c>
      <c r="K111" t="s">
        <v>456</v>
      </c>
      <c r="M111" t="s">
        <v>456</v>
      </c>
      <c r="N111" t="b">
        <f t="shared" si="1"/>
        <v>0</v>
      </c>
    </row>
    <row r="112" spans="1:14" x14ac:dyDescent="0.35">
      <c r="A112" t="s">
        <v>456</v>
      </c>
      <c r="B112" t="s">
        <v>1260</v>
      </c>
      <c r="C112">
        <v>57335091</v>
      </c>
      <c r="D112">
        <v>0</v>
      </c>
      <c r="E112">
        <v>8436051</v>
      </c>
      <c r="F112">
        <v>2955341</v>
      </c>
      <c r="G112">
        <v>680789</v>
      </c>
      <c r="J112" t="s">
        <v>461</v>
      </c>
      <c r="K112" t="s">
        <v>460</v>
      </c>
      <c r="M112" t="s">
        <v>460</v>
      </c>
      <c r="N112" t="b">
        <f t="shared" si="1"/>
        <v>0</v>
      </c>
    </row>
    <row r="113" spans="1:14" x14ac:dyDescent="0.35">
      <c r="A113" t="s">
        <v>460</v>
      </c>
      <c r="B113" t="s">
        <v>1261</v>
      </c>
      <c r="C113">
        <v>6281018.9199999999</v>
      </c>
      <c r="D113">
        <v>55623423.390000001</v>
      </c>
      <c r="E113">
        <v>10654254</v>
      </c>
      <c r="F113">
        <v>2866178.51</v>
      </c>
      <c r="G113">
        <v>0</v>
      </c>
      <c r="J113" t="s">
        <v>464</v>
      </c>
      <c r="K113" t="s">
        <v>463</v>
      </c>
      <c r="M113" t="s">
        <v>463</v>
      </c>
      <c r="N113" t="b">
        <f t="shared" si="1"/>
        <v>0</v>
      </c>
    </row>
    <row r="114" spans="1:14" x14ac:dyDescent="0.35">
      <c r="A114" t="s">
        <v>463</v>
      </c>
      <c r="B114" t="s">
        <v>1262</v>
      </c>
      <c r="C114">
        <v>68439525</v>
      </c>
      <c r="D114">
        <v>32542420</v>
      </c>
      <c r="E114">
        <v>0</v>
      </c>
      <c r="F114">
        <v>0</v>
      </c>
      <c r="G114">
        <v>0</v>
      </c>
      <c r="J114" t="s">
        <v>467</v>
      </c>
      <c r="K114" t="s">
        <v>466</v>
      </c>
      <c r="M114" t="s">
        <v>466</v>
      </c>
      <c r="N114" t="b">
        <f t="shared" si="1"/>
        <v>0</v>
      </c>
    </row>
    <row r="115" spans="1:14" x14ac:dyDescent="0.35">
      <c r="A115" t="s">
        <v>466</v>
      </c>
      <c r="B115" t="s">
        <v>1263</v>
      </c>
      <c r="C115">
        <v>8768519</v>
      </c>
      <c r="D115">
        <v>54325342</v>
      </c>
      <c r="E115">
        <v>9655059</v>
      </c>
      <c r="F115">
        <v>2777655</v>
      </c>
      <c r="G115">
        <v>0</v>
      </c>
      <c r="J115" t="s">
        <v>470</v>
      </c>
      <c r="K115" t="s">
        <v>469</v>
      </c>
      <c r="M115" t="s">
        <v>469</v>
      </c>
      <c r="N115" t="b">
        <f t="shared" si="1"/>
        <v>0</v>
      </c>
    </row>
    <row r="116" spans="1:14" x14ac:dyDescent="0.35">
      <c r="A116" t="s">
        <v>469</v>
      </c>
      <c r="B116" t="s">
        <v>1264</v>
      </c>
      <c r="C116">
        <v>117695960</v>
      </c>
      <c r="D116">
        <v>31371473.77</v>
      </c>
      <c r="E116">
        <v>0</v>
      </c>
      <c r="F116">
        <v>0</v>
      </c>
      <c r="G116">
        <v>0</v>
      </c>
      <c r="J116" t="s">
        <v>473</v>
      </c>
      <c r="K116" t="s">
        <v>472</v>
      </c>
      <c r="M116" t="s">
        <v>472</v>
      </c>
      <c r="N116" t="b">
        <f t="shared" si="1"/>
        <v>0</v>
      </c>
    </row>
    <row r="117" spans="1:14" x14ac:dyDescent="0.35">
      <c r="A117" t="s">
        <v>472</v>
      </c>
      <c r="B117" t="s">
        <v>1265</v>
      </c>
      <c r="C117">
        <v>8074755</v>
      </c>
      <c r="D117">
        <v>39161304</v>
      </c>
      <c r="E117">
        <v>6107634</v>
      </c>
      <c r="F117">
        <v>2105474</v>
      </c>
      <c r="G117">
        <v>0</v>
      </c>
      <c r="J117" t="s">
        <v>476</v>
      </c>
      <c r="K117" t="s">
        <v>475</v>
      </c>
      <c r="M117" t="s">
        <v>475</v>
      </c>
      <c r="N117" t="b">
        <f t="shared" si="1"/>
        <v>0</v>
      </c>
    </row>
    <row r="118" spans="1:14" x14ac:dyDescent="0.35">
      <c r="A118" t="s">
        <v>475</v>
      </c>
      <c r="B118" t="s">
        <v>1266</v>
      </c>
      <c r="C118">
        <v>17890145</v>
      </c>
      <c r="D118">
        <v>95560742.219999999</v>
      </c>
      <c r="E118">
        <v>18303951</v>
      </c>
      <c r="F118">
        <v>4924079.32</v>
      </c>
      <c r="G118">
        <v>0</v>
      </c>
      <c r="J118" t="s">
        <v>479</v>
      </c>
      <c r="K118" t="s">
        <v>478</v>
      </c>
      <c r="M118" t="s">
        <v>478</v>
      </c>
      <c r="N118" t="b">
        <f t="shared" si="1"/>
        <v>0</v>
      </c>
    </row>
    <row r="119" spans="1:14" x14ac:dyDescent="0.35">
      <c r="A119" t="s">
        <v>478</v>
      </c>
      <c r="B119" t="s">
        <v>1267</v>
      </c>
      <c r="C119">
        <v>146184502</v>
      </c>
      <c r="D119">
        <v>35122458</v>
      </c>
      <c r="E119">
        <v>0</v>
      </c>
      <c r="F119">
        <v>0</v>
      </c>
      <c r="G119">
        <v>0</v>
      </c>
      <c r="J119" t="s">
        <v>482</v>
      </c>
      <c r="K119" t="s">
        <v>481</v>
      </c>
      <c r="M119" t="s">
        <v>481</v>
      </c>
      <c r="N119" t="b">
        <f t="shared" si="1"/>
        <v>0</v>
      </c>
    </row>
    <row r="120" spans="1:14" x14ac:dyDescent="0.35">
      <c r="A120" t="s">
        <v>481</v>
      </c>
      <c r="B120" t="s">
        <v>1268</v>
      </c>
      <c r="C120">
        <v>11507420</v>
      </c>
      <c r="D120">
        <v>58160007.039999999</v>
      </c>
      <c r="E120">
        <v>9887778.2599999998</v>
      </c>
      <c r="F120">
        <v>3154170.32</v>
      </c>
      <c r="G120">
        <v>0</v>
      </c>
      <c r="J120" t="s">
        <v>485</v>
      </c>
      <c r="K120" t="s">
        <v>484</v>
      </c>
      <c r="M120" t="s">
        <v>484</v>
      </c>
      <c r="N120" t="b">
        <f t="shared" si="1"/>
        <v>0</v>
      </c>
    </row>
    <row r="121" spans="1:14" x14ac:dyDescent="0.35">
      <c r="A121" t="s">
        <v>484</v>
      </c>
      <c r="B121" t="s">
        <v>1269</v>
      </c>
      <c r="C121">
        <v>45844675</v>
      </c>
      <c r="D121">
        <v>0</v>
      </c>
      <c r="E121">
        <v>6873397</v>
      </c>
      <c r="F121">
        <v>2040606</v>
      </c>
      <c r="G121">
        <v>0</v>
      </c>
      <c r="J121" t="s">
        <v>490</v>
      </c>
      <c r="K121" t="s">
        <v>489</v>
      </c>
      <c r="M121" t="s">
        <v>489</v>
      </c>
      <c r="N121" t="b">
        <f t="shared" si="1"/>
        <v>0</v>
      </c>
    </row>
    <row r="122" spans="1:14" x14ac:dyDescent="0.35">
      <c r="A122" t="s">
        <v>489</v>
      </c>
      <c r="B122" t="s">
        <v>1270</v>
      </c>
      <c r="C122">
        <v>7390176</v>
      </c>
      <c r="D122">
        <v>42329202</v>
      </c>
      <c r="E122">
        <v>5900963.6699999999</v>
      </c>
      <c r="F122">
        <v>2607171</v>
      </c>
      <c r="G122">
        <v>0</v>
      </c>
      <c r="J122" t="s">
        <v>493</v>
      </c>
      <c r="K122" t="s">
        <v>492</v>
      </c>
      <c r="M122" t="s">
        <v>492</v>
      </c>
      <c r="N122" t="b">
        <f t="shared" si="1"/>
        <v>0</v>
      </c>
    </row>
    <row r="123" spans="1:14" x14ac:dyDescent="0.35">
      <c r="A123" t="s">
        <v>492</v>
      </c>
      <c r="B123" t="s">
        <v>1271</v>
      </c>
      <c r="C123">
        <v>9167978</v>
      </c>
      <c r="D123">
        <v>58098113.770000003</v>
      </c>
      <c r="E123">
        <v>9877255.7899999991</v>
      </c>
      <c r="F123">
        <v>3150813.68</v>
      </c>
      <c r="G123">
        <v>0</v>
      </c>
      <c r="J123" t="s">
        <v>496</v>
      </c>
      <c r="K123" t="s">
        <v>495</v>
      </c>
      <c r="M123" t="s">
        <v>495</v>
      </c>
      <c r="N123" t="b">
        <f t="shared" si="1"/>
        <v>0</v>
      </c>
    </row>
    <row r="124" spans="1:14" x14ac:dyDescent="0.35">
      <c r="A124" t="s">
        <v>495</v>
      </c>
      <c r="B124" t="s">
        <v>1272</v>
      </c>
      <c r="C124">
        <v>140823218</v>
      </c>
      <c r="D124">
        <v>35361790</v>
      </c>
      <c r="E124">
        <v>0</v>
      </c>
      <c r="F124">
        <v>0</v>
      </c>
      <c r="G124">
        <v>0</v>
      </c>
      <c r="J124" t="s">
        <v>499</v>
      </c>
      <c r="K124" t="s">
        <v>498</v>
      </c>
      <c r="M124" t="s">
        <v>498</v>
      </c>
      <c r="N124" t="b">
        <f t="shared" si="1"/>
        <v>0</v>
      </c>
    </row>
    <row r="125" spans="1:14" x14ac:dyDescent="0.35">
      <c r="A125" t="s">
        <v>498</v>
      </c>
      <c r="B125" t="s">
        <v>1273</v>
      </c>
      <c r="C125">
        <v>124686589.40000001</v>
      </c>
      <c r="D125">
        <v>0</v>
      </c>
      <c r="E125">
        <v>17538244</v>
      </c>
      <c r="F125">
        <v>6280582.1299999999</v>
      </c>
      <c r="G125">
        <v>0</v>
      </c>
      <c r="J125" t="s">
        <v>502</v>
      </c>
      <c r="K125" t="s">
        <v>501</v>
      </c>
      <c r="M125" t="s">
        <v>501</v>
      </c>
      <c r="N125" t="b">
        <f t="shared" si="1"/>
        <v>0</v>
      </c>
    </row>
    <row r="126" spans="1:14" x14ac:dyDescent="0.35">
      <c r="A126" t="s">
        <v>501</v>
      </c>
      <c r="B126" t="s">
        <v>1274</v>
      </c>
      <c r="C126">
        <v>9545527</v>
      </c>
      <c r="D126">
        <v>65454621</v>
      </c>
      <c r="E126">
        <v>9544422</v>
      </c>
      <c r="F126">
        <v>0</v>
      </c>
      <c r="G126">
        <v>0</v>
      </c>
      <c r="J126" t="s">
        <v>505</v>
      </c>
      <c r="K126" t="s">
        <v>504</v>
      </c>
      <c r="M126" t="s">
        <v>504</v>
      </c>
      <c r="N126" t="b">
        <f t="shared" si="1"/>
        <v>0</v>
      </c>
    </row>
    <row r="127" spans="1:14" x14ac:dyDescent="0.35">
      <c r="A127" t="s">
        <v>504</v>
      </c>
      <c r="B127" t="s">
        <v>1275</v>
      </c>
      <c r="C127">
        <v>7191905</v>
      </c>
      <c r="D127">
        <v>44648512</v>
      </c>
      <c r="E127">
        <v>7885647</v>
      </c>
      <c r="F127">
        <v>2533687</v>
      </c>
      <c r="G127">
        <v>0</v>
      </c>
      <c r="J127" t="s">
        <v>508</v>
      </c>
      <c r="K127" t="s">
        <v>507</v>
      </c>
      <c r="M127" t="s">
        <v>507</v>
      </c>
      <c r="N127" t="b">
        <f t="shared" si="1"/>
        <v>0</v>
      </c>
    </row>
    <row r="128" spans="1:14" x14ac:dyDescent="0.35">
      <c r="A128" t="s">
        <v>507</v>
      </c>
      <c r="B128" t="s">
        <v>1276</v>
      </c>
      <c r="C128">
        <v>131178995</v>
      </c>
      <c r="D128">
        <v>41078066</v>
      </c>
      <c r="E128">
        <v>0</v>
      </c>
      <c r="F128">
        <v>0</v>
      </c>
      <c r="G128">
        <v>0</v>
      </c>
      <c r="J128" t="s">
        <v>511</v>
      </c>
      <c r="K128" t="s">
        <v>510</v>
      </c>
      <c r="M128" t="s">
        <v>510</v>
      </c>
      <c r="N128" t="b">
        <f t="shared" si="1"/>
        <v>0</v>
      </c>
    </row>
    <row r="129" spans="1:14" x14ac:dyDescent="0.35">
      <c r="A129" t="s">
        <v>510</v>
      </c>
      <c r="B129" t="s">
        <v>1277</v>
      </c>
      <c r="C129">
        <v>7933549</v>
      </c>
      <c r="D129">
        <v>56680708</v>
      </c>
      <c r="E129">
        <v>10073689</v>
      </c>
      <c r="F129">
        <v>2898090</v>
      </c>
      <c r="G129">
        <v>0</v>
      </c>
      <c r="J129" t="s">
        <v>514</v>
      </c>
      <c r="K129" t="s">
        <v>513</v>
      </c>
      <c r="M129" t="s">
        <v>513</v>
      </c>
      <c r="N129" t="b">
        <f t="shared" si="1"/>
        <v>0</v>
      </c>
    </row>
    <row r="130" spans="1:14" x14ac:dyDescent="0.35">
      <c r="A130" t="s">
        <v>513</v>
      </c>
      <c r="B130" t="s">
        <v>1278</v>
      </c>
      <c r="C130">
        <v>14654569</v>
      </c>
      <c r="D130">
        <v>99600808</v>
      </c>
      <c r="E130">
        <v>14399076</v>
      </c>
      <c r="F130">
        <v>0</v>
      </c>
      <c r="G130">
        <v>0</v>
      </c>
      <c r="J130" t="s">
        <v>517</v>
      </c>
      <c r="K130" t="s">
        <v>516</v>
      </c>
      <c r="M130" t="s">
        <v>516</v>
      </c>
      <c r="N130" t="b">
        <f t="shared" si="1"/>
        <v>0</v>
      </c>
    </row>
    <row r="131" spans="1:14" x14ac:dyDescent="0.35">
      <c r="A131" t="s">
        <v>516</v>
      </c>
      <c r="B131" t="s">
        <v>1279</v>
      </c>
      <c r="C131">
        <v>119619800</v>
      </c>
      <c r="D131">
        <v>34325107</v>
      </c>
      <c r="E131">
        <v>0</v>
      </c>
      <c r="F131">
        <v>0</v>
      </c>
      <c r="G131">
        <v>0</v>
      </c>
      <c r="J131" t="s">
        <v>520</v>
      </c>
      <c r="K131" t="s">
        <v>519</v>
      </c>
      <c r="M131" t="s">
        <v>519</v>
      </c>
      <c r="N131" t="b">
        <f t="shared" ref="N131:N194" si="2">IF(A131=M131,TRUE,FALSE)</f>
        <v>0</v>
      </c>
    </row>
    <row r="132" spans="1:14" x14ac:dyDescent="0.35">
      <c r="A132" t="s">
        <v>543</v>
      </c>
      <c r="B132" t="s">
        <v>1280</v>
      </c>
      <c r="C132">
        <v>98662457</v>
      </c>
      <c r="D132">
        <v>0</v>
      </c>
      <c r="E132">
        <v>16201762</v>
      </c>
      <c r="F132">
        <v>5765959</v>
      </c>
      <c r="G132">
        <v>0</v>
      </c>
      <c r="J132" t="s">
        <v>523</v>
      </c>
      <c r="K132" t="s">
        <v>522</v>
      </c>
      <c r="M132" t="s">
        <v>522</v>
      </c>
      <c r="N132" t="b">
        <f t="shared" si="2"/>
        <v>0</v>
      </c>
    </row>
    <row r="133" spans="1:14" x14ac:dyDescent="0.35">
      <c r="A133" t="s">
        <v>519</v>
      </c>
      <c r="B133" t="s">
        <v>1281</v>
      </c>
      <c r="C133">
        <v>17624831</v>
      </c>
      <c r="D133">
        <v>94791314.609999999</v>
      </c>
      <c r="E133">
        <v>16614167</v>
      </c>
      <c r="F133">
        <v>4835640</v>
      </c>
      <c r="G133">
        <v>0</v>
      </c>
      <c r="J133" t="s">
        <v>526</v>
      </c>
      <c r="K133" t="s">
        <v>525</v>
      </c>
      <c r="M133" t="s">
        <v>525</v>
      </c>
      <c r="N133" t="b">
        <f t="shared" si="2"/>
        <v>0</v>
      </c>
    </row>
    <row r="134" spans="1:14" x14ac:dyDescent="0.35">
      <c r="A134" t="s">
        <v>522</v>
      </c>
      <c r="B134" t="s">
        <v>1282</v>
      </c>
      <c r="C134">
        <v>5499098</v>
      </c>
      <c r="D134">
        <v>31875804</v>
      </c>
      <c r="E134">
        <v>4977272</v>
      </c>
      <c r="F134">
        <v>1626534</v>
      </c>
      <c r="G134">
        <v>0</v>
      </c>
      <c r="J134" t="s">
        <v>529</v>
      </c>
      <c r="K134" t="s">
        <v>528</v>
      </c>
      <c r="M134" t="s">
        <v>528</v>
      </c>
      <c r="N134" t="b">
        <f t="shared" si="2"/>
        <v>0</v>
      </c>
    </row>
    <row r="135" spans="1:14" x14ac:dyDescent="0.35">
      <c r="A135" t="s">
        <v>525</v>
      </c>
      <c r="B135" t="s">
        <v>1283</v>
      </c>
      <c r="C135">
        <v>14953860</v>
      </c>
      <c r="D135">
        <v>56004205.32</v>
      </c>
      <c r="E135">
        <v>9639953.2799999993</v>
      </c>
      <c r="F135">
        <v>0</v>
      </c>
      <c r="G135">
        <v>0</v>
      </c>
      <c r="J135" t="s">
        <v>532</v>
      </c>
      <c r="K135" t="s">
        <v>531</v>
      </c>
      <c r="M135" t="s">
        <v>531</v>
      </c>
      <c r="N135" t="b">
        <f t="shared" si="2"/>
        <v>0</v>
      </c>
    </row>
    <row r="136" spans="1:14" x14ac:dyDescent="0.35">
      <c r="A136" t="s">
        <v>528</v>
      </c>
      <c r="B136" t="s">
        <v>530</v>
      </c>
      <c r="C136">
        <v>98474739</v>
      </c>
      <c r="D136">
        <v>0</v>
      </c>
      <c r="E136">
        <v>12740441</v>
      </c>
      <c r="F136">
        <v>4064161</v>
      </c>
      <c r="G136">
        <v>0</v>
      </c>
      <c r="J136" t="s">
        <v>535</v>
      </c>
      <c r="K136" t="s">
        <v>534</v>
      </c>
      <c r="M136" t="s">
        <v>534</v>
      </c>
      <c r="N136" t="b">
        <f t="shared" si="2"/>
        <v>0</v>
      </c>
    </row>
    <row r="137" spans="1:14" x14ac:dyDescent="0.35">
      <c r="A137" t="s">
        <v>531</v>
      </c>
      <c r="B137" t="s">
        <v>1284</v>
      </c>
      <c r="C137">
        <v>1784911</v>
      </c>
      <c r="D137">
        <v>0</v>
      </c>
      <c r="E137">
        <v>306467</v>
      </c>
      <c r="F137">
        <v>0</v>
      </c>
      <c r="G137">
        <v>0</v>
      </c>
      <c r="J137" t="s">
        <v>538</v>
      </c>
      <c r="K137" t="s">
        <v>537</v>
      </c>
      <c r="M137" t="s">
        <v>537</v>
      </c>
      <c r="N137" t="b">
        <f t="shared" si="2"/>
        <v>0</v>
      </c>
    </row>
    <row r="138" spans="1:14" x14ac:dyDescent="0.35">
      <c r="A138" t="s">
        <v>534</v>
      </c>
      <c r="B138" t="s">
        <v>1285</v>
      </c>
      <c r="C138">
        <v>105425368.2</v>
      </c>
      <c r="D138">
        <v>31717575</v>
      </c>
      <c r="E138">
        <v>0</v>
      </c>
      <c r="F138">
        <v>0</v>
      </c>
      <c r="G138">
        <v>0</v>
      </c>
      <c r="J138" t="s">
        <v>541</v>
      </c>
      <c r="K138" t="s">
        <v>540</v>
      </c>
      <c r="M138" t="s">
        <v>540</v>
      </c>
      <c r="N138" t="b">
        <f t="shared" si="2"/>
        <v>0</v>
      </c>
    </row>
    <row r="139" spans="1:14" x14ac:dyDescent="0.35">
      <c r="A139" t="s">
        <v>537</v>
      </c>
      <c r="B139" t="s">
        <v>1286</v>
      </c>
      <c r="C139">
        <v>95977420.799999997</v>
      </c>
      <c r="D139">
        <v>38482995.200000003</v>
      </c>
      <c r="E139">
        <v>0</v>
      </c>
      <c r="F139">
        <v>0</v>
      </c>
      <c r="G139">
        <v>0</v>
      </c>
      <c r="J139" t="s">
        <v>544</v>
      </c>
      <c r="K139" t="s">
        <v>543</v>
      </c>
      <c r="M139" t="s">
        <v>543</v>
      </c>
      <c r="N139" t="b">
        <f t="shared" si="2"/>
        <v>0</v>
      </c>
    </row>
    <row r="140" spans="1:14" x14ac:dyDescent="0.35">
      <c r="A140" t="s">
        <v>540</v>
      </c>
      <c r="B140" t="s">
        <v>1287</v>
      </c>
      <c r="C140">
        <v>11047135</v>
      </c>
      <c r="D140">
        <v>79807498</v>
      </c>
      <c r="E140">
        <v>15151824</v>
      </c>
      <c r="F140">
        <v>0</v>
      </c>
      <c r="G140">
        <v>0</v>
      </c>
      <c r="J140" t="s">
        <v>547</v>
      </c>
      <c r="K140" t="s">
        <v>546</v>
      </c>
      <c r="M140" t="s">
        <v>546</v>
      </c>
      <c r="N140" t="b">
        <f t="shared" si="2"/>
        <v>0</v>
      </c>
    </row>
    <row r="141" spans="1:14" x14ac:dyDescent="0.35">
      <c r="A141" t="s">
        <v>546</v>
      </c>
      <c r="B141" t="s">
        <v>1288</v>
      </c>
      <c r="C141">
        <v>109163938</v>
      </c>
      <c r="D141">
        <v>25001367</v>
      </c>
      <c r="E141">
        <v>0</v>
      </c>
      <c r="F141">
        <v>0</v>
      </c>
      <c r="G141">
        <v>0</v>
      </c>
      <c r="J141" t="s">
        <v>550</v>
      </c>
      <c r="K141" t="s">
        <v>549</v>
      </c>
      <c r="M141" t="s">
        <v>549</v>
      </c>
      <c r="N141" t="b">
        <f t="shared" si="2"/>
        <v>0</v>
      </c>
    </row>
    <row r="142" spans="1:14" x14ac:dyDescent="0.35">
      <c r="A142" t="s">
        <v>549</v>
      </c>
      <c r="B142" t="s">
        <v>1289</v>
      </c>
      <c r="C142">
        <v>207709629</v>
      </c>
      <c r="D142">
        <v>0</v>
      </c>
      <c r="E142">
        <v>26975360</v>
      </c>
      <c r="F142">
        <v>8799175</v>
      </c>
      <c r="G142">
        <v>0</v>
      </c>
      <c r="J142" t="s">
        <v>553</v>
      </c>
      <c r="K142" t="s">
        <v>552</v>
      </c>
      <c r="M142" t="s">
        <v>552</v>
      </c>
      <c r="N142" t="b">
        <f t="shared" si="2"/>
        <v>0</v>
      </c>
    </row>
    <row r="143" spans="1:14" x14ac:dyDescent="0.35">
      <c r="A143" t="s">
        <v>552</v>
      </c>
      <c r="B143" t="s">
        <v>1290</v>
      </c>
      <c r="C143">
        <v>64740350</v>
      </c>
      <c r="D143">
        <v>0</v>
      </c>
      <c r="E143">
        <v>8982822</v>
      </c>
      <c r="F143">
        <v>3169404</v>
      </c>
      <c r="G143">
        <v>720233</v>
      </c>
      <c r="J143" t="s">
        <v>558</v>
      </c>
      <c r="K143" t="s">
        <v>557</v>
      </c>
      <c r="M143" t="s">
        <v>557</v>
      </c>
      <c r="N143" t="b">
        <f t="shared" si="2"/>
        <v>0</v>
      </c>
    </row>
    <row r="144" spans="1:14" x14ac:dyDescent="0.35">
      <c r="A144" t="s">
        <v>557</v>
      </c>
      <c r="B144" t="s">
        <v>1291</v>
      </c>
      <c r="C144">
        <v>140579759</v>
      </c>
      <c r="D144">
        <v>43974180</v>
      </c>
      <c r="E144">
        <v>0</v>
      </c>
      <c r="F144">
        <v>0</v>
      </c>
      <c r="G144">
        <v>0</v>
      </c>
      <c r="J144" t="s">
        <v>561</v>
      </c>
      <c r="K144" t="s">
        <v>560</v>
      </c>
      <c r="M144" t="s">
        <v>560</v>
      </c>
      <c r="N144" t="b">
        <f t="shared" si="2"/>
        <v>0</v>
      </c>
    </row>
    <row r="145" spans="1:14" x14ac:dyDescent="0.35">
      <c r="A145" t="s">
        <v>560</v>
      </c>
      <c r="B145" t="s">
        <v>1292</v>
      </c>
      <c r="C145">
        <v>11146100</v>
      </c>
      <c r="D145">
        <v>63691037.399999999</v>
      </c>
      <c r="E145">
        <v>9945087</v>
      </c>
      <c r="F145">
        <v>3249977</v>
      </c>
      <c r="G145">
        <v>0</v>
      </c>
      <c r="J145" t="s">
        <v>564</v>
      </c>
      <c r="K145" t="s">
        <v>563</v>
      </c>
      <c r="M145" t="s">
        <v>563</v>
      </c>
      <c r="N145" t="b">
        <f t="shared" si="2"/>
        <v>0</v>
      </c>
    </row>
    <row r="146" spans="1:14" x14ac:dyDescent="0.35">
      <c r="A146" t="s">
        <v>563</v>
      </c>
      <c r="B146" t="s">
        <v>1293</v>
      </c>
      <c r="C146">
        <v>371516735</v>
      </c>
      <c r="D146">
        <v>0</v>
      </c>
      <c r="E146">
        <v>52168082</v>
      </c>
      <c r="F146">
        <v>17017012</v>
      </c>
      <c r="G146">
        <v>0</v>
      </c>
      <c r="J146" t="s">
        <v>567</v>
      </c>
      <c r="K146" t="s">
        <v>566</v>
      </c>
      <c r="M146" t="s">
        <v>566</v>
      </c>
      <c r="N146" t="b">
        <f t="shared" si="2"/>
        <v>0</v>
      </c>
    </row>
    <row r="147" spans="1:14" x14ac:dyDescent="0.35">
      <c r="A147" t="s">
        <v>566</v>
      </c>
      <c r="B147" t="s">
        <v>1294</v>
      </c>
      <c r="C147">
        <v>134423700</v>
      </c>
      <c r="D147">
        <v>0</v>
      </c>
      <c r="E147">
        <v>19883983.629999999</v>
      </c>
      <c r="F147">
        <v>5720404</v>
      </c>
      <c r="G147">
        <v>0</v>
      </c>
      <c r="J147" t="s">
        <v>570</v>
      </c>
      <c r="K147" t="s">
        <v>569</v>
      </c>
      <c r="M147" t="s">
        <v>569</v>
      </c>
      <c r="N147" t="b">
        <f t="shared" si="2"/>
        <v>0</v>
      </c>
    </row>
    <row r="148" spans="1:14" x14ac:dyDescent="0.35">
      <c r="A148" t="s">
        <v>569</v>
      </c>
      <c r="B148" t="s">
        <v>1295</v>
      </c>
      <c r="C148">
        <v>12627116</v>
      </c>
      <c r="D148">
        <v>59252493</v>
      </c>
      <c r="E148">
        <v>8260179</v>
      </c>
      <c r="F148">
        <v>3649522</v>
      </c>
      <c r="G148">
        <v>0</v>
      </c>
      <c r="J148" t="s">
        <v>573</v>
      </c>
      <c r="K148" t="s">
        <v>572</v>
      </c>
      <c r="M148" t="s">
        <v>572</v>
      </c>
      <c r="N148" t="b">
        <f t="shared" si="2"/>
        <v>0</v>
      </c>
    </row>
    <row r="149" spans="1:14" x14ac:dyDescent="0.35">
      <c r="A149" t="s">
        <v>572</v>
      </c>
      <c r="B149" t="s">
        <v>1296</v>
      </c>
      <c r="C149">
        <v>126353422</v>
      </c>
      <c r="D149">
        <v>35169889.390000001</v>
      </c>
      <c r="E149">
        <v>0</v>
      </c>
      <c r="F149">
        <v>0</v>
      </c>
      <c r="G149">
        <v>0</v>
      </c>
      <c r="J149" t="s">
        <v>576</v>
      </c>
      <c r="K149" t="s">
        <v>575</v>
      </c>
      <c r="M149" t="s">
        <v>575</v>
      </c>
      <c r="N149" t="b">
        <f t="shared" si="2"/>
        <v>0</v>
      </c>
    </row>
    <row r="150" spans="1:14" x14ac:dyDescent="0.35">
      <c r="A150" t="s">
        <v>575</v>
      </c>
      <c r="B150" t="s">
        <v>1297</v>
      </c>
      <c r="C150">
        <v>9582709</v>
      </c>
      <c r="D150">
        <v>55624744</v>
      </c>
      <c r="E150">
        <v>9867011</v>
      </c>
      <c r="F150">
        <v>3189501</v>
      </c>
      <c r="G150">
        <v>0</v>
      </c>
      <c r="J150" t="s">
        <v>579</v>
      </c>
      <c r="K150" t="s">
        <v>578</v>
      </c>
      <c r="M150" t="s">
        <v>578</v>
      </c>
      <c r="N150" t="b">
        <f t="shared" si="2"/>
        <v>0</v>
      </c>
    </row>
    <row r="151" spans="1:14" x14ac:dyDescent="0.35">
      <c r="A151" t="s">
        <v>578</v>
      </c>
      <c r="B151" t="s">
        <v>1298</v>
      </c>
      <c r="C151">
        <v>7359900</v>
      </c>
      <c r="D151">
        <v>36248237</v>
      </c>
      <c r="E151">
        <v>6993156</v>
      </c>
      <c r="F151">
        <v>0</v>
      </c>
      <c r="G151">
        <v>0</v>
      </c>
      <c r="J151" t="s">
        <v>582</v>
      </c>
      <c r="K151" t="s">
        <v>581</v>
      </c>
      <c r="M151" t="s">
        <v>581</v>
      </c>
      <c r="N151" t="b">
        <f t="shared" si="2"/>
        <v>0</v>
      </c>
    </row>
    <row r="152" spans="1:14" x14ac:dyDescent="0.35">
      <c r="A152" t="s">
        <v>581</v>
      </c>
      <c r="B152" t="s">
        <v>1299</v>
      </c>
      <c r="C152">
        <v>201237399</v>
      </c>
      <c r="D152">
        <v>0</v>
      </c>
      <c r="E152">
        <v>25702000</v>
      </c>
      <c r="F152">
        <v>9068422</v>
      </c>
      <c r="G152">
        <v>2060758</v>
      </c>
      <c r="J152" t="s">
        <v>585</v>
      </c>
      <c r="K152" t="s">
        <v>584</v>
      </c>
      <c r="M152" t="s">
        <v>584</v>
      </c>
      <c r="N152" t="b">
        <f t="shared" si="2"/>
        <v>0</v>
      </c>
    </row>
    <row r="153" spans="1:14" x14ac:dyDescent="0.35">
      <c r="A153" t="s">
        <v>743</v>
      </c>
      <c r="B153" t="s">
        <v>1300</v>
      </c>
      <c r="C153">
        <v>144225702</v>
      </c>
      <c r="D153">
        <v>35090020</v>
      </c>
      <c r="E153">
        <v>0</v>
      </c>
      <c r="F153">
        <v>0</v>
      </c>
      <c r="G153">
        <v>0</v>
      </c>
      <c r="J153" t="s">
        <v>588</v>
      </c>
      <c r="K153" t="s">
        <v>587</v>
      </c>
      <c r="M153" t="s">
        <v>587</v>
      </c>
      <c r="N153" t="b">
        <f t="shared" si="2"/>
        <v>0</v>
      </c>
    </row>
    <row r="154" spans="1:14" x14ac:dyDescent="0.35">
      <c r="A154" t="s">
        <v>584</v>
      </c>
      <c r="B154" t="s">
        <v>1301</v>
      </c>
      <c r="C154">
        <v>87659502</v>
      </c>
      <c r="D154">
        <v>0</v>
      </c>
      <c r="E154">
        <v>12503676</v>
      </c>
      <c r="F154">
        <v>5508495</v>
      </c>
      <c r="G154">
        <v>0</v>
      </c>
      <c r="J154" t="s">
        <v>591</v>
      </c>
      <c r="K154" t="s">
        <v>590</v>
      </c>
      <c r="M154" t="s">
        <v>590</v>
      </c>
      <c r="N154" t="b">
        <f t="shared" si="2"/>
        <v>0</v>
      </c>
    </row>
    <row r="155" spans="1:14" x14ac:dyDescent="0.35">
      <c r="A155" t="s">
        <v>587</v>
      </c>
      <c r="B155" t="s">
        <v>1302</v>
      </c>
      <c r="C155">
        <v>20648526</v>
      </c>
      <c r="D155">
        <v>96290193</v>
      </c>
      <c r="E155">
        <v>15034223</v>
      </c>
      <c r="F155">
        <v>5426554</v>
      </c>
      <c r="G155">
        <v>0</v>
      </c>
      <c r="J155" t="s">
        <v>594</v>
      </c>
      <c r="K155" t="s">
        <v>593</v>
      </c>
      <c r="M155" t="s">
        <v>593</v>
      </c>
      <c r="N155" t="b">
        <f t="shared" si="2"/>
        <v>0</v>
      </c>
    </row>
    <row r="156" spans="1:14" x14ac:dyDescent="0.35">
      <c r="A156" t="s">
        <v>590</v>
      </c>
      <c r="B156" t="s">
        <v>1303</v>
      </c>
      <c r="C156">
        <v>7024775</v>
      </c>
      <c r="D156">
        <v>35762664</v>
      </c>
      <c r="E156">
        <v>5577579</v>
      </c>
      <c r="F156">
        <v>1922749</v>
      </c>
      <c r="G156">
        <v>0</v>
      </c>
      <c r="J156" t="s">
        <v>597</v>
      </c>
      <c r="K156" t="s">
        <v>596</v>
      </c>
      <c r="M156" t="s">
        <v>596</v>
      </c>
      <c r="N156" t="b">
        <f t="shared" si="2"/>
        <v>0</v>
      </c>
    </row>
    <row r="157" spans="1:14" x14ac:dyDescent="0.35">
      <c r="A157" t="s">
        <v>593</v>
      </c>
      <c r="B157" t="s">
        <v>1304</v>
      </c>
      <c r="C157">
        <v>7967579</v>
      </c>
      <c r="D157">
        <v>44863331</v>
      </c>
      <c r="E157">
        <v>8018857</v>
      </c>
      <c r="F157">
        <v>2871452</v>
      </c>
      <c r="G157">
        <v>0</v>
      </c>
      <c r="J157" t="s">
        <v>600</v>
      </c>
      <c r="K157" t="s">
        <v>599</v>
      </c>
      <c r="M157" t="s">
        <v>599</v>
      </c>
      <c r="N157" t="b">
        <f t="shared" si="2"/>
        <v>0</v>
      </c>
    </row>
    <row r="158" spans="1:14" x14ac:dyDescent="0.35">
      <c r="A158" t="s">
        <v>596</v>
      </c>
      <c r="B158" t="s">
        <v>1305</v>
      </c>
      <c r="C158">
        <v>196705620</v>
      </c>
      <c r="D158">
        <v>0</v>
      </c>
      <c r="E158">
        <v>29135646</v>
      </c>
      <c r="F158">
        <v>0</v>
      </c>
      <c r="G158">
        <v>13138479</v>
      </c>
      <c r="J158" t="s">
        <v>603</v>
      </c>
      <c r="K158" t="s">
        <v>602</v>
      </c>
      <c r="M158" t="s">
        <v>602</v>
      </c>
      <c r="N158" t="b">
        <f t="shared" si="2"/>
        <v>0</v>
      </c>
    </row>
    <row r="159" spans="1:14" x14ac:dyDescent="0.35">
      <c r="A159" t="s">
        <v>599</v>
      </c>
      <c r="B159" t="s">
        <v>1306</v>
      </c>
      <c r="C159">
        <v>6054925</v>
      </c>
      <c r="D159">
        <v>50238951</v>
      </c>
      <c r="E159">
        <v>7769193.5300000003</v>
      </c>
      <c r="F159">
        <v>2584231</v>
      </c>
      <c r="G159">
        <v>0</v>
      </c>
      <c r="J159" t="s">
        <v>606</v>
      </c>
      <c r="K159" t="s">
        <v>605</v>
      </c>
      <c r="M159" t="s">
        <v>605</v>
      </c>
      <c r="N159" t="b">
        <f t="shared" si="2"/>
        <v>0</v>
      </c>
    </row>
    <row r="160" spans="1:14" x14ac:dyDescent="0.35">
      <c r="A160" t="s">
        <v>602</v>
      </c>
      <c r="B160" t="s">
        <v>1307</v>
      </c>
      <c r="C160">
        <v>140702285</v>
      </c>
      <c r="D160">
        <v>0</v>
      </c>
      <c r="E160">
        <v>20086668</v>
      </c>
      <c r="F160">
        <v>7250218</v>
      </c>
      <c r="G160">
        <v>0</v>
      </c>
      <c r="J160" t="s">
        <v>609</v>
      </c>
      <c r="K160" t="s">
        <v>608</v>
      </c>
      <c r="M160" t="s">
        <v>608</v>
      </c>
      <c r="N160" t="b">
        <f t="shared" si="2"/>
        <v>0</v>
      </c>
    </row>
    <row r="161" spans="1:14" x14ac:dyDescent="0.35">
      <c r="A161" t="s">
        <v>605</v>
      </c>
      <c r="B161" t="s">
        <v>1308</v>
      </c>
      <c r="C161">
        <v>4927989</v>
      </c>
      <c r="D161">
        <v>28126958</v>
      </c>
      <c r="E161">
        <v>4998918</v>
      </c>
      <c r="F161">
        <v>1438134</v>
      </c>
      <c r="G161">
        <v>0</v>
      </c>
      <c r="J161" t="s">
        <v>613</v>
      </c>
      <c r="K161" t="s">
        <v>612</v>
      </c>
      <c r="M161" t="s">
        <v>612</v>
      </c>
      <c r="N161" t="b">
        <f t="shared" si="2"/>
        <v>0</v>
      </c>
    </row>
    <row r="162" spans="1:14" x14ac:dyDescent="0.35">
      <c r="A162" t="s">
        <v>608</v>
      </c>
      <c r="B162" t="s">
        <v>1309</v>
      </c>
      <c r="C162">
        <v>12804551</v>
      </c>
      <c r="D162">
        <v>57912433.579999998</v>
      </c>
      <c r="E162">
        <v>10435870.380000001</v>
      </c>
      <c r="F162">
        <v>3813330.19</v>
      </c>
      <c r="G162">
        <v>0</v>
      </c>
      <c r="J162" t="s">
        <v>616</v>
      </c>
      <c r="K162" t="s">
        <v>615</v>
      </c>
      <c r="M162" t="s">
        <v>615</v>
      </c>
      <c r="N162" t="b">
        <f t="shared" si="2"/>
        <v>0</v>
      </c>
    </row>
    <row r="163" spans="1:14" x14ac:dyDescent="0.35">
      <c r="A163" t="s">
        <v>612</v>
      </c>
      <c r="B163" t="s">
        <v>1310</v>
      </c>
      <c r="C163">
        <v>104983453</v>
      </c>
      <c r="D163">
        <v>29967762</v>
      </c>
      <c r="E163">
        <v>0</v>
      </c>
      <c r="F163">
        <v>0</v>
      </c>
      <c r="G163">
        <v>0</v>
      </c>
      <c r="J163" t="s">
        <v>619</v>
      </c>
      <c r="K163" t="s">
        <v>618</v>
      </c>
      <c r="M163" t="s">
        <v>618</v>
      </c>
      <c r="N163" t="b">
        <f t="shared" si="2"/>
        <v>0</v>
      </c>
    </row>
    <row r="164" spans="1:14" x14ac:dyDescent="0.35">
      <c r="A164" t="s">
        <v>615</v>
      </c>
      <c r="B164" t="s">
        <v>1311</v>
      </c>
      <c r="C164">
        <v>8668478.8100000005</v>
      </c>
      <c r="D164">
        <v>46400267.210000001</v>
      </c>
      <c r="E164">
        <v>7350301.25</v>
      </c>
      <c r="F164">
        <v>2736389.32</v>
      </c>
      <c r="G164">
        <v>0</v>
      </c>
      <c r="J164" t="s">
        <v>622</v>
      </c>
      <c r="K164" t="s">
        <v>621</v>
      </c>
      <c r="M164" t="s">
        <v>621</v>
      </c>
      <c r="N164" t="b">
        <f t="shared" si="2"/>
        <v>0</v>
      </c>
    </row>
    <row r="165" spans="1:14" x14ac:dyDescent="0.35">
      <c r="A165" t="s">
        <v>618</v>
      </c>
      <c r="B165" t="s">
        <v>1312</v>
      </c>
      <c r="C165">
        <v>9879599</v>
      </c>
      <c r="D165">
        <v>55906675.32</v>
      </c>
      <c r="E165">
        <v>9623165.5299999993</v>
      </c>
      <c r="F165">
        <v>0</v>
      </c>
      <c r="G165">
        <v>0</v>
      </c>
      <c r="J165" t="s">
        <v>625</v>
      </c>
      <c r="K165" t="s">
        <v>624</v>
      </c>
      <c r="M165" t="s">
        <v>624</v>
      </c>
      <c r="N165" t="b">
        <f t="shared" si="2"/>
        <v>0</v>
      </c>
    </row>
    <row r="166" spans="1:14" x14ac:dyDescent="0.35">
      <c r="A166" t="s">
        <v>621</v>
      </c>
      <c r="B166" t="s">
        <v>1313</v>
      </c>
      <c r="C166">
        <v>16288707</v>
      </c>
      <c r="D166">
        <v>98370374</v>
      </c>
      <c r="E166">
        <v>14221194</v>
      </c>
      <c r="F166">
        <v>0</v>
      </c>
      <c r="G166">
        <v>0</v>
      </c>
      <c r="J166" t="s">
        <v>628</v>
      </c>
      <c r="K166" t="s">
        <v>627</v>
      </c>
      <c r="M166" t="s">
        <v>627</v>
      </c>
      <c r="N166" t="b">
        <f t="shared" si="2"/>
        <v>0</v>
      </c>
    </row>
    <row r="167" spans="1:14" x14ac:dyDescent="0.35">
      <c r="A167" t="s">
        <v>624</v>
      </c>
      <c r="B167" t="s">
        <v>1314</v>
      </c>
      <c r="C167">
        <v>63783112</v>
      </c>
      <c r="D167">
        <v>0</v>
      </c>
      <c r="E167">
        <v>9713416</v>
      </c>
      <c r="F167">
        <v>2883764</v>
      </c>
      <c r="G167">
        <v>0</v>
      </c>
      <c r="J167" t="s">
        <v>631</v>
      </c>
      <c r="K167" t="s">
        <v>630</v>
      </c>
      <c r="M167" t="s">
        <v>630</v>
      </c>
      <c r="N167" t="b">
        <f t="shared" si="2"/>
        <v>0</v>
      </c>
    </row>
    <row r="168" spans="1:14" x14ac:dyDescent="0.35">
      <c r="A168" t="s">
        <v>627</v>
      </c>
      <c r="B168" t="s">
        <v>1315</v>
      </c>
      <c r="C168">
        <v>147261250</v>
      </c>
      <c r="D168">
        <v>0</v>
      </c>
      <c r="E168">
        <v>21803149</v>
      </c>
      <c r="F168">
        <v>6520703</v>
      </c>
      <c r="G168">
        <v>0</v>
      </c>
      <c r="J168" t="s">
        <v>634</v>
      </c>
      <c r="K168" t="s">
        <v>633</v>
      </c>
      <c r="M168" t="s">
        <v>633</v>
      </c>
      <c r="N168" t="b">
        <f t="shared" si="2"/>
        <v>0</v>
      </c>
    </row>
    <row r="169" spans="1:14" x14ac:dyDescent="0.35">
      <c r="A169" t="s">
        <v>630</v>
      </c>
      <c r="B169" t="s">
        <v>1316</v>
      </c>
      <c r="C169">
        <v>8366138</v>
      </c>
      <c r="D169">
        <v>67182918</v>
      </c>
      <c r="E169">
        <v>12209406</v>
      </c>
      <c r="F169">
        <v>0</v>
      </c>
      <c r="G169">
        <v>0</v>
      </c>
      <c r="J169" t="s">
        <v>637</v>
      </c>
      <c r="K169" t="s">
        <v>636</v>
      </c>
      <c r="M169" t="s">
        <v>636</v>
      </c>
      <c r="N169" t="b">
        <f t="shared" si="2"/>
        <v>0</v>
      </c>
    </row>
    <row r="170" spans="1:14" x14ac:dyDescent="0.35">
      <c r="A170" t="s">
        <v>633</v>
      </c>
      <c r="B170" t="s">
        <v>1317</v>
      </c>
      <c r="C170">
        <v>20572056</v>
      </c>
      <c r="D170">
        <v>100311744</v>
      </c>
      <c r="E170">
        <v>17053992</v>
      </c>
      <c r="F170">
        <v>5440170</v>
      </c>
      <c r="G170">
        <v>0</v>
      </c>
      <c r="J170" t="s">
        <v>640</v>
      </c>
      <c r="K170" t="s">
        <v>639</v>
      </c>
      <c r="M170" t="s">
        <v>639</v>
      </c>
      <c r="N170" t="b">
        <f t="shared" si="2"/>
        <v>0</v>
      </c>
    </row>
    <row r="171" spans="1:14" x14ac:dyDescent="0.35">
      <c r="A171" t="s">
        <v>636</v>
      </c>
      <c r="B171" t="s">
        <v>1318</v>
      </c>
      <c r="C171">
        <v>11070923.6</v>
      </c>
      <c r="D171">
        <v>67744728</v>
      </c>
      <c r="E171">
        <v>10476371.25</v>
      </c>
      <c r="F171">
        <v>3484707</v>
      </c>
      <c r="G171">
        <v>0</v>
      </c>
      <c r="J171" t="s">
        <v>644</v>
      </c>
      <c r="K171" t="s">
        <v>643</v>
      </c>
      <c r="M171" t="s">
        <v>643</v>
      </c>
      <c r="N171" t="b">
        <f t="shared" si="2"/>
        <v>0</v>
      </c>
    </row>
    <row r="172" spans="1:14" x14ac:dyDescent="0.35">
      <c r="A172" t="s">
        <v>639</v>
      </c>
      <c r="B172" t="s">
        <v>1319</v>
      </c>
      <c r="C172">
        <v>124072134</v>
      </c>
      <c r="D172">
        <v>0</v>
      </c>
      <c r="E172">
        <v>10333740</v>
      </c>
      <c r="F172">
        <v>5867474</v>
      </c>
      <c r="G172">
        <v>0</v>
      </c>
      <c r="J172" t="s">
        <v>647</v>
      </c>
      <c r="K172" t="s">
        <v>646</v>
      </c>
      <c r="M172" t="s">
        <v>646</v>
      </c>
      <c r="N172" t="b">
        <f t="shared" si="2"/>
        <v>0</v>
      </c>
    </row>
    <row r="173" spans="1:14" x14ac:dyDescent="0.35">
      <c r="A173" t="s">
        <v>643</v>
      </c>
      <c r="B173" t="s">
        <v>1320</v>
      </c>
      <c r="C173">
        <v>8570250</v>
      </c>
      <c r="D173">
        <v>52784168</v>
      </c>
      <c r="E173">
        <v>9363135</v>
      </c>
      <c r="F173">
        <v>3026624</v>
      </c>
      <c r="G173">
        <v>0</v>
      </c>
      <c r="J173" t="s">
        <v>650</v>
      </c>
      <c r="K173" t="s">
        <v>649</v>
      </c>
      <c r="M173" t="s">
        <v>649</v>
      </c>
      <c r="N173" t="b">
        <f t="shared" si="2"/>
        <v>0</v>
      </c>
    </row>
    <row r="174" spans="1:14" x14ac:dyDescent="0.35">
      <c r="A174" t="s">
        <v>646</v>
      </c>
      <c r="B174" t="s">
        <v>1321</v>
      </c>
      <c r="C174">
        <v>93061900.909999996</v>
      </c>
      <c r="D174">
        <v>32387902.719999999</v>
      </c>
      <c r="E174">
        <v>0</v>
      </c>
      <c r="F174">
        <v>0</v>
      </c>
      <c r="G174">
        <v>0</v>
      </c>
      <c r="J174" t="s">
        <v>653</v>
      </c>
      <c r="K174" t="s">
        <v>652</v>
      </c>
      <c r="M174" t="s">
        <v>652</v>
      </c>
      <c r="N174" t="b">
        <f t="shared" si="2"/>
        <v>0</v>
      </c>
    </row>
    <row r="175" spans="1:14" x14ac:dyDescent="0.35">
      <c r="A175" t="s">
        <v>649</v>
      </c>
      <c r="B175" t="s">
        <v>1322</v>
      </c>
      <c r="C175">
        <v>9557768</v>
      </c>
      <c r="D175">
        <v>54105725</v>
      </c>
      <c r="E175">
        <v>8570929</v>
      </c>
      <c r="F175">
        <v>3190808</v>
      </c>
      <c r="G175">
        <v>0</v>
      </c>
      <c r="J175" t="s">
        <v>656</v>
      </c>
      <c r="K175" t="s">
        <v>655</v>
      </c>
      <c r="M175" t="s">
        <v>655</v>
      </c>
      <c r="N175" t="b">
        <f t="shared" si="2"/>
        <v>0</v>
      </c>
    </row>
    <row r="176" spans="1:14" x14ac:dyDescent="0.35">
      <c r="A176" t="s">
        <v>652</v>
      </c>
      <c r="B176" t="s">
        <v>1323</v>
      </c>
      <c r="C176">
        <v>9830082</v>
      </c>
      <c r="D176">
        <v>45699310</v>
      </c>
      <c r="E176">
        <v>8071235</v>
      </c>
      <c r="F176">
        <v>2593317</v>
      </c>
      <c r="G176">
        <v>0</v>
      </c>
      <c r="J176" t="s">
        <v>659</v>
      </c>
      <c r="K176" t="s">
        <v>658</v>
      </c>
      <c r="M176" t="s">
        <v>658</v>
      </c>
      <c r="N176" t="b">
        <f t="shared" si="2"/>
        <v>0</v>
      </c>
    </row>
    <row r="177" spans="1:14" x14ac:dyDescent="0.35">
      <c r="A177" t="s">
        <v>655</v>
      </c>
      <c r="B177" t="s">
        <v>1324</v>
      </c>
      <c r="C177">
        <v>78531329</v>
      </c>
      <c r="D177">
        <v>0</v>
      </c>
      <c r="E177">
        <v>11446385</v>
      </c>
      <c r="F177">
        <v>4073593</v>
      </c>
      <c r="G177">
        <v>0</v>
      </c>
      <c r="J177" t="s">
        <v>662</v>
      </c>
      <c r="K177" t="s">
        <v>661</v>
      </c>
      <c r="M177" t="s">
        <v>661</v>
      </c>
      <c r="N177" t="b">
        <f t="shared" si="2"/>
        <v>0</v>
      </c>
    </row>
    <row r="178" spans="1:14" x14ac:dyDescent="0.35">
      <c r="A178" t="s">
        <v>658</v>
      </c>
      <c r="B178" t="s">
        <v>1325</v>
      </c>
      <c r="C178">
        <v>13525167</v>
      </c>
      <c r="D178">
        <v>76411668</v>
      </c>
      <c r="E178">
        <v>11142150</v>
      </c>
      <c r="F178">
        <v>0</v>
      </c>
      <c r="G178">
        <v>0</v>
      </c>
      <c r="J178" t="s">
        <v>665</v>
      </c>
      <c r="K178" t="s">
        <v>664</v>
      </c>
      <c r="M178" t="s">
        <v>664</v>
      </c>
      <c r="N178" t="b">
        <f t="shared" si="2"/>
        <v>0</v>
      </c>
    </row>
    <row r="179" spans="1:14" x14ac:dyDescent="0.35">
      <c r="A179" t="s">
        <v>661</v>
      </c>
      <c r="B179" t="s">
        <v>1326</v>
      </c>
      <c r="C179">
        <v>10788800</v>
      </c>
      <c r="D179">
        <v>54852111</v>
      </c>
      <c r="E179">
        <v>10582290</v>
      </c>
      <c r="F179">
        <v>0</v>
      </c>
      <c r="G179">
        <v>0</v>
      </c>
      <c r="J179" t="s">
        <v>668</v>
      </c>
      <c r="K179" t="s">
        <v>667</v>
      </c>
      <c r="M179" t="s">
        <v>667</v>
      </c>
      <c r="N179" t="b">
        <f t="shared" si="2"/>
        <v>0</v>
      </c>
    </row>
    <row r="180" spans="1:14" x14ac:dyDescent="0.35">
      <c r="A180" t="s">
        <v>664</v>
      </c>
      <c r="B180" t="s">
        <v>1327</v>
      </c>
      <c r="C180">
        <v>84335487.469999999</v>
      </c>
      <c r="D180">
        <v>0</v>
      </c>
      <c r="E180">
        <v>12862813.199999999</v>
      </c>
      <c r="F180">
        <v>4577678.1100000003</v>
      </c>
      <c r="G180">
        <v>0</v>
      </c>
      <c r="J180" t="s">
        <v>671</v>
      </c>
      <c r="K180" t="s">
        <v>670</v>
      </c>
      <c r="M180" t="s">
        <v>670</v>
      </c>
      <c r="N180" t="b">
        <f t="shared" si="2"/>
        <v>0</v>
      </c>
    </row>
    <row r="181" spans="1:14" x14ac:dyDescent="0.35">
      <c r="A181" t="s">
        <v>667</v>
      </c>
      <c r="B181" t="s">
        <v>1328</v>
      </c>
      <c r="C181">
        <v>9235362</v>
      </c>
      <c r="D181">
        <v>62242537</v>
      </c>
      <c r="E181">
        <v>11817035</v>
      </c>
      <c r="F181">
        <v>0</v>
      </c>
      <c r="G181">
        <v>0</v>
      </c>
      <c r="J181" t="s">
        <v>676</v>
      </c>
      <c r="K181" t="s">
        <v>675</v>
      </c>
      <c r="M181" t="s">
        <v>675</v>
      </c>
      <c r="N181" t="b">
        <f t="shared" si="2"/>
        <v>0</v>
      </c>
    </row>
    <row r="182" spans="1:14" x14ac:dyDescent="0.35">
      <c r="A182" t="s">
        <v>670</v>
      </c>
      <c r="B182" t="s">
        <v>1329</v>
      </c>
      <c r="C182">
        <v>185268837</v>
      </c>
      <c r="D182">
        <v>0</v>
      </c>
      <c r="E182">
        <v>31431587.879999999</v>
      </c>
      <c r="F182">
        <v>7709805.4000000004</v>
      </c>
      <c r="G182">
        <v>0</v>
      </c>
      <c r="J182" t="s">
        <v>679</v>
      </c>
      <c r="K182" t="s">
        <v>678</v>
      </c>
      <c r="M182" t="s">
        <v>678</v>
      </c>
      <c r="N182" t="b">
        <f t="shared" si="2"/>
        <v>0</v>
      </c>
    </row>
    <row r="183" spans="1:14" x14ac:dyDescent="0.35">
      <c r="A183" t="s">
        <v>675</v>
      </c>
      <c r="B183" t="s">
        <v>1330</v>
      </c>
      <c r="C183">
        <v>130273277</v>
      </c>
      <c r="D183">
        <v>0</v>
      </c>
      <c r="E183">
        <v>20077612</v>
      </c>
      <c r="F183">
        <v>6230294</v>
      </c>
      <c r="G183">
        <v>0</v>
      </c>
      <c r="J183" t="s">
        <v>682</v>
      </c>
      <c r="K183" t="s">
        <v>681</v>
      </c>
      <c r="M183" t="s">
        <v>681</v>
      </c>
      <c r="N183" t="b">
        <f t="shared" si="2"/>
        <v>0</v>
      </c>
    </row>
    <row r="184" spans="1:14" x14ac:dyDescent="0.35">
      <c r="A184" t="s">
        <v>678</v>
      </c>
      <c r="B184" t="s">
        <v>1331</v>
      </c>
      <c r="C184">
        <v>109720306</v>
      </c>
      <c r="D184">
        <v>0</v>
      </c>
      <c r="E184">
        <v>9573309</v>
      </c>
      <c r="F184">
        <v>5435703</v>
      </c>
      <c r="G184">
        <v>0</v>
      </c>
      <c r="J184" t="s">
        <v>687</v>
      </c>
      <c r="K184" t="s">
        <v>686</v>
      </c>
      <c r="M184" t="s">
        <v>686</v>
      </c>
      <c r="N184" t="b">
        <f t="shared" si="2"/>
        <v>0</v>
      </c>
    </row>
    <row r="185" spans="1:14" x14ac:dyDescent="0.35">
      <c r="A185" t="s">
        <v>681</v>
      </c>
      <c r="B185" t="s">
        <v>1332</v>
      </c>
      <c r="C185">
        <v>5914847</v>
      </c>
      <c r="D185">
        <v>34237466</v>
      </c>
      <c r="E185">
        <v>5653622</v>
      </c>
      <c r="F185">
        <v>0</v>
      </c>
      <c r="G185">
        <v>0</v>
      </c>
      <c r="J185" t="s">
        <v>690</v>
      </c>
      <c r="K185" t="s">
        <v>689</v>
      </c>
      <c r="M185" t="s">
        <v>689</v>
      </c>
      <c r="N185" t="b">
        <f t="shared" si="2"/>
        <v>0</v>
      </c>
    </row>
    <row r="186" spans="1:14" x14ac:dyDescent="0.35">
      <c r="A186" t="s">
        <v>686</v>
      </c>
      <c r="B186" t="s">
        <v>1333</v>
      </c>
      <c r="C186">
        <v>8746235</v>
      </c>
      <c r="D186">
        <v>51697781</v>
      </c>
      <c r="E186">
        <v>9188088</v>
      </c>
      <c r="F186">
        <v>2643312</v>
      </c>
      <c r="G186">
        <v>0</v>
      </c>
      <c r="J186" t="s">
        <v>693</v>
      </c>
      <c r="K186" t="s">
        <v>692</v>
      </c>
      <c r="M186" t="s">
        <v>692</v>
      </c>
      <c r="N186" t="b">
        <f t="shared" si="2"/>
        <v>0</v>
      </c>
    </row>
    <row r="187" spans="1:14" x14ac:dyDescent="0.35">
      <c r="A187" t="s">
        <v>689</v>
      </c>
      <c r="B187" t="s">
        <v>1334</v>
      </c>
      <c r="C187">
        <v>215939798</v>
      </c>
      <c r="D187">
        <v>0</v>
      </c>
      <c r="E187">
        <v>16707869</v>
      </c>
      <c r="F187">
        <v>0</v>
      </c>
      <c r="G187">
        <v>0</v>
      </c>
      <c r="J187" t="s">
        <v>696</v>
      </c>
      <c r="K187" t="s">
        <v>695</v>
      </c>
      <c r="M187" t="s">
        <v>695</v>
      </c>
      <c r="N187" t="b">
        <f t="shared" si="2"/>
        <v>0</v>
      </c>
    </row>
    <row r="188" spans="1:14" x14ac:dyDescent="0.35">
      <c r="A188" t="s">
        <v>692</v>
      </c>
      <c r="B188" t="s">
        <v>1335</v>
      </c>
      <c r="C188">
        <v>10588575</v>
      </c>
      <c r="D188">
        <v>57322507</v>
      </c>
      <c r="E188">
        <v>10882944</v>
      </c>
      <c r="F188">
        <v>0</v>
      </c>
      <c r="G188">
        <v>0</v>
      </c>
      <c r="J188" t="s">
        <v>699</v>
      </c>
      <c r="K188" t="s">
        <v>698</v>
      </c>
      <c r="M188" t="s">
        <v>698</v>
      </c>
      <c r="N188" t="b">
        <f t="shared" si="2"/>
        <v>0</v>
      </c>
    </row>
    <row r="189" spans="1:14" x14ac:dyDescent="0.35">
      <c r="A189" t="s">
        <v>695</v>
      </c>
      <c r="B189" t="s">
        <v>1336</v>
      </c>
      <c r="C189">
        <v>132062312</v>
      </c>
      <c r="D189">
        <v>0</v>
      </c>
      <c r="E189">
        <v>17172045</v>
      </c>
      <c r="F189">
        <v>5711858</v>
      </c>
      <c r="G189">
        <v>0</v>
      </c>
      <c r="J189" t="s">
        <v>702</v>
      </c>
      <c r="K189" t="s">
        <v>701</v>
      </c>
      <c r="M189" t="s">
        <v>701</v>
      </c>
      <c r="N189" t="b">
        <f t="shared" si="2"/>
        <v>0</v>
      </c>
    </row>
    <row r="190" spans="1:14" x14ac:dyDescent="0.35">
      <c r="A190" t="s">
        <v>698</v>
      </c>
      <c r="B190" t="s">
        <v>1337</v>
      </c>
      <c r="C190">
        <v>9743704.3399999999</v>
      </c>
      <c r="D190">
        <v>62377978.909999996</v>
      </c>
      <c r="E190">
        <v>10300456.02</v>
      </c>
      <c r="F190">
        <v>0</v>
      </c>
      <c r="G190">
        <v>0</v>
      </c>
      <c r="J190" t="s">
        <v>705</v>
      </c>
      <c r="K190" t="s">
        <v>704</v>
      </c>
      <c r="M190" t="s">
        <v>704</v>
      </c>
      <c r="N190" t="b">
        <f t="shared" si="2"/>
        <v>0</v>
      </c>
    </row>
    <row r="191" spans="1:14" x14ac:dyDescent="0.35">
      <c r="A191" t="s">
        <v>701</v>
      </c>
      <c r="B191" t="s">
        <v>1338</v>
      </c>
      <c r="C191">
        <v>4215715</v>
      </c>
      <c r="D191">
        <v>25575220</v>
      </c>
      <c r="E191">
        <v>4545403</v>
      </c>
      <c r="F191">
        <v>1307664</v>
      </c>
      <c r="G191">
        <v>0</v>
      </c>
      <c r="J191" t="s">
        <v>708</v>
      </c>
      <c r="K191" t="s">
        <v>707</v>
      </c>
      <c r="M191" t="s">
        <v>707</v>
      </c>
      <c r="N191" t="b">
        <f t="shared" si="2"/>
        <v>0</v>
      </c>
    </row>
    <row r="192" spans="1:14" x14ac:dyDescent="0.35">
      <c r="A192" t="s">
        <v>704</v>
      </c>
      <c r="B192" t="s">
        <v>1339</v>
      </c>
      <c r="C192">
        <v>103246000</v>
      </c>
      <c r="D192">
        <v>0</v>
      </c>
      <c r="E192">
        <v>13115835</v>
      </c>
      <c r="F192">
        <v>0</v>
      </c>
      <c r="G192">
        <v>5914478</v>
      </c>
      <c r="J192" t="s">
        <v>711</v>
      </c>
      <c r="K192" t="s">
        <v>710</v>
      </c>
      <c r="M192" t="s">
        <v>710</v>
      </c>
      <c r="N192" t="b">
        <f t="shared" si="2"/>
        <v>0</v>
      </c>
    </row>
    <row r="193" spans="1:14" x14ac:dyDescent="0.35">
      <c r="A193" t="s">
        <v>707</v>
      </c>
      <c r="B193" t="s">
        <v>1340</v>
      </c>
      <c r="C193">
        <v>15028571</v>
      </c>
      <c r="D193">
        <v>74641541</v>
      </c>
      <c r="E193">
        <v>10904215</v>
      </c>
      <c r="F193">
        <v>0</v>
      </c>
      <c r="G193">
        <v>0</v>
      </c>
      <c r="J193" t="s">
        <v>714</v>
      </c>
      <c r="K193" t="s">
        <v>713</v>
      </c>
      <c r="M193" t="s">
        <v>713</v>
      </c>
      <c r="N193" t="b">
        <f t="shared" si="2"/>
        <v>0</v>
      </c>
    </row>
    <row r="194" spans="1:14" x14ac:dyDescent="0.35">
      <c r="A194" t="s">
        <v>710</v>
      </c>
      <c r="B194" t="s">
        <v>1341</v>
      </c>
      <c r="C194">
        <v>9179095</v>
      </c>
      <c r="D194">
        <v>36253011</v>
      </c>
      <c r="E194">
        <v>5660755</v>
      </c>
      <c r="F194">
        <v>1849890</v>
      </c>
      <c r="G194">
        <v>0</v>
      </c>
      <c r="J194" t="s">
        <v>717</v>
      </c>
      <c r="K194" t="s">
        <v>716</v>
      </c>
      <c r="M194" t="s">
        <v>716</v>
      </c>
      <c r="N194" t="b">
        <f t="shared" si="2"/>
        <v>0</v>
      </c>
    </row>
    <row r="195" spans="1:14" x14ac:dyDescent="0.35">
      <c r="A195" t="s">
        <v>713</v>
      </c>
      <c r="B195" t="s">
        <v>1342</v>
      </c>
      <c r="C195">
        <v>92151850</v>
      </c>
      <c r="D195">
        <v>0</v>
      </c>
      <c r="E195">
        <v>15582251</v>
      </c>
      <c r="F195">
        <v>4535295</v>
      </c>
      <c r="G195">
        <v>0</v>
      </c>
      <c r="J195" t="s">
        <v>720</v>
      </c>
      <c r="K195" t="s">
        <v>719</v>
      </c>
      <c r="M195" t="s">
        <v>719</v>
      </c>
      <c r="N195" t="b">
        <f t="shared" ref="N195:N258" si="3">IF(A195=M195,TRUE,FALSE)</f>
        <v>0</v>
      </c>
    </row>
    <row r="196" spans="1:14" x14ac:dyDescent="0.35">
      <c r="A196" t="s">
        <v>716</v>
      </c>
      <c r="B196" t="s">
        <v>1343</v>
      </c>
      <c r="C196">
        <v>123287240</v>
      </c>
      <c r="D196">
        <v>0</v>
      </c>
      <c r="E196">
        <v>18203525</v>
      </c>
      <c r="F196">
        <v>6776856</v>
      </c>
      <c r="G196">
        <v>0</v>
      </c>
      <c r="J196" t="s">
        <v>723</v>
      </c>
      <c r="K196" t="s">
        <v>722</v>
      </c>
      <c r="M196" t="s">
        <v>722</v>
      </c>
      <c r="N196" t="b">
        <f t="shared" si="3"/>
        <v>0</v>
      </c>
    </row>
    <row r="197" spans="1:14" x14ac:dyDescent="0.35">
      <c r="A197" t="s">
        <v>719</v>
      </c>
      <c r="B197" t="s">
        <v>1344</v>
      </c>
      <c r="C197">
        <v>89845545</v>
      </c>
      <c r="D197">
        <v>0</v>
      </c>
      <c r="E197">
        <v>13527806</v>
      </c>
      <c r="F197">
        <v>4315328</v>
      </c>
      <c r="G197">
        <v>0</v>
      </c>
      <c r="J197" t="s">
        <v>726</v>
      </c>
      <c r="K197" t="s">
        <v>725</v>
      </c>
      <c r="M197" t="s">
        <v>725</v>
      </c>
      <c r="N197" t="b">
        <f t="shared" si="3"/>
        <v>0</v>
      </c>
    </row>
    <row r="198" spans="1:14" x14ac:dyDescent="0.35">
      <c r="A198" t="s">
        <v>722</v>
      </c>
      <c r="B198" t="s">
        <v>1345</v>
      </c>
      <c r="C198">
        <v>13652506</v>
      </c>
      <c r="D198">
        <v>60221799</v>
      </c>
      <c r="E198">
        <v>9403380</v>
      </c>
      <c r="F198">
        <v>3072951</v>
      </c>
      <c r="G198">
        <v>0</v>
      </c>
      <c r="J198" t="s">
        <v>729</v>
      </c>
      <c r="K198" t="s">
        <v>728</v>
      </c>
      <c r="M198" t="s">
        <v>728</v>
      </c>
      <c r="N198" t="b">
        <f t="shared" si="3"/>
        <v>0</v>
      </c>
    </row>
    <row r="199" spans="1:14" x14ac:dyDescent="0.35">
      <c r="A199" t="s">
        <v>725</v>
      </c>
      <c r="B199" t="s">
        <v>1346</v>
      </c>
      <c r="C199">
        <v>104403000</v>
      </c>
      <c r="D199">
        <v>0</v>
      </c>
      <c r="E199">
        <v>13767328.199999999</v>
      </c>
      <c r="F199">
        <v>4219553.7</v>
      </c>
      <c r="G199">
        <v>0</v>
      </c>
      <c r="J199" t="s">
        <v>732</v>
      </c>
      <c r="K199" t="s">
        <v>731</v>
      </c>
      <c r="M199" t="s">
        <v>731</v>
      </c>
      <c r="N199" t="b">
        <f t="shared" si="3"/>
        <v>0</v>
      </c>
    </row>
    <row r="200" spans="1:14" x14ac:dyDescent="0.35">
      <c r="A200" t="s">
        <v>728</v>
      </c>
      <c r="B200" t="s">
        <v>1347</v>
      </c>
      <c r="C200">
        <v>133421717</v>
      </c>
      <c r="D200">
        <v>35945285</v>
      </c>
      <c r="E200">
        <v>0</v>
      </c>
      <c r="F200">
        <v>0</v>
      </c>
      <c r="G200">
        <v>0</v>
      </c>
      <c r="J200" t="s">
        <v>735</v>
      </c>
      <c r="K200" t="s">
        <v>734</v>
      </c>
      <c r="M200" t="s">
        <v>734</v>
      </c>
      <c r="N200" t="b">
        <f t="shared" si="3"/>
        <v>0</v>
      </c>
    </row>
    <row r="201" spans="1:14" x14ac:dyDescent="0.35">
      <c r="A201" t="s">
        <v>731</v>
      </c>
      <c r="B201" t="s">
        <v>1348</v>
      </c>
      <c r="C201">
        <v>70776946</v>
      </c>
      <c r="D201">
        <v>0</v>
      </c>
      <c r="E201">
        <v>11121956</v>
      </c>
      <c r="F201">
        <v>3301938</v>
      </c>
      <c r="G201">
        <v>0</v>
      </c>
      <c r="J201" t="s">
        <v>738</v>
      </c>
      <c r="K201" t="s">
        <v>737</v>
      </c>
      <c r="M201" t="s">
        <v>737</v>
      </c>
      <c r="N201" t="b">
        <f t="shared" si="3"/>
        <v>0</v>
      </c>
    </row>
    <row r="202" spans="1:14" x14ac:dyDescent="0.35">
      <c r="A202" t="s">
        <v>734</v>
      </c>
      <c r="B202" t="s">
        <v>1349</v>
      </c>
      <c r="C202">
        <v>6761772</v>
      </c>
      <c r="D202">
        <v>37079802</v>
      </c>
      <c r="E202">
        <v>6627631.5499999998</v>
      </c>
      <c r="F202">
        <v>2373271.31</v>
      </c>
      <c r="G202">
        <v>0</v>
      </c>
      <c r="J202" t="s">
        <v>741</v>
      </c>
      <c r="K202" t="s">
        <v>740</v>
      </c>
      <c r="M202" t="s">
        <v>740</v>
      </c>
      <c r="N202" t="b">
        <f t="shared" si="3"/>
        <v>0</v>
      </c>
    </row>
    <row r="203" spans="1:14" x14ac:dyDescent="0.35">
      <c r="A203" t="s">
        <v>737</v>
      </c>
      <c r="B203" t="s">
        <v>1350</v>
      </c>
      <c r="C203">
        <v>15606532</v>
      </c>
      <c r="D203">
        <v>101282949</v>
      </c>
      <c r="E203">
        <v>18406533</v>
      </c>
      <c r="F203">
        <v>0</v>
      </c>
      <c r="G203">
        <v>0</v>
      </c>
      <c r="J203" t="s">
        <v>744</v>
      </c>
      <c r="K203" t="s">
        <v>743</v>
      </c>
      <c r="M203" t="s">
        <v>743</v>
      </c>
      <c r="N203" t="b">
        <f t="shared" si="3"/>
        <v>0</v>
      </c>
    </row>
    <row r="204" spans="1:14" x14ac:dyDescent="0.35">
      <c r="A204" t="s">
        <v>740</v>
      </c>
      <c r="B204" t="s">
        <v>1351</v>
      </c>
      <c r="C204">
        <v>4462769</v>
      </c>
      <c r="D204">
        <v>37180362</v>
      </c>
      <c r="E204">
        <v>5805557</v>
      </c>
      <c r="F204">
        <v>1897211</v>
      </c>
      <c r="G204">
        <v>0</v>
      </c>
      <c r="J204" t="s">
        <v>747</v>
      </c>
      <c r="K204" t="s">
        <v>746</v>
      </c>
      <c r="M204" t="s">
        <v>746</v>
      </c>
      <c r="N204" t="b">
        <f t="shared" si="3"/>
        <v>0</v>
      </c>
    </row>
    <row r="205" spans="1:14" x14ac:dyDescent="0.35">
      <c r="A205" t="s">
        <v>746</v>
      </c>
      <c r="B205" t="s">
        <v>1352</v>
      </c>
      <c r="C205">
        <v>5158726</v>
      </c>
      <c r="D205">
        <v>29034352</v>
      </c>
      <c r="E205">
        <v>5561315</v>
      </c>
      <c r="F205">
        <v>1496090</v>
      </c>
      <c r="G205">
        <v>0</v>
      </c>
      <c r="J205" t="s">
        <v>750</v>
      </c>
      <c r="K205" t="s">
        <v>749</v>
      </c>
      <c r="M205" t="s">
        <v>749</v>
      </c>
      <c r="N205" t="b">
        <f t="shared" si="3"/>
        <v>0</v>
      </c>
    </row>
    <row r="206" spans="1:14" x14ac:dyDescent="0.35">
      <c r="A206" t="s">
        <v>749</v>
      </c>
      <c r="B206" t="s">
        <v>1353</v>
      </c>
      <c r="C206">
        <v>100037290</v>
      </c>
      <c r="D206">
        <v>0</v>
      </c>
      <c r="E206">
        <v>12837766</v>
      </c>
      <c r="F206">
        <v>0</v>
      </c>
      <c r="G206">
        <v>5789084</v>
      </c>
      <c r="J206" t="s">
        <v>753</v>
      </c>
      <c r="K206" t="s">
        <v>752</v>
      </c>
      <c r="M206" t="s">
        <v>752</v>
      </c>
      <c r="N206" t="b">
        <f t="shared" si="3"/>
        <v>0</v>
      </c>
    </row>
    <row r="207" spans="1:14" x14ac:dyDescent="0.35">
      <c r="A207" t="s">
        <v>752</v>
      </c>
      <c r="B207" t="s">
        <v>1354</v>
      </c>
      <c r="C207">
        <v>9779496</v>
      </c>
      <c r="D207">
        <v>45827273</v>
      </c>
      <c r="E207">
        <v>7147265</v>
      </c>
      <c r="F207">
        <v>2463864</v>
      </c>
      <c r="G207">
        <v>0</v>
      </c>
      <c r="J207" t="s">
        <v>756</v>
      </c>
      <c r="K207" t="s">
        <v>755</v>
      </c>
      <c r="M207" t="s">
        <v>755</v>
      </c>
      <c r="N207" t="b">
        <f t="shared" si="3"/>
        <v>0</v>
      </c>
    </row>
    <row r="208" spans="1:14" x14ac:dyDescent="0.35">
      <c r="A208" t="s">
        <v>755</v>
      </c>
      <c r="B208" t="s">
        <v>1355</v>
      </c>
      <c r="C208">
        <v>6042994</v>
      </c>
      <c r="D208">
        <v>31164088.199999999</v>
      </c>
      <c r="E208">
        <v>4866141</v>
      </c>
      <c r="F208">
        <v>1590217</v>
      </c>
      <c r="G208">
        <v>0</v>
      </c>
      <c r="J208" t="s">
        <v>759</v>
      </c>
      <c r="K208" t="s">
        <v>758</v>
      </c>
      <c r="M208" t="s">
        <v>758</v>
      </c>
      <c r="N208" t="b">
        <f t="shared" si="3"/>
        <v>0</v>
      </c>
    </row>
    <row r="209" spans="1:14" x14ac:dyDescent="0.35">
      <c r="A209" t="s">
        <v>758</v>
      </c>
      <c r="B209" t="s">
        <v>1356</v>
      </c>
      <c r="C209">
        <v>10444104</v>
      </c>
      <c r="D209">
        <v>61673148.18</v>
      </c>
      <c r="E209">
        <v>8597634.5700000003</v>
      </c>
      <c r="F209">
        <v>3798616.99</v>
      </c>
      <c r="G209">
        <v>0</v>
      </c>
      <c r="J209" t="s">
        <v>762</v>
      </c>
      <c r="K209" t="s">
        <v>761</v>
      </c>
      <c r="M209" t="s">
        <v>761</v>
      </c>
      <c r="N209" t="b">
        <f t="shared" si="3"/>
        <v>0</v>
      </c>
    </row>
    <row r="210" spans="1:14" x14ac:dyDescent="0.35">
      <c r="A210" t="s">
        <v>761</v>
      </c>
      <c r="B210" t="s">
        <v>1357</v>
      </c>
      <c r="C210">
        <v>123910267</v>
      </c>
      <c r="D210">
        <v>0</v>
      </c>
      <c r="E210">
        <v>15937114</v>
      </c>
      <c r="F210">
        <v>5543406</v>
      </c>
      <c r="G210">
        <v>0</v>
      </c>
      <c r="J210" t="s">
        <v>765</v>
      </c>
      <c r="K210" t="s">
        <v>764</v>
      </c>
      <c r="M210" t="s">
        <v>764</v>
      </c>
      <c r="N210" t="b">
        <f t="shared" si="3"/>
        <v>0</v>
      </c>
    </row>
    <row r="211" spans="1:14" x14ac:dyDescent="0.35">
      <c r="A211" t="s">
        <v>764</v>
      </c>
      <c r="B211" t="s">
        <v>1358</v>
      </c>
      <c r="C211">
        <v>9023410</v>
      </c>
      <c r="D211">
        <v>62817903</v>
      </c>
      <c r="E211">
        <v>10373101</v>
      </c>
      <c r="F211">
        <v>0</v>
      </c>
      <c r="G211">
        <v>0</v>
      </c>
      <c r="J211" t="s">
        <v>768</v>
      </c>
      <c r="K211" t="s">
        <v>767</v>
      </c>
      <c r="M211" t="s">
        <v>767</v>
      </c>
      <c r="N211" t="b">
        <f t="shared" si="3"/>
        <v>0</v>
      </c>
    </row>
    <row r="212" spans="1:14" x14ac:dyDescent="0.35">
      <c r="A212" t="s">
        <v>767</v>
      </c>
      <c r="B212" t="s">
        <v>1359</v>
      </c>
      <c r="C212">
        <v>6198784</v>
      </c>
      <c r="D212">
        <v>56149488</v>
      </c>
      <c r="E212">
        <v>10204259</v>
      </c>
      <c r="F212">
        <v>0</v>
      </c>
      <c r="G212">
        <v>0</v>
      </c>
      <c r="J212" t="s">
        <v>771</v>
      </c>
      <c r="K212" t="s">
        <v>770</v>
      </c>
      <c r="M212" t="s">
        <v>770</v>
      </c>
      <c r="N212" t="b">
        <f t="shared" si="3"/>
        <v>0</v>
      </c>
    </row>
    <row r="213" spans="1:14" x14ac:dyDescent="0.35">
      <c r="A213" t="s">
        <v>770</v>
      </c>
      <c r="B213" t="s">
        <v>1360</v>
      </c>
      <c r="C213">
        <v>10106796</v>
      </c>
      <c r="D213">
        <v>74621299.280000001</v>
      </c>
      <c r="E213">
        <v>11539797.300000001</v>
      </c>
      <c r="F213">
        <v>3838429.33</v>
      </c>
      <c r="G213">
        <v>0</v>
      </c>
      <c r="J213" t="s">
        <v>774</v>
      </c>
      <c r="K213" t="s">
        <v>773</v>
      </c>
      <c r="M213" t="s">
        <v>773</v>
      </c>
      <c r="N213" t="b">
        <f t="shared" si="3"/>
        <v>0</v>
      </c>
    </row>
    <row r="214" spans="1:14" x14ac:dyDescent="0.35">
      <c r="A214" t="s">
        <v>773</v>
      </c>
      <c r="B214" t="s">
        <v>1361</v>
      </c>
      <c r="C214">
        <v>7195942</v>
      </c>
      <c r="D214">
        <v>45613657</v>
      </c>
      <c r="E214">
        <v>7754774</v>
      </c>
      <c r="F214">
        <v>2473749</v>
      </c>
      <c r="G214">
        <v>0</v>
      </c>
      <c r="J214" t="s">
        <v>777</v>
      </c>
      <c r="K214" t="s">
        <v>776</v>
      </c>
      <c r="M214" t="s">
        <v>776</v>
      </c>
      <c r="N214" t="b">
        <f t="shared" si="3"/>
        <v>0</v>
      </c>
    </row>
    <row r="215" spans="1:14" x14ac:dyDescent="0.35">
      <c r="A215" t="s">
        <v>776</v>
      </c>
      <c r="B215" t="s">
        <v>1362</v>
      </c>
      <c r="C215">
        <v>31084489</v>
      </c>
      <c r="D215">
        <v>0</v>
      </c>
      <c r="E215">
        <v>4079753</v>
      </c>
      <c r="F215">
        <v>1173698</v>
      </c>
      <c r="G215">
        <v>0</v>
      </c>
      <c r="J215" t="s">
        <v>780</v>
      </c>
      <c r="K215" t="s">
        <v>779</v>
      </c>
      <c r="M215" t="s">
        <v>779</v>
      </c>
      <c r="N215" t="b">
        <f t="shared" si="3"/>
        <v>0</v>
      </c>
    </row>
    <row r="216" spans="1:14" x14ac:dyDescent="0.35">
      <c r="A216" t="s">
        <v>779</v>
      </c>
      <c r="B216" t="s">
        <v>1363</v>
      </c>
      <c r="C216">
        <v>5762784</v>
      </c>
      <c r="D216">
        <v>32614568.350000001</v>
      </c>
      <c r="E216">
        <v>6247078</v>
      </c>
      <c r="F216">
        <v>1680572.13</v>
      </c>
      <c r="G216">
        <v>0</v>
      </c>
      <c r="J216" t="s">
        <v>783</v>
      </c>
      <c r="K216" t="s">
        <v>782</v>
      </c>
      <c r="M216" t="s">
        <v>782</v>
      </c>
      <c r="N216" t="b">
        <f t="shared" si="3"/>
        <v>0</v>
      </c>
    </row>
    <row r="217" spans="1:14" x14ac:dyDescent="0.35">
      <c r="A217" t="s">
        <v>782</v>
      </c>
      <c r="B217" t="s">
        <v>1364</v>
      </c>
      <c r="C217">
        <v>127542213</v>
      </c>
      <c r="D217">
        <v>0</v>
      </c>
      <c r="E217">
        <v>16415912</v>
      </c>
      <c r="F217">
        <v>0</v>
      </c>
      <c r="G217">
        <v>7402620</v>
      </c>
      <c r="J217" t="s">
        <v>786</v>
      </c>
      <c r="K217" t="s">
        <v>785</v>
      </c>
      <c r="M217" t="s">
        <v>785</v>
      </c>
      <c r="N217" t="b">
        <f t="shared" si="3"/>
        <v>0</v>
      </c>
    </row>
    <row r="218" spans="1:14" x14ac:dyDescent="0.35">
      <c r="A218" t="s">
        <v>785</v>
      </c>
      <c r="B218" t="s">
        <v>1365</v>
      </c>
      <c r="C218">
        <v>117967934</v>
      </c>
      <c r="D218">
        <v>0</v>
      </c>
      <c r="E218">
        <v>14039702</v>
      </c>
      <c r="F218">
        <v>5092269</v>
      </c>
      <c r="G218">
        <v>0</v>
      </c>
      <c r="J218" t="s">
        <v>789</v>
      </c>
      <c r="K218" t="s">
        <v>788</v>
      </c>
      <c r="M218" t="s">
        <v>788</v>
      </c>
      <c r="N218" t="b">
        <f t="shared" si="3"/>
        <v>0</v>
      </c>
    </row>
    <row r="219" spans="1:14" x14ac:dyDescent="0.35">
      <c r="A219" t="s">
        <v>788</v>
      </c>
      <c r="B219" t="s">
        <v>1366</v>
      </c>
      <c r="C219">
        <v>10551554</v>
      </c>
      <c r="D219">
        <v>56777846</v>
      </c>
      <c r="E219">
        <v>10875375</v>
      </c>
      <c r="F219">
        <v>2925664</v>
      </c>
      <c r="G219">
        <v>0</v>
      </c>
      <c r="J219" t="s">
        <v>792</v>
      </c>
      <c r="K219" t="s">
        <v>791</v>
      </c>
      <c r="M219" t="s">
        <v>791</v>
      </c>
      <c r="N219" t="b">
        <f t="shared" si="3"/>
        <v>0</v>
      </c>
    </row>
    <row r="220" spans="1:14" x14ac:dyDescent="0.35">
      <c r="A220" t="s">
        <v>791</v>
      </c>
      <c r="B220" t="s">
        <v>1367</v>
      </c>
      <c r="C220">
        <v>10535103</v>
      </c>
      <c r="D220">
        <v>58422749</v>
      </c>
      <c r="E220">
        <v>10527830</v>
      </c>
      <c r="F220">
        <v>3846933</v>
      </c>
      <c r="G220">
        <v>0</v>
      </c>
      <c r="J220" t="s">
        <v>795</v>
      </c>
      <c r="K220" t="s">
        <v>794</v>
      </c>
      <c r="M220" t="s">
        <v>794</v>
      </c>
      <c r="N220" t="b">
        <f t="shared" si="3"/>
        <v>0</v>
      </c>
    </row>
    <row r="221" spans="1:14" x14ac:dyDescent="0.35">
      <c r="A221" t="s">
        <v>794</v>
      </c>
      <c r="B221" t="s">
        <v>1368</v>
      </c>
      <c r="C221">
        <v>150007936</v>
      </c>
      <c r="D221">
        <v>0</v>
      </c>
      <c r="E221">
        <v>19945860</v>
      </c>
      <c r="F221">
        <v>7037487</v>
      </c>
      <c r="G221">
        <v>1599238</v>
      </c>
      <c r="J221" t="s">
        <v>798</v>
      </c>
      <c r="K221" t="s">
        <v>797</v>
      </c>
      <c r="M221" t="s">
        <v>797</v>
      </c>
      <c r="N221" t="b">
        <f t="shared" si="3"/>
        <v>0</v>
      </c>
    </row>
    <row r="222" spans="1:14" x14ac:dyDescent="0.35">
      <c r="A222" t="s">
        <v>797</v>
      </c>
      <c r="B222" t="s">
        <v>1369</v>
      </c>
      <c r="C222">
        <v>7975555.5300000003</v>
      </c>
      <c r="D222">
        <v>48082124.799999997</v>
      </c>
      <c r="E222">
        <v>9209774</v>
      </c>
      <c r="F222">
        <v>2477588.48</v>
      </c>
      <c r="G222">
        <v>0</v>
      </c>
      <c r="J222" t="s">
        <v>801</v>
      </c>
      <c r="K222" t="s">
        <v>800</v>
      </c>
      <c r="M222" t="s">
        <v>800</v>
      </c>
      <c r="N222" t="b">
        <f t="shared" si="3"/>
        <v>0</v>
      </c>
    </row>
    <row r="223" spans="1:14" x14ac:dyDescent="0.35">
      <c r="A223" t="s">
        <v>800</v>
      </c>
      <c r="B223" t="s">
        <v>1370</v>
      </c>
      <c r="C223">
        <v>16818119</v>
      </c>
      <c r="D223">
        <v>75274712</v>
      </c>
      <c r="E223">
        <v>11752981</v>
      </c>
      <c r="F223">
        <v>4242200</v>
      </c>
      <c r="G223">
        <v>0</v>
      </c>
      <c r="J223" t="s">
        <v>804</v>
      </c>
      <c r="K223" t="s">
        <v>803</v>
      </c>
      <c r="M223" t="s">
        <v>803</v>
      </c>
      <c r="N223" t="b">
        <f t="shared" si="3"/>
        <v>0</v>
      </c>
    </row>
    <row r="224" spans="1:14" x14ac:dyDescent="0.35">
      <c r="A224" t="s">
        <v>803</v>
      </c>
      <c r="B224" t="s">
        <v>1371</v>
      </c>
      <c r="C224">
        <v>251911293.19999999</v>
      </c>
      <c r="D224">
        <v>0</v>
      </c>
      <c r="E224">
        <v>31964444.239999998</v>
      </c>
      <c r="F224">
        <v>11118192.279999999</v>
      </c>
      <c r="G224">
        <v>0</v>
      </c>
      <c r="J224" t="s">
        <v>807</v>
      </c>
      <c r="K224" t="s">
        <v>806</v>
      </c>
      <c r="M224" t="s">
        <v>806</v>
      </c>
      <c r="N224" t="b">
        <f t="shared" si="3"/>
        <v>0</v>
      </c>
    </row>
    <row r="225" spans="1:14" x14ac:dyDescent="0.35">
      <c r="A225" t="s">
        <v>806</v>
      </c>
      <c r="B225" t="s">
        <v>1372</v>
      </c>
      <c r="C225">
        <v>189819512</v>
      </c>
      <c r="D225">
        <v>0</v>
      </c>
      <c r="E225">
        <v>28832067</v>
      </c>
      <c r="F225">
        <v>12272631</v>
      </c>
      <c r="G225">
        <v>0</v>
      </c>
      <c r="J225" t="s">
        <v>811</v>
      </c>
      <c r="K225" t="s">
        <v>810</v>
      </c>
      <c r="M225" t="s">
        <v>810</v>
      </c>
      <c r="N225" t="b">
        <f t="shared" si="3"/>
        <v>0</v>
      </c>
    </row>
    <row r="226" spans="1:14" x14ac:dyDescent="0.35">
      <c r="A226" t="s">
        <v>810</v>
      </c>
      <c r="B226" t="s">
        <v>1373</v>
      </c>
      <c r="C226">
        <v>65102193</v>
      </c>
      <c r="D226">
        <v>0</v>
      </c>
      <c r="E226">
        <v>10202814</v>
      </c>
      <c r="F226">
        <v>3127064</v>
      </c>
      <c r="G226">
        <v>0</v>
      </c>
      <c r="J226" t="s">
        <v>814</v>
      </c>
      <c r="K226" t="s">
        <v>813</v>
      </c>
      <c r="M226" t="s">
        <v>813</v>
      </c>
      <c r="N226" t="b">
        <f t="shared" si="3"/>
        <v>0</v>
      </c>
    </row>
    <row r="227" spans="1:14" x14ac:dyDescent="0.35">
      <c r="A227" t="s">
        <v>813</v>
      </c>
      <c r="B227" t="s">
        <v>1374</v>
      </c>
      <c r="C227">
        <v>120234767</v>
      </c>
      <c r="D227">
        <v>0</v>
      </c>
      <c r="E227">
        <v>14676913</v>
      </c>
      <c r="F227">
        <v>5323388</v>
      </c>
      <c r="G227">
        <v>0</v>
      </c>
      <c r="J227" t="s">
        <v>817</v>
      </c>
      <c r="K227" t="s">
        <v>816</v>
      </c>
      <c r="M227" t="s">
        <v>816</v>
      </c>
      <c r="N227" t="b">
        <f t="shared" si="3"/>
        <v>0</v>
      </c>
    </row>
    <row r="228" spans="1:14" x14ac:dyDescent="0.35">
      <c r="A228" t="s">
        <v>816</v>
      </c>
      <c r="B228" t="s">
        <v>1375</v>
      </c>
      <c r="C228">
        <v>12599839</v>
      </c>
      <c r="D228">
        <v>78969152</v>
      </c>
      <c r="E228">
        <v>14230309</v>
      </c>
      <c r="F228">
        <v>5199841</v>
      </c>
      <c r="G228">
        <v>0</v>
      </c>
      <c r="J228" t="s">
        <v>820</v>
      </c>
      <c r="K228" t="s">
        <v>819</v>
      </c>
      <c r="M228" t="s">
        <v>819</v>
      </c>
      <c r="N228" t="b">
        <f t="shared" si="3"/>
        <v>0</v>
      </c>
    </row>
    <row r="229" spans="1:14" x14ac:dyDescent="0.35">
      <c r="A229" t="s">
        <v>819</v>
      </c>
      <c r="B229" t="s">
        <v>1376</v>
      </c>
      <c r="C229">
        <v>17005181.829999998</v>
      </c>
      <c r="D229">
        <v>96159522</v>
      </c>
      <c r="E229">
        <v>16853975</v>
      </c>
      <c r="F229">
        <v>4905437</v>
      </c>
      <c r="G229">
        <v>0</v>
      </c>
      <c r="J229" t="s">
        <v>823</v>
      </c>
      <c r="K229" t="s">
        <v>822</v>
      </c>
      <c r="M229" t="s">
        <v>822</v>
      </c>
      <c r="N229" t="b">
        <f t="shared" si="3"/>
        <v>0</v>
      </c>
    </row>
    <row r="230" spans="1:14" x14ac:dyDescent="0.35">
      <c r="A230" t="s">
        <v>822</v>
      </c>
      <c r="B230" t="s">
        <v>1377</v>
      </c>
      <c r="C230">
        <v>7332707</v>
      </c>
      <c r="D230">
        <v>52284146</v>
      </c>
      <c r="E230">
        <v>9234223</v>
      </c>
      <c r="F230">
        <v>2966990</v>
      </c>
      <c r="G230">
        <v>0</v>
      </c>
      <c r="J230" t="s">
        <v>826</v>
      </c>
      <c r="K230" t="s">
        <v>825</v>
      </c>
      <c r="M230" t="s">
        <v>825</v>
      </c>
      <c r="N230" t="b">
        <f t="shared" si="3"/>
        <v>0</v>
      </c>
    </row>
    <row r="231" spans="1:14" x14ac:dyDescent="0.35">
      <c r="A231" t="s">
        <v>825</v>
      </c>
      <c r="B231" t="s">
        <v>1378</v>
      </c>
      <c r="C231">
        <v>175951315</v>
      </c>
      <c r="D231">
        <v>0</v>
      </c>
      <c r="E231">
        <v>25155922</v>
      </c>
      <c r="F231">
        <v>7806147</v>
      </c>
      <c r="G231">
        <v>0</v>
      </c>
      <c r="J231" t="s">
        <v>829</v>
      </c>
      <c r="K231" t="s">
        <v>828</v>
      </c>
      <c r="M231" t="s">
        <v>828</v>
      </c>
      <c r="N231" t="b">
        <f t="shared" si="3"/>
        <v>0</v>
      </c>
    </row>
    <row r="232" spans="1:14" x14ac:dyDescent="0.35">
      <c r="A232" t="s">
        <v>828</v>
      </c>
      <c r="B232" t="s">
        <v>1379</v>
      </c>
      <c r="C232">
        <v>10195694</v>
      </c>
      <c r="D232">
        <v>60919377.460000001</v>
      </c>
      <c r="E232">
        <v>9650284.4299999997</v>
      </c>
      <c r="F232">
        <v>3592633</v>
      </c>
      <c r="G232">
        <v>0</v>
      </c>
      <c r="J232" t="s">
        <v>832</v>
      </c>
      <c r="K232" t="s">
        <v>831</v>
      </c>
      <c r="M232" t="s">
        <v>831</v>
      </c>
      <c r="N232" t="b">
        <f t="shared" si="3"/>
        <v>0</v>
      </c>
    </row>
    <row r="233" spans="1:14" x14ac:dyDescent="0.35">
      <c r="A233" t="s">
        <v>831</v>
      </c>
      <c r="B233" t="s">
        <v>1380</v>
      </c>
      <c r="C233">
        <v>6821739</v>
      </c>
      <c r="D233">
        <v>42095773</v>
      </c>
      <c r="E233">
        <v>8121286</v>
      </c>
      <c r="F233">
        <v>0</v>
      </c>
      <c r="G233">
        <v>0</v>
      </c>
      <c r="J233" t="s">
        <v>835</v>
      </c>
      <c r="K233" t="s">
        <v>834</v>
      </c>
      <c r="M233" t="s">
        <v>834</v>
      </c>
      <c r="N233" t="b">
        <f t="shared" si="3"/>
        <v>0</v>
      </c>
    </row>
    <row r="234" spans="1:14" x14ac:dyDescent="0.35">
      <c r="A234" t="s">
        <v>834</v>
      </c>
      <c r="B234" t="s">
        <v>1381</v>
      </c>
      <c r="C234">
        <v>10391832.01</v>
      </c>
      <c r="D234">
        <v>69756274.540000007</v>
      </c>
      <c r="E234">
        <v>13457661.210000001</v>
      </c>
      <c r="F234">
        <v>0</v>
      </c>
      <c r="G234">
        <v>0</v>
      </c>
      <c r="J234" t="s">
        <v>838</v>
      </c>
      <c r="K234" t="s">
        <v>837</v>
      </c>
      <c r="M234" t="s">
        <v>837</v>
      </c>
      <c r="N234" t="b">
        <f t="shared" si="3"/>
        <v>0</v>
      </c>
    </row>
    <row r="235" spans="1:14" x14ac:dyDescent="0.35">
      <c r="A235" t="s">
        <v>837</v>
      </c>
      <c r="B235" t="s">
        <v>1382</v>
      </c>
      <c r="C235">
        <v>11569791</v>
      </c>
      <c r="D235">
        <v>70570940</v>
      </c>
      <c r="E235">
        <v>13031146</v>
      </c>
      <c r="F235">
        <v>0</v>
      </c>
      <c r="G235">
        <v>0</v>
      </c>
      <c r="J235" t="s">
        <v>841</v>
      </c>
      <c r="K235" t="s">
        <v>840</v>
      </c>
      <c r="M235" t="s">
        <v>840</v>
      </c>
      <c r="N235" t="b">
        <f t="shared" si="3"/>
        <v>0</v>
      </c>
    </row>
    <row r="236" spans="1:14" x14ac:dyDescent="0.35">
      <c r="A236" t="s">
        <v>840</v>
      </c>
      <c r="B236" t="s">
        <v>1383</v>
      </c>
      <c r="C236">
        <v>12950407</v>
      </c>
      <c r="D236">
        <v>78016739</v>
      </c>
      <c r="E236">
        <v>14811840</v>
      </c>
      <c r="F236">
        <v>0</v>
      </c>
      <c r="G236">
        <v>0</v>
      </c>
      <c r="J236" t="s">
        <v>844</v>
      </c>
      <c r="K236" t="s">
        <v>843</v>
      </c>
      <c r="M236" t="s">
        <v>843</v>
      </c>
      <c r="N236" t="b">
        <f t="shared" si="3"/>
        <v>0</v>
      </c>
    </row>
    <row r="237" spans="1:14" x14ac:dyDescent="0.35">
      <c r="A237" t="s">
        <v>843</v>
      </c>
      <c r="B237" t="s">
        <v>1384</v>
      </c>
      <c r="C237">
        <v>14500601</v>
      </c>
      <c r="D237">
        <v>99664258</v>
      </c>
      <c r="E237">
        <v>14559728</v>
      </c>
      <c r="F237">
        <v>0</v>
      </c>
      <c r="G237">
        <v>0</v>
      </c>
      <c r="J237" t="s">
        <v>847</v>
      </c>
      <c r="K237" t="s">
        <v>846</v>
      </c>
      <c r="M237" t="s">
        <v>846</v>
      </c>
      <c r="N237" t="b">
        <f t="shared" si="3"/>
        <v>0</v>
      </c>
    </row>
    <row r="238" spans="1:14" x14ac:dyDescent="0.35">
      <c r="A238" t="s">
        <v>846</v>
      </c>
      <c r="B238" t="s">
        <v>1385</v>
      </c>
      <c r="C238">
        <v>8635866</v>
      </c>
      <c r="D238">
        <v>55400148</v>
      </c>
      <c r="E238">
        <v>8650500</v>
      </c>
      <c r="F238">
        <v>2826916</v>
      </c>
      <c r="G238">
        <v>0</v>
      </c>
      <c r="J238" t="s">
        <v>850</v>
      </c>
      <c r="K238" t="s">
        <v>849</v>
      </c>
      <c r="M238" t="s">
        <v>849</v>
      </c>
      <c r="N238" t="b">
        <f t="shared" si="3"/>
        <v>0</v>
      </c>
    </row>
    <row r="239" spans="1:14" x14ac:dyDescent="0.35">
      <c r="A239" t="s">
        <v>849</v>
      </c>
      <c r="B239" t="s">
        <v>1386</v>
      </c>
      <c r="C239">
        <v>17579570</v>
      </c>
      <c r="D239">
        <v>84537206.280000001</v>
      </c>
      <c r="E239">
        <v>15233677</v>
      </c>
      <c r="F239">
        <v>5566478</v>
      </c>
      <c r="G239">
        <v>0</v>
      </c>
      <c r="J239" t="s">
        <v>853</v>
      </c>
      <c r="K239" t="s">
        <v>852</v>
      </c>
      <c r="M239" t="s">
        <v>852</v>
      </c>
      <c r="N239" t="b">
        <f t="shared" si="3"/>
        <v>0</v>
      </c>
    </row>
    <row r="240" spans="1:14" x14ac:dyDescent="0.35">
      <c r="A240" t="s">
        <v>852</v>
      </c>
      <c r="B240" t="s">
        <v>1387</v>
      </c>
      <c r="C240">
        <v>7511664</v>
      </c>
      <c r="D240">
        <v>54743438</v>
      </c>
      <c r="E240">
        <v>9710680</v>
      </c>
      <c r="F240">
        <v>3138968</v>
      </c>
      <c r="G240">
        <v>0</v>
      </c>
      <c r="J240" t="s">
        <v>856</v>
      </c>
      <c r="K240" t="s">
        <v>855</v>
      </c>
      <c r="M240" t="s">
        <v>855</v>
      </c>
      <c r="N240" t="b">
        <f t="shared" si="3"/>
        <v>0</v>
      </c>
    </row>
    <row r="241" spans="1:14" x14ac:dyDescent="0.35">
      <c r="A241" t="s">
        <v>855</v>
      </c>
      <c r="B241" t="s">
        <v>1388</v>
      </c>
      <c r="C241">
        <v>68017170</v>
      </c>
      <c r="D241">
        <v>0</v>
      </c>
      <c r="E241">
        <v>6002221</v>
      </c>
      <c r="F241">
        <v>3408048</v>
      </c>
      <c r="G241">
        <v>0</v>
      </c>
      <c r="J241" t="s">
        <v>859</v>
      </c>
      <c r="K241" t="s">
        <v>858</v>
      </c>
      <c r="M241" t="s">
        <v>858</v>
      </c>
      <c r="N241" t="b">
        <f t="shared" si="3"/>
        <v>0</v>
      </c>
    </row>
    <row r="242" spans="1:14" x14ac:dyDescent="0.35">
      <c r="A242" t="s">
        <v>858</v>
      </c>
      <c r="B242" t="s">
        <v>1389</v>
      </c>
      <c r="C242">
        <v>108769821</v>
      </c>
      <c r="D242">
        <v>0</v>
      </c>
      <c r="E242">
        <v>15640883</v>
      </c>
      <c r="F242">
        <v>4989393</v>
      </c>
      <c r="G242">
        <v>0</v>
      </c>
      <c r="J242" t="s">
        <v>862</v>
      </c>
      <c r="K242" t="s">
        <v>861</v>
      </c>
      <c r="M242" t="s">
        <v>861</v>
      </c>
      <c r="N242" t="b">
        <f t="shared" si="3"/>
        <v>0</v>
      </c>
    </row>
    <row r="243" spans="1:14" x14ac:dyDescent="0.35">
      <c r="A243" t="s">
        <v>861</v>
      </c>
      <c r="B243" t="s">
        <v>1390</v>
      </c>
      <c r="C243">
        <v>92296718</v>
      </c>
      <c r="D243">
        <v>0</v>
      </c>
      <c r="E243">
        <v>12911634</v>
      </c>
      <c r="F243">
        <v>4451004</v>
      </c>
      <c r="G243">
        <v>0</v>
      </c>
      <c r="J243" t="s">
        <v>865</v>
      </c>
      <c r="K243" t="s">
        <v>864</v>
      </c>
      <c r="M243" t="s">
        <v>864</v>
      </c>
      <c r="N243" t="b">
        <f t="shared" si="3"/>
        <v>0</v>
      </c>
    </row>
    <row r="244" spans="1:14" x14ac:dyDescent="0.35">
      <c r="A244" t="s">
        <v>864</v>
      </c>
      <c r="B244" t="s">
        <v>1391</v>
      </c>
      <c r="C244">
        <v>128607770</v>
      </c>
      <c r="D244">
        <v>42433753</v>
      </c>
      <c r="E244">
        <v>0</v>
      </c>
      <c r="F244">
        <v>0</v>
      </c>
      <c r="G244">
        <v>0</v>
      </c>
      <c r="J244" t="s">
        <v>868</v>
      </c>
      <c r="K244" t="s">
        <v>867</v>
      </c>
      <c r="M244" t="s">
        <v>867</v>
      </c>
      <c r="N244" t="b">
        <f t="shared" si="3"/>
        <v>0</v>
      </c>
    </row>
    <row r="245" spans="1:14" x14ac:dyDescent="0.35">
      <c r="A245" t="s">
        <v>867</v>
      </c>
      <c r="B245" t="s">
        <v>1392</v>
      </c>
      <c r="C245">
        <v>8238791</v>
      </c>
      <c r="D245">
        <v>63791895</v>
      </c>
      <c r="E245">
        <v>11593142</v>
      </c>
      <c r="F245">
        <v>0</v>
      </c>
      <c r="G245">
        <v>0</v>
      </c>
      <c r="J245" t="s">
        <v>871</v>
      </c>
      <c r="K245" t="s">
        <v>870</v>
      </c>
      <c r="M245" t="s">
        <v>870</v>
      </c>
      <c r="N245" t="b">
        <f t="shared" si="3"/>
        <v>0</v>
      </c>
    </row>
    <row r="246" spans="1:14" x14ac:dyDescent="0.35">
      <c r="A246" t="s">
        <v>870</v>
      </c>
      <c r="B246" t="s">
        <v>1393</v>
      </c>
      <c r="C246">
        <v>15319290.42</v>
      </c>
      <c r="D246">
        <v>96909469.010000005</v>
      </c>
      <c r="E246">
        <v>14131086.300000001</v>
      </c>
      <c r="F246">
        <v>0</v>
      </c>
      <c r="G246">
        <v>0</v>
      </c>
      <c r="J246" t="s">
        <v>874</v>
      </c>
      <c r="K246" t="s">
        <v>873</v>
      </c>
      <c r="M246" t="s">
        <v>873</v>
      </c>
      <c r="N246" t="b">
        <f t="shared" si="3"/>
        <v>0</v>
      </c>
    </row>
    <row r="247" spans="1:14" x14ac:dyDescent="0.35">
      <c r="A247" t="s">
        <v>873</v>
      </c>
      <c r="B247" t="s">
        <v>1394</v>
      </c>
      <c r="C247">
        <v>86984374</v>
      </c>
      <c r="D247">
        <v>0</v>
      </c>
      <c r="E247">
        <v>12628130</v>
      </c>
      <c r="F247">
        <v>4455577</v>
      </c>
      <c r="G247">
        <v>1012510</v>
      </c>
      <c r="J247" t="s">
        <v>877</v>
      </c>
      <c r="K247" t="s">
        <v>876</v>
      </c>
      <c r="M247" t="s">
        <v>876</v>
      </c>
      <c r="N247" t="b">
        <f t="shared" si="3"/>
        <v>0</v>
      </c>
    </row>
    <row r="248" spans="1:14" x14ac:dyDescent="0.35">
      <c r="A248" t="s">
        <v>876</v>
      </c>
      <c r="B248" t="s">
        <v>1395</v>
      </c>
      <c r="C248">
        <v>9295521</v>
      </c>
      <c r="D248">
        <v>67949584</v>
      </c>
      <c r="E248">
        <v>12053256</v>
      </c>
      <c r="F248">
        <v>3896203</v>
      </c>
      <c r="G248">
        <v>0</v>
      </c>
      <c r="J248" t="s">
        <v>880</v>
      </c>
      <c r="K248" t="s">
        <v>879</v>
      </c>
      <c r="M248" t="s">
        <v>879</v>
      </c>
      <c r="N248" t="b">
        <f t="shared" si="3"/>
        <v>0</v>
      </c>
    </row>
    <row r="249" spans="1:14" x14ac:dyDescent="0.35">
      <c r="A249" t="s">
        <v>879</v>
      </c>
      <c r="B249" t="s">
        <v>1396</v>
      </c>
      <c r="C249">
        <v>7359246</v>
      </c>
      <c r="D249">
        <v>46957563</v>
      </c>
      <c r="E249">
        <v>8329581</v>
      </c>
      <c r="F249">
        <v>2692529</v>
      </c>
      <c r="G249">
        <v>0</v>
      </c>
      <c r="J249" t="s">
        <v>883</v>
      </c>
      <c r="K249" t="s">
        <v>882</v>
      </c>
      <c r="M249" t="s">
        <v>882</v>
      </c>
      <c r="N249" t="b">
        <f t="shared" si="3"/>
        <v>0</v>
      </c>
    </row>
    <row r="250" spans="1:14" x14ac:dyDescent="0.35">
      <c r="A250" t="s">
        <v>882</v>
      </c>
      <c r="B250" t="s">
        <v>1397</v>
      </c>
      <c r="C250">
        <v>6316795</v>
      </c>
      <c r="D250">
        <v>42826338</v>
      </c>
      <c r="E250">
        <v>6244825</v>
      </c>
      <c r="F250">
        <v>0</v>
      </c>
      <c r="G250">
        <v>0</v>
      </c>
      <c r="J250" t="s">
        <v>886</v>
      </c>
      <c r="K250" t="s">
        <v>885</v>
      </c>
      <c r="M250" t="s">
        <v>885</v>
      </c>
      <c r="N250" t="b">
        <f t="shared" si="3"/>
        <v>0</v>
      </c>
    </row>
    <row r="251" spans="1:14" x14ac:dyDescent="0.35">
      <c r="A251" t="s">
        <v>885</v>
      </c>
      <c r="B251" t="s">
        <v>1398</v>
      </c>
      <c r="C251">
        <v>175469827</v>
      </c>
      <c r="D251">
        <v>0</v>
      </c>
      <c r="E251">
        <v>22118412</v>
      </c>
      <c r="F251">
        <v>0</v>
      </c>
      <c r="G251">
        <v>9974115</v>
      </c>
      <c r="J251" t="s">
        <v>889</v>
      </c>
      <c r="K251" t="s">
        <v>888</v>
      </c>
      <c r="M251" t="s">
        <v>888</v>
      </c>
      <c r="N251" t="b">
        <f t="shared" si="3"/>
        <v>0</v>
      </c>
    </row>
    <row r="252" spans="1:14" x14ac:dyDescent="0.35">
      <c r="A252" t="s">
        <v>888</v>
      </c>
      <c r="B252" t="s">
        <v>1399</v>
      </c>
      <c r="C252">
        <v>102622787</v>
      </c>
      <c r="D252">
        <v>0</v>
      </c>
      <c r="E252">
        <v>15889851</v>
      </c>
      <c r="F252">
        <v>4717453</v>
      </c>
      <c r="G252">
        <v>0</v>
      </c>
      <c r="J252" t="s">
        <v>892</v>
      </c>
      <c r="K252" t="s">
        <v>891</v>
      </c>
      <c r="M252" t="s">
        <v>891</v>
      </c>
      <c r="N252" t="b">
        <f t="shared" si="3"/>
        <v>0</v>
      </c>
    </row>
    <row r="253" spans="1:14" x14ac:dyDescent="0.35">
      <c r="A253" t="s">
        <v>891</v>
      </c>
      <c r="B253" t="s">
        <v>1400</v>
      </c>
      <c r="C253">
        <v>95697088</v>
      </c>
      <c r="D253">
        <v>0</v>
      </c>
      <c r="E253">
        <v>16203085</v>
      </c>
      <c r="F253">
        <v>5237631</v>
      </c>
      <c r="G253">
        <v>0</v>
      </c>
      <c r="J253" t="s">
        <v>895</v>
      </c>
      <c r="K253" t="s">
        <v>894</v>
      </c>
      <c r="M253" t="s">
        <v>894</v>
      </c>
      <c r="N253" t="b">
        <f t="shared" si="3"/>
        <v>0</v>
      </c>
    </row>
    <row r="254" spans="1:14" x14ac:dyDescent="0.35">
      <c r="A254" t="s">
        <v>894</v>
      </c>
      <c r="B254" t="s">
        <v>1401</v>
      </c>
      <c r="C254">
        <v>13008473</v>
      </c>
      <c r="D254">
        <v>93985796</v>
      </c>
      <c r="E254">
        <v>15519845</v>
      </c>
      <c r="F254">
        <v>0</v>
      </c>
      <c r="G254">
        <v>0</v>
      </c>
      <c r="J254" t="s">
        <v>898</v>
      </c>
      <c r="K254" t="s">
        <v>897</v>
      </c>
      <c r="M254" t="s">
        <v>897</v>
      </c>
      <c r="N254" t="b">
        <f t="shared" si="3"/>
        <v>0</v>
      </c>
    </row>
    <row r="255" spans="1:14" x14ac:dyDescent="0.35">
      <c r="A255" t="s">
        <v>897</v>
      </c>
      <c r="B255" t="s">
        <v>1402</v>
      </c>
      <c r="C255">
        <v>14969667</v>
      </c>
      <c r="D255">
        <v>67403253</v>
      </c>
      <c r="E255">
        <v>13007347</v>
      </c>
      <c r="F255">
        <v>0</v>
      </c>
      <c r="G255">
        <v>0</v>
      </c>
      <c r="J255" t="s">
        <v>901</v>
      </c>
      <c r="K255" t="s">
        <v>900</v>
      </c>
      <c r="M255" t="s">
        <v>900</v>
      </c>
      <c r="N255" t="b">
        <f t="shared" si="3"/>
        <v>0</v>
      </c>
    </row>
    <row r="256" spans="1:14" x14ac:dyDescent="0.35">
      <c r="A256" t="s">
        <v>900</v>
      </c>
      <c r="B256" t="s">
        <v>1403</v>
      </c>
      <c r="C256">
        <v>114764996</v>
      </c>
      <c r="D256">
        <v>0</v>
      </c>
      <c r="E256">
        <v>11101248</v>
      </c>
      <c r="F256">
        <v>6303263</v>
      </c>
      <c r="G256">
        <v>0</v>
      </c>
      <c r="J256" t="s">
        <v>904</v>
      </c>
      <c r="K256" t="s">
        <v>903</v>
      </c>
      <c r="M256" t="s">
        <v>903</v>
      </c>
      <c r="N256" t="b">
        <f t="shared" si="3"/>
        <v>0</v>
      </c>
    </row>
    <row r="257" spans="1:14" x14ac:dyDescent="0.35">
      <c r="A257" t="s">
        <v>903</v>
      </c>
      <c r="B257" t="s">
        <v>1404</v>
      </c>
      <c r="C257">
        <v>9931266.9100000001</v>
      </c>
      <c r="D257">
        <v>63390501.920000002</v>
      </c>
      <c r="E257">
        <v>11520186.57</v>
      </c>
      <c r="F257">
        <v>0</v>
      </c>
      <c r="G257">
        <v>0</v>
      </c>
      <c r="J257" t="s">
        <v>907</v>
      </c>
      <c r="K257" t="s">
        <v>906</v>
      </c>
      <c r="M257" t="s">
        <v>906</v>
      </c>
      <c r="N257" t="b">
        <f t="shared" si="3"/>
        <v>0</v>
      </c>
    </row>
    <row r="258" spans="1:14" x14ac:dyDescent="0.35">
      <c r="A258" t="s">
        <v>906</v>
      </c>
      <c r="B258" t="s">
        <v>1405</v>
      </c>
      <c r="C258">
        <v>112959709.2</v>
      </c>
      <c r="D258">
        <v>29063324.800000001</v>
      </c>
      <c r="E258">
        <v>0</v>
      </c>
      <c r="F258">
        <v>0</v>
      </c>
      <c r="G258">
        <v>0</v>
      </c>
      <c r="J258" t="s">
        <v>910</v>
      </c>
      <c r="K258" t="s">
        <v>909</v>
      </c>
      <c r="M258" t="s">
        <v>909</v>
      </c>
      <c r="N258" t="b">
        <f t="shared" si="3"/>
        <v>0</v>
      </c>
    </row>
    <row r="259" spans="1:14" x14ac:dyDescent="0.35">
      <c r="A259" t="s">
        <v>909</v>
      </c>
      <c r="B259" t="s">
        <v>1406</v>
      </c>
      <c r="C259">
        <v>10923560</v>
      </c>
      <c r="D259">
        <v>71512297</v>
      </c>
      <c r="E259">
        <v>11165538</v>
      </c>
      <c r="F259">
        <v>4030165</v>
      </c>
      <c r="G259">
        <v>0</v>
      </c>
      <c r="J259" t="s">
        <v>913</v>
      </c>
      <c r="K259" t="s">
        <v>912</v>
      </c>
      <c r="M259" t="s">
        <v>912</v>
      </c>
      <c r="N259" t="b">
        <f t="shared" ref="N259:N310" si="4">IF(A259=M259,TRUE,FALSE)</f>
        <v>0</v>
      </c>
    </row>
    <row r="260" spans="1:14" x14ac:dyDescent="0.35">
      <c r="A260" t="s">
        <v>912</v>
      </c>
      <c r="B260" t="s">
        <v>1407</v>
      </c>
      <c r="C260">
        <v>127551218</v>
      </c>
      <c r="D260">
        <v>0</v>
      </c>
      <c r="E260">
        <v>18525676</v>
      </c>
      <c r="F260">
        <v>6098953</v>
      </c>
      <c r="G260">
        <v>0</v>
      </c>
      <c r="J260" t="s">
        <v>917</v>
      </c>
      <c r="K260" t="s">
        <v>916</v>
      </c>
      <c r="M260" t="s">
        <v>916</v>
      </c>
      <c r="N260" t="b">
        <f t="shared" si="4"/>
        <v>0</v>
      </c>
    </row>
    <row r="261" spans="1:14" x14ac:dyDescent="0.35">
      <c r="A261" t="s">
        <v>916</v>
      </c>
      <c r="B261" t="s">
        <v>1408</v>
      </c>
      <c r="C261">
        <v>104622378</v>
      </c>
      <c r="D261">
        <v>0</v>
      </c>
      <c r="E261">
        <v>14452760</v>
      </c>
      <c r="F261">
        <v>0</v>
      </c>
      <c r="G261">
        <v>6517353</v>
      </c>
      <c r="J261" t="s">
        <v>920</v>
      </c>
      <c r="K261" t="s">
        <v>919</v>
      </c>
      <c r="M261" t="s">
        <v>919</v>
      </c>
      <c r="N261" t="b">
        <f t="shared" si="4"/>
        <v>0</v>
      </c>
    </row>
    <row r="262" spans="1:14" x14ac:dyDescent="0.35">
      <c r="A262" t="s">
        <v>919</v>
      </c>
      <c r="B262" t="s">
        <v>1409</v>
      </c>
      <c r="C262">
        <v>4407330</v>
      </c>
      <c r="D262">
        <v>32185058</v>
      </c>
      <c r="E262">
        <v>5709156</v>
      </c>
      <c r="F262">
        <v>1845479</v>
      </c>
      <c r="G262">
        <v>0</v>
      </c>
      <c r="J262" t="s">
        <v>923</v>
      </c>
      <c r="K262" t="s">
        <v>922</v>
      </c>
      <c r="M262" t="s">
        <v>922</v>
      </c>
      <c r="N262" t="b">
        <f t="shared" si="4"/>
        <v>0</v>
      </c>
    </row>
    <row r="263" spans="1:14" x14ac:dyDescent="0.35">
      <c r="A263" t="s">
        <v>922</v>
      </c>
      <c r="B263" t="s">
        <v>1410</v>
      </c>
      <c r="C263">
        <v>10007882</v>
      </c>
      <c r="D263">
        <v>62929745.630000003</v>
      </c>
      <c r="E263">
        <v>11436460.449999999</v>
      </c>
      <c r="F263">
        <v>0</v>
      </c>
      <c r="G263">
        <v>0</v>
      </c>
      <c r="J263" t="s">
        <v>926</v>
      </c>
      <c r="K263" t="s">
        <v>925</v>
      </c>
      <c r="M263" t="s">
        <v>925</v>
      </c>
      <c r="N263" t="b">
        <f t="shared" si="4"/>
        <v>0</v>
      </c>
    </row>
    <row r="264" spans="1:14" x14ac:dyDescent="0.35">
      <c r="A264" t="s">
        <v>925</v>
      </c>
      <c r="B264" t="s">
        <v>1411</v>
      </c>
      <c r="C264">
        <v>13501978</v>
      </c>
      <c r="D264">
        <v>77251779</v>
      </c>
      <c r="E264">
        <v>12237512</v>
      </c>
      <c r="F264">
        <v>4555813</v>
      </c>
      <c r="G264">
        <v>0</v>
      </c>
      <c r="J264" t="s">
        <v>929</v>
      </c>
      <c r="K264" t="s">
        <v>928</v>
      </c>
      <c r="M264" t="s">
        <v>928</v>
      </c>
      <c r="N264" t="b">
        <f t="shared" si="4"/>
        <v>0</v>
      </c>
    </row>
    <row r="265" spans="1:14" x14ac:dyDescent="0.35">
      <c r="A265" t="s">
        <v>928</v>
      </c>
      <c r="B265" t="s">
        <v>1412</v>
      </c>
      <c r="C265">
        <v>82672458</v>
      </c>
      <c r="D265">
        <v>0</v>
      </c>
      <c r="E265">
        <v>13483962</v>
      </c>
      <c r="F265">
        <v>5739571</v>
      </c>
      <c r="G265">
        <v>0</v>
      </c>
      <c r="J265" t="s">
        <v>932</v>
      </c>
      <c r="K265" t="s">
        <v>931</v>
      </c>
      <c r="M265" t="s">
        <v>931</v>
      </c>
      <c r="N265" t="b">
        <f t="shared" si="4"/>
        <v>0</v>
      </c>
    </row>
    <row r="266" spans="1:14" x14ac:dyDescent="0.35">
      <c r="A266" t="s">
        <v>931</v>
      </c>
      <c r="B266" t="s">
        <v>1413</v>
      </c>
      <c r="C266">
        <v>11385432</v>
      </c>
      <c r="D266">
        <v>69904959</v>
      </c>
      <c r="E266">
        <v>10902444</v>
      </c>
      <c r="F266">
        <v>3758379</v>
      </c>
      <c r="G266">
        <v>0</v>
      </c>
      <c r="J266" t="s">
        <v>935</v>
      </c>
      <c r="K266" t="s">
        <v>934</v>
      </c>
      <c r="M266" t="s">
        <v>934</v>
      </c>
      <c r="N266" t="b">
        <f t="shared" si="4"/>
        <v>0</v>
      </c>
    </row>
    <row r="267" spans="1:14" x14ac:dyDescent="0.35">
      <c r="A267" t="s">
        <v>934</v>
      </c>
      <c r="B267" t="s">
        <v>1414</v>
      </c>
      <c r="C267">
        <v>10089081</v>
      </c>
      <c r="D267">
        <v>71403970</v>
      </c>
      <c r="E267">
        <v>12139383</v>
      </c>
      <c r="F267">
        <v>3872425</v>
      </c>
      <c r="G267">
        <v>0</v>
      </c>
      <c r="J267" t="s">
        <v>938</v>
      </c>
      <c r="K267" t="s">
        <v>937</v>
      </c>
      <c r="M267" t="s">
        <v>937</v>
      </c>
      <c r="N267" t="b">
        <f t="shared" si="4"/>
        <v>0</v>
      </c>
    </row>
    <row r="268" spans="1:14" x14ac:dyDescent="0.35">
      <c r="A268" t="s">
        <v>937</v>
      </c>
      <c r="B268" t="s">
        <v>1415</v>
      </c>
      <c r="C268">
        <v>7244906</v>
      </c>
      <c r="D268">
        <v>51974864</v>
      </c>
      <c r="E268">
        <v>10030006.5</v>
      </c>
      <c r="F268">
        <v>0</v>
      </c>
      <c r="G268">
        <v>0</v>
      </c>
      <c r="J268" t="s">
        <v>941</v>
      </c>
      <c r="K268" t="s">
        <v>940</v>
      </c>
      <c r="M268" t="s">
        <v>940</v>
      </c>
      <c r="N268" t="b">
        <f t="shared" si="4"/>
        <v>0</v>
      </c>
    </row>
    <row r="269" spans="1:14" x14ac:dyDescent="0.35">
      <c r="A269" t="s">
        <v>940</v>
      </c>
      <c r="B269" t="s">
        <v>1416</v>
      </c>
      <c r="C269">
        <v>13430051</v>
      </c>
      <c r="D269">
        <v>65719561</v>
      </c>
      <c r="E269">
        <v>10261092</v>
      </c>
      <c r="F269">
        <v>3703708</v>
      </c>
      <c r="G269">
        <v>0</v>
      </c>
      <c r="J269" t="s">
        <v>944</v>
      </c>
      <c r="K269" t="s">
        <v>943</v>
      </c>
      <c r="M269" t="s">
        <v>943</v>
      </c>
      <c r="N269" t="b">
        <f t="shared" si="4"/>
        <v>0</v>
      </c>
    </row>
    <row r="270" spans="1:14" x14ac:dyDescent="0.35">
      <c r="A270" t="s">
        <v>943</v>
      </c>
      <c r="B270" t="s">
        <v>1417</v>
      </c>
      <c r="C270">
        <v>9644909</v>
      </c>
      <c r="D270">
        <v>60040405</v>
      </c>
      <c r="E270">
        <v>8754935</v>
      </c>
      <c r="F270">
        <v>0</v>
      </c>
      <c r="G270">
        <v>0</v>
      </c>
      <c r="J270" t="s">
        <v>947</v>
      </c>
      <c r="K270" t="s">
        <v>946</v>
      </c>
      <c r="M270" t="s">
        <v>946</v>
      </c>
      <c r="N270" t="b">
        <f t="shared" si="4"/>
        <v>0</v>
      </c>
    </row>
    <row r="271" spans="1:14" x14ac:dyDescent="0.35">
      <c r="A271" t="s">
        <v>946</v>
      </c>
      <c r="B271" t="s">
        <v>1418</v>
      </c>
      <c r="C271">
        <v>74451167</v>
      </c>
      <c r="D271">
        <v>0</v>
      </c>
      <c r="E271">
        <v>11288088</v>
      </c>
      <c r="F271">
        <v>3891322</v>
      </c>
      <c r="G271">
        <v>0</v>
      </c>
      <c r="J271" t="s">
        <v>950</v>
      </c>
      <c r="K271" t="s">
        <v>949</v>
      </c>
      <c r="M271" t="s">
        <v>949</v>
      </c>
      <c r="N271" t="b">
        <f t="shared" si="4"/>
        <v>0</v>
      </c>
    </row>
    <row r="272" spans="1:14" x14ac:dyDescent="0.35">
      <c r="A272" t="s">
        <v>949</v>
      </c>
      <c r="B272" t="s">
        <v>1419</v>
      </c>
      <c r="C272">
        <v>15284137</v>
      </c>
      <c r="D272">
        <v>76345362</v>
      </c>
      <c r="E272">
        <v>11920146</v>
      </c>
      <c r="F272">
        <v>4302358</v>
      </c>
      <c r="G272">
        <v>0</v>
      </c>
      <c r="J272" t="s">
        <v>953</v>
      </c>
      <c r="K272" t="s">
        <v>952</v>
      </c>
      <c r="M272" t="s">
        <v>952</v>
      </c>
      <c r="N272" t="b">
        <f t="shared" si="4"/>
        <v>0</v>
      </c>
    </row>
    <row r="273" spans="1:14" x14ac:dyDescent="0.35">
      <c r="A273" t="s">
        <v>952</v>
      </c>
      <c r="B273" t="s">
        <v>1420</v>
      </c>
      <c r="C273">
        <v>78451600</v>
      </c>
      <c r="D273">
        <v>0</v>
      </c>
      <c r="E273">
        <v>11389795</v>
      </c>
      <c r="F273">
        <v>4240222</v>
      </c>
      <c r="G273">
        <v>0</v>
      </c>
      <c r="J273" t="s">
        <v>956</v>
      </c>
      <c r="K273" t="s">
        <v>955</v>
      </c>
      <c r="M273" t="s">
        <v>955</v>
      </c>
      <c r="N273" t="b">
        <f t="shared" si="4"/>
        <v>0</v>
      </c>
    </row>
    <row r="274" spans="1:14" x14ac:dyDescent="0.35">
      <c r="A274" t="s">
        <v>955</v>
      </c>
      <c r="B274" t="s">
        <v>1421</v>
      </c>
      <c r="C274">
        <v>6114230</v>
      </c>
      <c r="D274">
        <v>38050824</v>
      </c>
      <c r="E274">
        <v>6027660</v>
      </c>
      <c r="F274">
        <v>2243993</v>
      </c>
      <c r="G274">
        <v>0</v>
      </c>
      <c r="J274" t="s">
        <v>959</v>
      </c>
      <c r="K274" t="s">
        <v>958</v>
      </c>
      <c r="M274" t="s">
        <v>958</v>
      </c>
      <c r="N274" t="b">
        <f t="shared" si="4"/>
        <v>0</v>
      </c>
    </row>
    <row r="275" spans="1:14" x14ac:dyDescent="0.35">
      <c r="A275" t="s">
        <v>958</v>
      </c>
      <c r="B275" t="s">
        <v>1422</v>
      </c>
      <c r="C275">
        <v>121673615</v>
      </c>
      <c r="D275">
        <v>42807980.670000002</v>
      </c>
      <c r="E275">
        <v>0</v>
      </c>
      <c r="F275">
        <v>0</v>
      </c>
      <c r="G275">
        <v>0</v>
      </c>
      <c r="J275" t="s">
        <v>962</v>
      </c>
      <c r="K275" t="s">
        <v>961</v>
      </c>
      <c r="M275" t="s">
        <v>961</v>
      </c>
      <c r="N275" t="b">
        <f t="shared" si="4"/>
        <v>0</v>
      </c>
    </row>
    <row r="276" spans="1:14" x14ac:dyDescent="0.35">
      <c r="A276" t="s">
        <v>961</v>
      </c>
      <c r="B276" t="s">
        <v>1423</v>
      </c>
      <c r="C276">
        <v>112854354</v>
      </c>
      <c r="D276">
        <v>0</v>
      </c>
      <c r="E276">
        <v>17716308</v>
      </c>
      <c r="F276">
        <v>0</v>
      </c>
      <c r="G276">
        <v>7989023</v>
      </c>
      <c r="J276" t="s">
        <v>965</v>
      </c>
      <c r="K276" t="s">
        <v>964</v>
      </c>
      <c r="M276" t="s">
        <v>964</v>
      </c>
      <c r="N276" t="b">
        <f t="shared" si="4"/>
        <v>0</v>
      </c>
    </row>
    <row r="277" spans="1:14" x14ac:dyDescent="0.35">
      <c r="A277" t="s">
        <v>964</v>
      </c>
      <c r="B277" t="s">
        <v>1424</v>
      </c>
      <c r="C277">
        <v>11992578</v>
      </c>
      <c r="D277">
        <v>67917851</v>
      </c>
      <c r="E277">
        <v>10604321</v>
      </c>
      <c r="F277">
        <v>3827595</v>
      </c>
      <c r="G277">
        <v>0</v>
      </c>
      <c r="J277" t="s">
        <v>968</v>
      </c>
      <c r="K277" t="s">
        <v>967</v>
      </c>
      <c r="M277" t="s">
        <v>967</v>
      </c>
      <c r="N277" t="b">
        <f t="shared" si="4"/>
        <v>0</v>
      </c>
    </row>
    <row r="278" spans="1:14" x14ac:dyDescent="0.35">
      <c r="A278" t="s">
        <v>967</v>
      </c>
      <c r="B278" t="s">
        <v>1425</v>
      </c>
      <c r="C278">
        <v>10401841</v>
      </c>
      <c r="D278">
        <v>53853028</v>
      </c>
      <c r="E278">
        <v>8398969</v>
      </c>
      <c r="F278">
        <v>2895361</v>
      </c>
      <c r="G278">
        <v>0</v>
      </c>
      <c r="J278" t="s">
        <v>971</v>
      </c>
      <c r="K278" t="s">
        <v>970</v>
      </c>
      <c r="M278" t="s">
        <v>970</v>
      </c>
      <c r="N278" t="b">
        <f t="shared" si="4"/>
        <v>0</v>
      </c>
    </row>
    <row r="279" spans="1:14" x14ac:dyDescent="0.35">
      <c r="A279" t="s">
        <v>970</v>
      </c>
      <c r="B279" t="s">
        <v>1426</v>
      </c>
      <c r="C279">
        <v>12808781</v>
      </c>
      <c r="D279">
        <v>91437754</v>
      </c>
      <c r="E279">
        <v>13357936</v>
      </c>
      <c r="F279">
        <v>0</v>
      </c>
      <c r="G279">
        <v>0</v>
      </c>
      <c r="J279" t="s">
        <v>974</v>
      </c>
      <c r="K279" t="s">
        <v>973</v>
      </c>
      <c r="M279" t="s">
        <v>973</v>
      </c>
      <c r="N279" t="b">
        <f t="shared" si="4"/>
        <v>0</v>
      </c>
    </row>
    <row r="280" spans="1:14" x14ac:dyDescent="0.35">
      <c r="A280" t="s">
        <v>973</v>
      </c>
      <c r="B280" t="s">
        <v>1427</v>
      </c>
      <c r="C280">
        <v>166280797</v>
      </c>
      <c r="D280">
        <v>0</v>
      </c>
      <c r="E280">
        <v>23152991</v>
      </c>
      <c r="F280">
        <v>7552410</v>
      </c>
      <c r="G280">
        <v>0</v>
      </c>
      <c r="J280" t="s">
        <v>977</v>
      </c>
      <c r="K280" t="s">
        <v>976</v>
      </c>
      <c r="M280" t="s">
        <v>976</v>
      </c>
      <c r="N280" t="b">
        <f t="shared" si="4"/>
        <v>0</v>
      </c>
    </row>
    <row r="281" spans="1:14" x14ac:dyDescent="0.35">
      <c r="A281" t="s">
        <v>976</v>
      </c>
      <c r="B281" t="s">
        <v>1428</v>
      </c>
      <c r="C281">
        <v>138425250</v>
      </c>
      <c r="D281">
        <v>0</v>
      </c>
      <c r="E281">
        <v>13466718</v>
      </c>
      <c r="F281">
        <v>4884445</v>
      </c>
      <c r="G281">
        <v>0</v>
      </c>
      <c r="J281" t="s">
        <v>980</v>
      </c>
      <c r="K281" t="s">
        <v>979</v>
      </c>
      <c r="M281" t="s">
        <v>979</v>
      </c>
      <c r="N281" t="b">
        <f t="shared" si="4"/>
        <v>0</v>
      </c>
    </row>
    <row r="282" spans="1:14" x14ac:dyDescent="0.35">
      <c r="A282" t="s">
        <v>979</v>
      </c>
      <c r="B282" t="s">
        <v>1429</v>
      </c>
      <c r="C282">
        <v>121409400</v>
      </c>
      <c r="D282">
        <v>31099307</v>
      </c>
      <c r="E282">
        <v>0</v>
      </c>
      <c r="F282">
        <v>0</v>
      </c>
      <c r="G282">
        <v>0</v>
      </c>
      <c r="J282" t="s">
        <v>983</v>
      </c>
      <c r="K282" t="s">
        <v>982</v>
      </c>
      <c r="M282" t="s">
        <v>982</v>
      </c>
      <c r="N282" t="b">
        <f t="shared" si="4"/>
        <v>0</v>
      </c>
    </row>
    <row r="283" spans="1:14" x14ac:dyDescent="0.35">
      <c r="A283" t="s">
        <v>982</v>
      </c>
      <c r="B283" t="s">
        <v>1430</v>
      </c>
      <c r="C283">
        <v>65834065</v>
      </c>
      <c r="D283">
        <v>54602497</v>
      </c>
      <c r="E283">
        <v>0</v>
      </c>
      <c r="F283">
        <v>0</v>
      </c>
      <c r="G283">
        <v>0</v>
      </c>
      <c r="J283" t="s">
        <v>986</v>
      </c>
      <c r="K283" t="s">
        <v>985</v>
      </c>
      <c r="M283" t="s">
        <v>985</v>
      </c>
      <c r="N283" t="b">
        <f t="shared" si="4"/>
        <v>0</v>
      </c>
    </row>
    <row r="284" spans="1:14" x14ac:dyDescent="0.35">
      <c r="A284" t="s">
        <v>985</v>
      </c>
      <c r="B284" t="s">
        <v>1431</v>
      </c>
      <c r="C284">
        <v>114821474</v>
      </c>
      <c r="D284">
        <v>0</v>
      </c>
      <c r="E284">
        <v>16372027</v>
      </c>
      <c r="F284">
        <v>5735494</v>
      </c>
      <c r="G284">
        <v>0</v>
      </c>
      <c r="J284" t="s">
        <v>989</v>
      </c>
      <c r="K284" t="s">
        <v>988</v>
      </c>
      <c r="M284" t="s">
        <v>988</v>
      </c>
      <c r="N284" t="b">
        <f t="shared" si="4"/>
        <v>0</v>
      </c>
    </row>
    <row r="285" spans="1:14" x14ac:dyDescent="0.35">
      <c r="A285" t="s">
        <v>988</v>
      </c>
      <c r="B285" t="s">
        <v>1432</v>
      </c>
      <c r="C285">
        <v>11976731</v>
      </c>
      <c r="D285">
        <v>89727752</v>
      </c>
      <c r="E285">
        <v>14816715</v>
      </c>
      <c r="F285">
        <v>0</v>
      </c>
      <c r="G285">
        <v>0</v>
      </c>
      <c r="J285" t="s">
        <v>992</v>
      </c>
      <c r="K285" t="s">
        <v>991</v>
      </c>
      <c r="M285" t="s">
        <v>991</v>
      </c>
      <c r="N285" t="b">
        <f t="shared" si="4"/>
        <v>0</v>
      </c>
    </row>
    <row r="286" spans="1:14" x14ac:dyDescent="0.35">
      <c r="A286" t="s">
        <v>991</v>
      </c>
      <c r="B286" t="s">
        <v>1433</v>
      </c>
      <c r="C286">
        <v>9571242</v>
      </c>
      <c r="D286">
        <v>51830304</v>
      </c>
      <c r="E286">
        <v>7557760</v>
      </c>
      <c r="F286">
        <v>0</v>
      </c>
      <c r="G286">
        <v>0</v>
      </c>
      <c r="J286" t="s">
        <v>995</v>
      </c>
      <c r="K286" t="s">
        <v>994</v>
      </c>
      <c r="M286" t="s">
        <v>994</v>
      </c>
      <c r="N286" t="b">
        <f t="shared" si="4"/>
        <v>0</v>
      </c>
    </row>
    <row r="287" spans="1:14" x14ac:dyDescent="0.35">
      <c r="A287" t="s">
        <v>994</v>
      </c>
      <c r="B287" t="s">
        <v>1434</v>
      </c>
      <c r="C287">
        <v>15036031</v>
      </c>
      <c r="D287">
        <v>91870380</v>
      </c>
      <c r="E287">
        <v>16695951.26</v>
      </c>
      <c r="F287">
        <v>0</v>
      </c>
      <c r="G287">
        <v>0</v>
      </c>
      <c r="J287" t="s">
        <v>998</v>
      </c>
      <c r="K287" t="s">
        <v>997</v>
      </c>
      <c r="M287" t="s">
        <v>997</v>
      </c>
      <c r="N287" t="b">
        <f t="shared" si="4"/>
        <v>0</v>
      </c>
    </row>
    <row r="288" spans="1:14" x14ac:dyDescent="0.35">
      <c r="A288" t="s">
        <v>997</v>
      </c>
      <c r="B288" t="s">
        <v>1435</v>
      </c>
      <c r="C288">
        <v>21128448</v>
      </c>
      <c r="D288">
        <v>108396927</v>
      </c>
      <c r="E288">
        <v>15111230</v>
      </c>
      <c r="F288">
        <v>6676462</v>
      </c>
      <c r="G288">
        <v>0</v>
      </c>
      <c r="J288" t="s">
        <v>1001</v>
      </c>
      <c r="K288" t="s">
        <v>1000</v>
      </c>
      <c r="M288" t="s">
        <v>1000</v>
      </c>
      <c r="N288" t="b">
        <f t="shared" si="4"/>
        <v>0</v>
      </c>
    </row>
    <row r="289" spans="1:14" x14ac:dyDescent="0.35">
      <c r="A289" t="s">
        <v>1000</v>
      </c>
      <c r="B289" t="s">
        <v>1436</v>
      </c>
      <c r="C289">
        <v>11641352</v>
      </c>
      <c r="D289">
        <v>66521314.659999996</v>
      </c>
      <c r="E289">
        <v>9699964.8000000007</v>
      </c>
      <c r="F289">
        <v>0</v>
      </c>
      <c r="G289">
        <v>0</v>
      </c>
      <c r="J289" t="s">
        <v>1004</v>
      </c>
      <c r="K289" t="s">
        <v>1003</v>
      </c>
      <c r="M289" t="s">
        <v>1003</v>
      </c>
      <c r="N289" t="b">
        <f t="shared" si="4"/>
        <v>0</v>
      </c>
    </row>
    <row r="290" spans="1:14" x14ac:dyDescent="0.35">
      <c r="A290" t="s">
        <v>1003</v>
      </c>
      <c r="B290" t="s">
        <v>1437</v>
      </c>
      <c r="C290">
        <v>114792310</v>
      </c>
      <c r="D290">
        <v>0</v>
      </c>
      <c r="E290">
        <v>15999313.9</v>
      </c>
      <c r="F290">
        <v>4903635.8710000003</v>
      </c>
      <c r="G290">
        <v>0</v>
      </c>
      <c r="J290" t="s">
        <v>1007</v>
      </c>
      <c r="K290" t="s">
        <v>1006</v>
      </c>
      <c r="M290" t="s">
        <v>1006</v>
      </c>
      <c r="N290" t="b">
        <f t="shared" si="4"/>
        <v>0</v>
      </c>
    </row>
    <row r="291" spans="1:14" x14ac:dyDescent="0.35">
      <c r="A291" t="s">
        <v>1006</v>
      </c>
      <c r="B291" t="s">
        <v>1438</v>
      </c>
      <c r="C291">
        <v>6947600</v>
      </c>
      <c r="D291">
        <v>32199655.370000001</v>
      </c>
      <c r="E291">
        <v>5100771.6399999997</v>
      </c>
      <c r="F291">
        <v>1898928</v>
      </c>
      <c r="G291">
        <v>0</v>
      </c>
      <c r="J291" t="s">
        <v>1010</v>
      </c>
      <c r="K291" t="s">
        <v>1009</v>
      </c>
      <c r="M291" t="s">
        <v>1009</v>
      </c>
      <c r="N291" t="b">
        <f t="shared" si="4"/>
        <v>0</v>
      </c>
    </row>
    <row r="292" spans="1:14" x14ac:dyDescent="0.35">
      <c r="A292" t="s">
        <v>1009</v>
      </c>
      <c r="B292" t="s">
        <v>1439</v>
      </c>
      <c r="C292">
        <v>8905486</v>
      </c>
      <c r="D292">
        <v>57042865</v>
      </c>
      <c r="E292">
        <v>8907003</v>
      </c>
      <c r="F292">
        <v>2910739</v>
      </c>
      <c r="G292">
        <v>0</v>
      </c>
      <c r="J292" t="s">
        <v>1013</v>
      </c>
      <c r="K292" t="s">
        <v>1012</v>
      </c>
      <c r="M292" t="s">
        <v>1012</v>
      </c>
      <c r="N292" t="b">
        <f t="shared" si="4"/>
        <v>0</v>
      </c>
    </row>
    <row r="293" spans="1:14" x14ac:dyDescent="0.35">
      <c r="A293" t="s">
        <v>1012</v>
      </c>
      <c r="B293" t="s">
        <v>1440</v>
      </c>
      <c r="C293">
        <v>9402498</v>
      </c>
      <c r="D293">
        <v>44452351</v>
      </c>
      <c r="E293">
        <v>8575927</v>
      </c>
      <c r="F293">
        <v>0</v>
      </c>
      <c r="G293">
        <v>0</v>
      </c>
      <c r="J293" t="s">
        <v>1016</v>
      </c>
      <c r="K293" t="s">
        <v>1015</v>
      </c>
      <c r="M293" t="s">
        <v>1015</v>
      </c>
      <c r="N293" t="b">
        <f t="shared" si="4"/>
        <v>0</v>
      </c>
    </row>
    <row r="294" spans="1:14" x14ac:dyDescent="0.35">
      <c r="A294" t="s">
        <v>1015</v>
      </c>
      <c r="B294" t="s">
        <v>1441</v>
      </c>
      <c r="C294">
        <v>236538010</v>
      </c>
      <c r="D294">
        <v>0</v>
      </c>
      <c r="E294">
        <v>38815507</v>
      </c>
      <c r="F294">
        <v>9520996</v>
      </c>
      <c r="G294">
        <v>0</v>
      </c>
      <c r="J294" t="s">
        <v>1019</v>
      </c>
      <c r="K294" t="s">
        <v>1018</v>
      </c>
      <c r="M294" t="s">
        <v>1018</v>
      </c>
      <c r="N294" t="b">
        <f t="shared" si="4"/>
        <v>0</v>
      </c>
    </row>
    <row r="295" spans="1:14" x14ac:dyDescent="0.35">
      <c r="A295" t="s">
        <v>1018</v>
      </c>
      <c r="B295" t="s">
        <v>1442</v>
      </c>
      <c r="C295">
        <v>9705854</v>
      </c>
      <c r="D295">
        <v>76258831</v>
      </c>
      <c r="E295">
        <v>11140479</v>
      </c>
      <c r="F295">
        <v>0</v>
      </c>
      <c r="G295">
        <v>0</v>
      </c>
      <c r="J295" t="s">
        <v>1022</v>
      </c>
      <c r="K295" t="s">
        <v>1021</v>
      </c>
      <c r="M295" t="s">
        <v>1021</v>
      </c>
      <c r="N295" t="b">
        <f t="shared" si="4"/>
        <v>0</v>
      </c>
    </row>
    <row r="296" spans="1:14" x14ac:dyDescent="0.35">
      <c r="A296" t="s">
        <v>1021</v>
      </c>
      <c r="B296" t="s">
        <v>1443</v>
      </c>
      <c r="C296">
        <v>15476019</v>
      </c>
      <c r="D296">
        <v>82603131</v>
      </c>
      <c r="E296">
        <v>14218402</v>
      </c>
      <c r="F296">
        <v>0</v>
      </c>
      <c r="G296">
        <v>0</v>
      </c>
      <c r="J296" t="s">
        <v>1025</v>
      </c>
      <c r="K296" t="s">
        <v>1024</v>
      </c>
      <c r="M296" t="s">
        <v>1024</v>
      </c>
      <c r="N296" t="b">
        <f t="shared" si="4"/>
        <v>0</v>
      </c>
    </row>
    <row r="297" spans="1:14" x14ac:dyDescent="0.35">
      <c r="A297" t="s">
        <v>1024</v>
      </c>
      <c r="B297" t="s">
        <v>1444</v>
      </c>
      <c r="C297">
        <v>63502788</v>
      </c>
      <c r="D297">
        <v>53426930</v>
      </c>
      <c r="E297">
        <v>0</v>
      </c>
      <c r="F297">
        <v>0</v>
      </c>
      <c r="G297">
        <v>0</v>
      </c>
      <c r="J297" t="s">
        <v>1028</v>
      </c>
      <c r="K297" t="s">
        <v>1027</v>
      </c>
      <c r="M297" t="s">
        <v>1027</v>
      </c>
      <c r="N297" t="b">
        <f t="shared" si="4"/>
        <v>0</v>
      </c>
    </row>
    <row r="298" spans="1:14" x14ac:dyDescent="0.35">
      <c r="A298" t="s">
        <v>1027</v>
      </c>
      <c r="B298" t="s">
        <v>1445</v>
      </c>
      <c r="C298">
        <v>132693902</v>
      </c>
      <c r="D298">
        <v>0</v>
      </c>
      <c r="E298">
        <v>21483030</v>
      </c>
      <c r="F298">
        <v>0</v>
      </c>
      <c r="G298">
        <v>9687595</v>
      </c>
      <c r="J298" t="s">
        <v>1031</v>
      </c>
      <c r="K298" t="s">
        <v>1030</v>
      </c>
      <c r="M298" t="s">
        <v>1030</v>
      </c>
      <c r="N298" t="b">
        <f t="shared" si="4"/>
        <v>0</v>
      </c>
    </row>
    <row r="299" spans="1:14" x14ac:dyDescent="0.35">
      <c r="A299" t="s">
        <v>1030</v>
      </c>
      <c r="B299" t="s">
        <v>1446</v>
      </c>
      <c r="C299">
        <v>338049614.89999998</v>
      </c>
      <c r="D299">
        <v>0</v>
      </c>
      <c r="E299">
        <v>45832704</v>
      </c>
      <c r="F299">
        <v>15088869.91</v>
      </c>
      <c r="G299">
        <v>0</v>
      </c>
      <c r="J299" t="s">
        <v>1034</v>
      </c>
      <c r="K299" t="s">
        <v>1033</v>
      </c>
      <c r="M299" t="s">
        <v>1033</v>
      </c>
      <c r="N299" t="b">
        <f t="shared" si="4"/>
        <v>0</v>
      </c>
    </row>
    <row r="300" spans="1:14" x14ac:dyDescent="0.35">
      <c r="A300" t="s">
        <v>1033</v>
      </c>
      <c r="B300" t="s">
        <v>1447</v>
      </c>
      <c r="C300">
        <v>12679653</v>
      </c>
      <c r="D300">
        <v>71704522</v>
      </c>
      <c r="E300">
        <v>12190480</v>
      </c>
      <c r="F300">
        <v>3888725</v>
      </c>
      <c r="G300">
        <v>0</v>
      </c>
      <c r="J300" t="s">
        <v>1037</v>
      </c>
      <c r="K300" t="s">
        <v>1036</v>
      </c>
      <c r="M300" t="s">
        <v>1036</v>
      </c>
      <c r="N300" t="b">
        <f t="shared" si="4"/>
        <v>0</v>
      </c>
    </row>
    <row r="301" spans="1:14" x14ac:dyDescent="0.35">
      <c r="A301" t="s">
        <v>1036</v>
      </c>
      <c r="B301" t="s">
        <v>1448</v>
      </c>
      <c r="C301">
        <v>84256170</v>
      </c>
      <c r="D301">
        <v>0</v>
      </c>
      <c r="E301">
        <v>16826083</v>
      </c>
      <c r="F301">
        <v>5157001</v>
      </c>
      <c r="G301">
        <v>0</v>
      </c>
      <c r="J301" t="s">
        <v>1040</v>
      </c>
      <c r="K301" t="s">
        <v>1039</v>
      </c>
      <c r="M301" t="s">
        <v>1039</v>
      </c>
      <c r="N301" t="b">
        <f t="shared" si="4"/>
        <v>0</v>
      </c>
    </row>
    <row r="302" spans="1:14" x14ac:dyDescent="0.35">
      <c r="A302" t="s">
        <v>1039</v>
      </c>
      <c r="B302" t="s">
        <v>1449</v>
      </c>
      <c r="C302">
        <v>163030300</v>
      </c>
      <c r="D302">
        <v>0</v>
      </c>
      <c r="E302">
        <v>22553000</v>
      </c>
      <c r="F302">
        <v>7957363</v>
      </c>
      <c r="G302">
        <v>1808275</v>
      </c>
      <c r="J302" t="s">
        <v>1043</v>
      </c>
      <c r="K302" t="s">
        <v>1042</v>
      </c>
      <c r="M302" t="s">
        <v>1042</v>
      </c>
      <c r="N302" t="b">
        <f t="shared" si="4"/>
        <v>0</v>
      </c>
    </row>
    <row r="303" spans="1:14" x14ac:dyDescent="0.35">
      <c r="A303" t="s">
        <v>1042</v>
      </c>
      <c r="B303" t="s">
        <v>1450</v>
      </c>
      <c r="C303">
        <v>10606601</v>
      </c>
      <c r="D303">
        <v>67526086.409999996</v>
      </c>
      <c r="E303">
        <v>12271771.83</v>
      </c>
      <c r="F303">
        <v>0</v>
      </c>
      <c r="G303">
        <v>0</v>
      </c>
      <c r="J303" t="s">
        <v>1046</v>
      </c>
      <c r="K303" t="s">
        <v>1045</v>
      </c>
      <c r="M303" t="s">
        <v>1045</v>
      </c>
      <c r="N303" t="b">
        <f t="shared" si="4"/>
        <v>0</v>
      </c>
    </row>
    <row r="304" spans="1:14" x14ac:dyDescent="0.35">
      <c r="A304" t="s">
        <v>1045</v>
      </c>
      <c r="B304" t="s">
        <v>1451</v>
      </c>
      <c r="C304">
        <v>130209594</v>
      </c>
      <c r="D304">
        <v>0</v>
      </c>
      <c r="E304">
        <v>18083043</v>
      </c>
      <c r="F304">
        <v>5542279</v>
      </c>
      <c r="G304">
        <v>0</v>
      </c>
      <c r="J304" t="s">
        <v>1049</v>
      </c>
      <c r="K304" t="s">
        <v>1048</v>
      </c>
      <c r="M304" t="s">
        <v>1048</v>
      </c>
      <c r="N304" t="b">
        <f t="shared" si="4"/>
        <v>0</v>
      </c>
    </row>
    <row r="305" spans="1:14" x14ac:dyDescent="0.35">
      <c r="A305" t="s">
        <v>1048</v>
      </c>
      <c r="B305" t="s">
        <v>1452</v>
      </c>
      <c r="C305">
        <v>118072890</v>
      </c>
      <c r="D305">
        <v>0</v>
      </c>
      <c r="E305">
        <v>12178923</v>
      </c>
      <c r="F305">
        <v>4417355</v>
      </c>
      <c r="G305">
        <v>0</v>
      </c>
      <c r="J305" t="s">
        <v>1052</v>
      </c>
      <c r="K305" t="s">
        <v>1051</v>
      </c>
      <c r="M305" t="s">
        <v>1051</v>
      </c>
      <c r="N305" t="b">
        <f t="shared" si="4"/>
        <v>0</v>
      </c>
    </row>
    <row r="306" spans="1:14" x14ac:dyDescent="0.35">
      <c r="A306" t="s">
        <v>1051</v>
      </c>
      <c r="B306" t="s">
        <v>1453</v>
      </c>
      <c r="C306">
        <v>6684853</v>
      </c>
      <c r="D306">
        <v>45434739</v>
      </c>
      <c r="E306">
        <v>8120990</v>
      </c>
      <c r="F306">
        <v>2908024</v>
      </c>
      <c r="G306">
        <v>0</v>
      </c>
      <c r="J306" t="s">
        <v>1055</v>
      </c>
      <c r="K306" t="s">
        <v>1054</v>
      </c>
      <c r="M306" t="s">
        <v>1054</v>
      </c>
      <c r="N306" t="b">
        <f t="shared" si="4"/>
        <v>0</v>
      </c>
    </row>
    <row r="307" spans="1:14" x14ac:dyDescent="0.35">
      <c r="A307" t="s">
        <v>1054</v>
      </c>
      <c r="B307" t="s">
        <v>1454</v>
      </c>
      <c r="C307">
        <v>9996110</v>
      </c>
      <c r="D307">
        <v>61623639</v>
      </c>
      <c r="E307">
        <v>8908798</v>
      </c>
      <c r="F307">
        <v>0</v>
      </c>
      <c r="G307">
        <v>0</v>
      </c>
      <c r="J307" t="s">
        <v>1058</v>
      </c>
      <c r="K307" t="s">
        <v>1057</v>
      </c>
      <c r="M307" t="s">
        <v>1057</v>
      </c>
      <c r="N307" t="b">
        <f t="shared" si="4"/>
        <v>0</v>
      </c>
    </row>
    <row r="308" spans="1:14" x14ac:dyDescent="0.35">
      <c r="A308" t="s">
        <v>1057</v>
      </c>
      <c r="B308" t="s">
        <v>1455</v>
      </c>
      <c r="C308">
        <v>9157001</v>
      </c>
      <c r="D308">
        <v>73775936</v>
      </c>
      <c r="E308">
        <v>13186687</v>
      </c>
      <c r="F308">
        <v>4721986</v>
      </c>
      <c r="G308">
        <v>0</v>
      </c>
      <c r="J308" t="s">
        <v>1061</v>
      </c>
      <c r="K308" t="s">
        <v>1060</v>
      </c>
      <c r="M308" t="s">
        <v>1060</v>
      </c>
      <c r="N308" t="b">
        <f t="shared" si="4"/>
        <v>0</v>
      </c>
    </row>
    <row r="309" spans="1:14" x14ac:dyDescent="0.35">
      <c r="A309" t="s">
        <v>1060</v>
      </c>
      <c r="B309" t="s">
        <v>1456</v>
      </c>
      <c r="C309">
        <v>9025249</v>
      </c>
      <c r="D309">
        <v>57549774</v>
      </c>
      <c r="E309">
        <v>8986155</v>
      </c>
      <c r="F309">
        <v>2936605</v>
      </c>
      <c r="G309">
        <v>0</v>
      </c>
      <c r="J309" t="s">
        <v>1064</v>
      </c>
      <c r="K309" t="s">
        <v>1063</v>
      </c>
      <c r="M309" t="s">
        <v>1063</v>
      </c>
      <c r="N309" t="b">
        <f t="shared" si="4"/>
        <v>0</v>
      </c>
    </row>
    <row r="310" spans="1:14" x14ac:dyDescent="0.35">
      <c r="A310" t="s">
        <v>1063</v>
      </c>
      <c r="B310" t="s">
        <v>1457</v>
      </c>
      <c r="C310">
        <v>9434410</v>
      </c>
      <c r="D310">
        <v>47797812</v>
      </c>
      <c r="E310">
        <v>8543365</v>
      </c>
      <c r="F310">
        <v>3059271</v>
      </c>
      <c r="G310">
        <v>0</v>
      </c>
      <c r="J310" t="s">
        <v>1067</v>
      </c>
      <c r="K310" t="s">
        <v>1066</v>
      </c>
      <c r="M310" t="s">
        <v>1066</v>
      </c>
      <c r="N310" t="b">
        <f t="shared" si="4"/>
        <v>0</v>
      </c>
    </row>
    <row r="311" spans="1:14" x14ac:dyDescent="0.35">
      <c r="K311" t="s">
        <v>1458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C6B6F-C93F-41AA-A7B5-6B88727EF28E}">
  <sheetPr codeName="Sheet6"/>
  <dimension ref="A1:M337"/>
  <sheetViews>
    <sheetView topLeftCell="A304" zoomScale="80" zoomScaleNormal="80" workbookViewId="0">
      <selection activeCell="E334" sqref="E334"/>
    </sheetView>
  </sheetViews>
  <sheetFormatPr defaultRowHeight="14.5" x14ac:dyDescent="0.35"/>
  <cols>
    <col min="2" max="2" width="10.26953125" bestFit="1" customWidth="1"/>
    <col min="3" max="3" width="17.453125" bestFit="1" customWidth="1"/>
    <col min="4" max="4" width="6" bestFit="1" customWidth="1"/>
    <col min="5" max="5" width="18.6328125" bestFit="1" customWidth="1"/>
    <col min="6" max="6" width="30.90625" bestFit="1" customWidth="1"/>
    <col min="7" max="7" width="40.36328125" bestFit="1" customWidth="1"/>
    <col min="8" max="8" width="28.7265625" bestFit="1" customWidth="1"/>
    <col min="9" max="9" width="32.81640625" customWidth="1"/>
    <col min="10" max="10" width="19.36328125" bestFit="1" customWidth="1"/>
  </cols>
  <sheetData>
    <row r="1" spans="1:10" ht="29" thickBot="1" x14ac:dyDescent="0.4">
      <c r="A1" s="92" t="s">
        <v>30</v>
      </c>
      <c r="B1" s="128" t="s">
        <v>31</v>
      </c>
      <c r="C1" s="128" t="s">
        <v>29</v>
      </c>
      <c r="D1" s="128" t="s">
        <v>32</v>
      </c>
      <c r="E1" s="129" t="s">
        <v>1094</v>
      </c>
      <c r="F1" s="128" t="s">
        <v>36</v>
      </c>
      <c r="G1" s="128" t="s">
        <v>37</v>
      </c>
      <c r="H1" s="128" t="s">
        <v>34</v>
      </c>
      <c r="I1" s="128" t="s">
        <v>38</v>
      </c>
      <c r="J1" s="128" t="s">
        <v>35</v>
      </c>
    </row>
    <row r="2" spans="1:10" ht="15" thickTop="1" x14ac:dyDescent="0.35">
      <c r="A2" s="94" t="s">
        <v>39</v>
      </c>
      <c r="B2" s="94" t="s">
        <v>40</v>
      </c>
      <c r="C2" s="94" t="s">
        <v>41</v>
      </c>
      <c r="D2" s="94" t="s">
        <v>42</v>
      </c>
      <c r="E2" s="95">
        <v>-733718</v>
      </c>
      <c r="F2" s="94" t="s">
        <v>41</v>
      </c>
      <c r="G2" s="94" t="s">
        <v>43</v>
      </c>
      <c r="H2" s="94" t="s">
        <v>44</v>
      </c>
      <c r="I2" s="94" t="s">
        <v>45</v>
      </c>
      <c r="J2" s="94" t="s">
        <v>45</v>
      </c>
    </row>
    <row r="3" spans="1:10" x14ac:dyDescent="0.35">
      <c r="A3" s="94" t="s">
        <v>46</v>
      </c>
      <c r="B3" s="94" t="s">
        <v>47</v>
      </c>
      <c r="C3" s="94" t="s">
        <v>48</v>
      </c>
      <c r="D3" s="94" t="s">
        <v>42</v>
      </c>
      <c r="E3" s="95">
        <v>-14334</v>
      </c>
      <c r="F3" s="94" t="s">
        <v>48</v>
      </c>
      <c r="G3" s="94" t="s">
        <v>49</v>
      </c>
      <c r="H3" s="94" t="s">
        <v>50</v>
      </c>
      <c r="I3" s="94" t="s">
        <v>45</v>
      </c>
      <c r="J3" s="94" t="s">
        <v>45</v>
      </c>
    </row>
    <row r="4" spans="1:10" x14ac:dyDescent="0.35">
      <c r="A4" s="94" t="s">
        <v>51</v>
      </c>
      <c r="B4" s="94" t="s">
        <v>52</v>
      </c>
      <c r="C4" s="94" t="s">
        <v>53</v>
      </c>
      <c r="D4" s="94" t="s">
        <v>42</v>
      </c>
      <c r="E4" s="95">
        <v>-663835</v>
      </c>
      <c r="F4" s="94" t="s">
        <v>53</v>
      </c>
      <c r="G4" s="94" t="s">
        <v>54</v>
      </c>
      <c r="H4" s="94" t="s">
        <v>55</v>
      </c>
      <c r="I4" s="94" t="s">
        <v>56</v>
      </c>
      <c r="J4" s="94" t="s">
        <v>45</v>
      </c>
    </row>
    <row r="5" spans="1:10" x14ac:dyDescent="0.35">
      <c r="A5" s="94" t="s">
        <v>57</v>
      </c>
      <c r="B5" s="94" t="s">
        <v>58</v>
      </c>
      <c r="C5" s="94" t="s">
        <v>59</v>
      </c>
      <c r="D5" s="94" t="s">
        <v>42</v>
      </c>
      <c r="E5" s="95">
        <v>-750257</v>
      </c>
      <c r="F5" s="94" t="s">
        <v>59</v>
      </c>
      <c r="G5" s="94" t="s">
        <v>43</v>
      </c>
      <c r="H5" s="94" t="s">
        <v>44</v>
      </c>
      <c r="I5" s="94" t="s">
        <v>45</v>
      </c>
      <c r="J5" s="94" t="s">
        <v>45</v>
      </c>
    </row>
    <row r="6" spans="1:10" x14ac:dyDescent="0.35">
      <c r="A6" s="94" t="s">
        <v>60</v>
      </c>
      <c r="B6" s="94" t="s">
        <v>61</v>
      </c>
      <c r="C6" s="94" t="s">
        <v>62</v>
      </c>
      <c r="D6" s="94" t="s">
        <v>42</v>
      </c>
      <c r="E6" s="95">
        <v>-311000</v>
      </c>
      <c r="F6" s="94" t="s">
        <v>62</v>
      </c>
      <c r="G6" s="94" t="s">
        <v>63</v>
      </c>
      <c r="H6" s="94" t="s">
        <v>64</v>
      </c>
      <c r="I6" s="94" t="s">
        <v>65</v>
      </c>
      <c r="J6" s="94" t="s">
        <v>45</v>
      </c>
    </row>
    <row r="7" spans="1:10" x14ac:dyDescent="0.35">
      <c r="A7" s="94" t="s">
        <v>66</v>
      </c>
      <c r="B7" s="94" t="s">
        <v>67</v>
      </c>
      <c r="C7" s="94" t="s">
        <v>68</v>
      </c>
      <c r="D7" s="94" t="s">
        <v>42</v>
      </c>
      <c r="E7" s="95">
        <v>-959059</v>
      </c>
      <c r="F7" s="94" t="s">
        <v>68</v>
      </c>
      <c r="G7" s="94" t="s">
        <v>69</v>
      </c>
      <c r="H7" s="94" t="s">
        <v>70</v>
      </c>
      <c r="I7" s="94" t="s">
        <v>71</v>
      </c>
      <c r="J7" s="94" t="s">
        <v>45</v>
      </c>
    </row>
    <row r="8" spans="1:10" x14ac:dyDescent="0.35">
      <c r="A8" s="94" t="s">
        <v>72</v>
      </c>
      <c r="B8" s="94" t="s">
        <v>73</v>
      </c>
      <c r="C8" s="94" t="s">
        <v>74</v>
      </c>
      <c r="D8" s="94" t="s">
        <v>42</v>
      </c>
      <c r="E8" s="95">
        <v>-981549</v>
      </c>
      <c r="F8" s="94" t="s">
        <v>74</v>
      </c>
      <c r="G8" s="94" t="s">
        <v>75</v>
      </c>
      <c r="H8" s="94" t="s">
        <v>76</v>
      </c>
      <c r="I8" s="94" t="s">
        <v>45</v>
      </c>
      <c r="J8" s="94" t="s">
        <v>45</v>
      </c>
    </row>
    <row r="9" spans="1:10" x14ac:dyDescent="0.35">
      <c r="A9" s="94" t="s">
        <v>77</v>
      </c>
      <c r="B9" s="94" t="s">
        <v>78</v>
      </c>
      <c r="C9" s="94" t="s">
        <v>79</v>
      </c>
      <c r="D9" s="94" t="s">
        <v>80</v>
      </c>
      <c r="E9" s="95">
        <v>3746228</v>
      </c>
      <c r="F9" s="94" t="s">
        <v>79</v>
      </c>
      <c r="G9" s="94" t="s">
        <v>33</v>
      </c>
      <c r="H9" s="94" t="s">
        <v>45</v>
      </c>
      <c r="I9" s="94" t="s">
        <v>45</v>
      </c>
      <c r="J9" s="94" t="s">
        <v>45</v>
      </c>
    </row>
    <row r="10" spans="1:10" x14ac:dyDescent="0.35">
      <c r="A10" s="94" t="s">
        <v>81</v>
      </c>
      <c r="B10" s="94" t="s">
        <v>82</v>
      </c>
      <c r="C10" s="94" t="s">
        <v>83</v>
      </c>
      <c r="D10" s="94" t="s">
        <v>80</v>
      </c>
      <c r="E10" s="95">
        <v>-5736168</v>
      </c>
      <c r="F10" s="94" t="s">
        <v>83</v>
      </c>
      <c r="G10" s="94" t="s">
        <v>33</v>
      </c>
      <c r="H10" s="94" t="s">
        <v>45</v>
      </c>
      <c r="I10" s="94" t="s">
        <v>45</v>
      </c>
      <c r="J10" s="94" t="s">
        <v>45</v>
      </c>
    </row>
    <row r="11" spans="1:10" x14ac:dyDescent="0.35">
      <c r="A11" s="94" t="s">
        <v>84</v>
      </c>
      <c r="B11" s="94" t="s">
        <v>85</v>
      </c>
      <c r="C11" s="94" t="s">
        <v>86</v>
      </c>
      <c r="D11" s="94" t="s">
        <v>87</v>
      </c>
      <c r="E11" s="95">
        <v>242000</v>
      </c>
      <c r="F11" s="94" t="s">
        <v>86</v>
      </c>
      <c r="G11" s="94" t="s">
        <v>45</v>
      </c>
      <c r="H11" s="94" t="s">
        <v>88</v>
      </c>
      <c r="I11" s="94" t="s">
        <v>89</v>
      </c>
      <c r="J11" s="94" t="s">
        <v>90</v>
      </c>
    </row>
    <row r="12" spans="1:10" x14ac:dyDescent="0.35">
      <c r="A12" s="94" t="s">
        <v>91</v>
      </c>
      <c r="B12" s="94" t="s">
        <v>92</v>
      </c>
      <c r="C12" s="94" t="s">
        <v>93</v>
      </c>
      <c r="D12" s="94" t="s">
        <v>42</v>
      </c>
      <c r="E12" s="95">
        <v>-442864</v>
      </c>
      <c r="F12" s="94" t="s">
        <v>93</v>
      </c>
      <c r="G12" s="94" t="s">
        <v>49</v>
      </c>
      <c r="H12" s="94" t="s">
        <v>50</v>
      </c>
      <c r="I12" s="94" t="s">
        <v>45</v>
      </c>
      <c r="J12" s="94" t="s">
        <v>45</v>
      </c>
    </row>
    <row r="13" spans="1:10" x14ac:dyDescent="0.35">
      <c r="A13" s="94" t="s">
        <v>94</v>
      </c>
      <c r="B13" s="94" t="s">
        <v>95</v>
      </c>
      <c r="C13" s="94" t="s">
        <v>96</v>
      </c>
      <c r="D13" s="94" t="s">
        <v>42</v>
      </c>
      <c r="E13" s="95">
        <v>-2979015</v>
      </c>
      <c r="F13" s="94" t="s">
        <v>96</v>
      </c>
      <c r="G13" s="94" t="s">
        <v>97</v>
      </c>
      <c r="H13" s="94" t="s">
        <v>98</v>
      </c>
      <c r="I13" s="94" t="s">
        <v>99</v>
      </c>
      <c r="J13" s="94" t="s">
        <v>45</v>
      </c>
    </row>
    <row r="14" spans="1:10" x14ac:dyDescent="0.35">
      <c r="A14" s="94" t="s">
        <v>100</v>
      </c>
      <c r="B14" s="94" t="s">
        <v>101</v>
      </c>
      <c r="C14" s="94" t="s">
        <v>102</v>
      </c>
      <c r="D14" s="94" t="s">
        <v>42</v>
      </c>
      <c r="E14" s="95">
        <v>-1245000</v>
      </c>
      <c r="F14" s="94" t="s">
        <v>102</v>
      </c>
      <c r="G14" s="94" t="s">
        <v>103</v>
      </c>
      <c r="H14" s="94" t="s">
        <v>104</v>
      </c>
      <c r="I14" s="94" t="s">
        <v>105</v>
      </c>
      <c r="J14" s="94" t="s">
        <v>45</v>
      </c>
    </row>
    <row r="15" spans="1:10" x14ac:dyDescent="0.35">
      <c r="A15" s="94" t="s">
        <v>106</v>
      </c>
      <c r="B15" s="94" t="s">
        <v>107</v>
      </c>
      <c r="C15" s="94" t="s">
        <v>108</v>
      </c>
      <c r="D15" s="94" t="s">
        <v>42</v>
      </c>
      <c r="E15" s="95">
        <v>-970000</v>
      </c>
      <c r="F15" s="94" t="s">
        <v>108</v>
      </c>
      <c r="G15" s="94" t="s">
        <v>63</v>
      </c>
      <c r="H15" s="94" t="s">
        <v>64</v>
      </c>
      <c r="I15" s="94" t="s">
        <v>65</v>
      </c>
      <c r="J15" s="94" t="s">
        <v>45</v>
      </c>
    </row>
    <row r="16" spans="1:10" x14ac:dyDescent="0.35">
      <c r="A16" s="94" t="s">
        <v>109</v>
      </c>
      <c r="B16" s="94" t="s">
        <v>110</v>
      </c>
      <c r="C16" s="94" t="s">
        <v>111</v>
      </c>
      <c r="D16" s="94" t="s">
        <v>112</v>
      </c>
      <c r="E16" s="95">
        <v>-1953835</v>
      </c>
      <c r="F16" s="94" t="s">
        <v>111</v>
      </c>
      <c r="G16" s="94" t="s">
        <v>45</v>
      </c>
      <c r="H16" s="94" t="s">
        <v>113</v>
      </c>
      <c r="I16" s="94" t="s">
        <v>114</v>
      </c>
      <c r="J16" s="94" t="s">
        <v>45</v>
      </c>
    </row>
    <row r="17" spans="1:10" x14ac:dyDescent="0.35">
      <c r="A17" s="94" t="s">
        <v>115</v>
      </c>
      <c r="B17" s="94" t="s">
        <v>116</v>
      </c>
      <c r="C17" s="94" t="s">
        <v>117</v>
      </c>
      <c r="D17" s="94" t="s">
        <v>112</v>
      </c>
      <c r="E17" s="95">
        <v>-1151613</v>
      </c>
      <c r="F17" s="94" t="s">
        <v>117</v>
      </c>
      <c r="G17" s="94" t="s">
        <v>45</v>
      </c>
      <c r="H17" s="94" t="s">
        <v>118</v>
      </c>
      <c r="I17" s="94" t="s">
        <v>119</v>
      </c>
      <c r="J17" s="94" t="s">
        <v>45</v>
      </c>
    </row>
    <row r="18" spans="1:10" x14ac:dyDescent="0.35">
      <c r="A18" s="94" t="s">
        <v>120</v>
      </c>
      <c r="B18" s="94" t="s">
        <v>121</v>
      </c>
      <c r="C18" s="94" t="s">
        <v>122</v>
      </c>
      <c r="D18" s="94" t="s">
        <v>80</v>
      </c>
      <c r="E18" s="95">
        <v>-9674661</v>
      </c>
      <c r="F18" s="94" t="s">
        <v>122</v>
      </c>
      <c r="G18" s="94" t="s">
        <v>33</v>
      </c>
      <c r="H18" s="94" t="s">
        <v>45</v>
      </c>
      <c r="I18" s="94" t="s">
        <v>45</v>
      </c>
      <c r="J18" s="94" t="s">
        <v>45</v>
      </c>
    </row>
    <row r="19" spans="1:10" x14ac:dyDescent="0.35">
      <c r="A19" s="94" t="s">
        <v>123</v>
      </c>
      <c r="B19" s="94" t="s">
        <v>124</v>
      </c>
      <c r="C19" s="94" t="s">
        <v>125</v>
      </c>
      <c r="D19" s="94" t="s">
        <v>87</v>
      </c>
      <c r="E19" s="95">
        <v>-5308415</v>
      </c>
      <c r="F19" s="94" t="s">
        <v>125</v>
      </c>
      <c r="G19" s="94" t="s">
        <v>45</v>
      </c>
      <c r="H19" s="94" t="s">
        <v>126</v>
      </c>
      <c r="I19" s="94" t="s">
        <v>127</v>
      </c>
      <c r="J19" s="94" t="s">
        <v>128</v>
      </c>
    </row>
    <row r="20" spans="1:10" x14ac:dyDescent="0.35">
      <c r="A20" s="94" t="s">
        <v>129</v>
      </c>
      <c r="B20" s="94" t="s">
        <v>130</v>
      </c>
      <c r="C20" s="94" t="s">
        <v>131</v>
      </c>
      <c r="D20" s="94" t="s">
        <v>42</v>
      </c>
      <c r="E20" s="95">
        <v>-1159071</v>
      </c>
      <c r="F20" s="94" t="s">
        <v>131</v>
      </c>
      <c r="G20" s="94" t="s">
        <v>132</v>
      </c>
      <c r="H20" s="94" t="s">
        <v>133</v>
      </c>
      <c r="I20" s="94" t="s">
        <v>134</v>
      </c>
      <c r="J20" s="94" t="s">
        <v>45</v>
      </c>
    </row>
    <row r="21" spans="1:10" x14ac:dyDescent="0.35">
      <c r="A21" s="94" t="s">
        <v>135</v>
      </c>
      <c r="B21" s="94" t="s">
        <v>136</v>
      </c>
      <c r="C21" s="94" t="s">
        <v>137</v>
      </c>
      <c r="D21" s="94" t="s">
        <v>112</v>
      </c>
      <c r="E21" s="95">
        <v>-1668260</v>
      </c>
      <c r="F21" s="94" t="s">
        <v>137</v>
      </c>
      <c r="G21" s="94" t="s">
        <v>45</v>
      </c>
      <c r="H21" s="94" t="s">
        <v>138</v>
      </c>
      <c r="I21" s="94" t="s">
        <v>139</v>
      </c>
      <c r="J21" s="94" t="s">
        <v>45</v>
      </c>
    </row>
    <row r="22" spans="1:10" x14ac:dyDescent="0.35">
      <c r="A22" s="94" t="s">
        <v>140</v>
      </c>
      <c r="B22" s="94" t="s">
        <v>141</v>
      </c>
      <c r="C22" s="94" t="s">
        <v>142</v>
      </c>
      <c r="D22" s="94" t="s">
        <v>112</v>
      </c>
      <c r="E22" s="95">
        <v>-439798</v>
      </c>
      <c r="F22" s="94" t="s">
        <v>142</v>
      </c>
      <c r="G22" s="94" t="s">
        <v>45</v>
      </c>
      <c r="H22" s="94" t="s">
        <v>138</v>
      </c>
      <c r="I22" s="94" t="s">
        <v>139</v>
      </c>
      <c r="J22" s="94" t="s">
        <v>45</v>
      </c>
    </row>
    <row r="23" spans="1:10" x14ac:dyDescent="0.35">
      <c r="A23" s="94" t="s">
        <v>143</v>
      </c>
      <c r="B23" s="94" t="s">
        <v>144</v>
      </c>
      <c r="C23" s="94" t="s">
        <v>145</v>
      </c>
      <c r="D23" s="94" t="s">
        <v>42</v>
      </c>
      <c r="E23" s="95">
        <v>-1023870</v>
      </c>
      <c r="F23" s="94" t="s">
        <v>145</v>
      </c>
      <c r="G23" s="94" t="s">
        <v>54</v>
      </c>
      <c r="H23" s="94" t="s">
        <v>55</v>
      </c>
      <c r="I23" s="94" t="s">
        <v>56</v>
      </c>
      <c r="J23" s="94" t="s">
        <v>45</v>
      </c>
    </row>
    <row r="24" spans="1:10" x14ac:dyDescent="0.35">
      <c r="A24" s="94" t="s">
        <v>146</v>
      </c>
      <c r="B24" s="94" t="s">
        <v>147</v>
      </c>
      <c r="C24" s="94" t="s">
        <v>148</v>
      </c>
      <c r="D24" s="94" t="s">
        <v>87</v>
      </c>
      <c r="E24" s="95">
        <v>-7479148</v>
      </c>
      <c r="F24" s="94" t="s">
        <v>148</v>
      </c>
      <c r="G24" s="94" t="s">
        <v>45</v>
      </c>
      <c r="H24" s="94" t="s">
        <v>149</v>
      </c>
      <c r="I24" s="94" t="s">
        <v>45</v>
      </c>
      <c r="J24" s="94" t="s">
        <v>150</v>
      </c>
    </row>
    <row r="25" spans="1:10" x14ac:dyDescent="0.35">
      <c r="A25" s="94" t="s">
        <v>151</v>
      </c>
      <c r="B25" s="94" t="s">
        <v>152</v>
      </c>
      <c r="C25" s="94" t="s">
        <v>153</v>
      </c>
      <c r="D25" s="94" t="s">
        <v>42</v>
      </c>
      <c r="E25" s="95">
        <v>268828</v>
      </c>
      <c r="F25" s="94" t="s">
        <v>153</v>
      </c>
      <c r="G25" s="94" t="s">
        <v>154</v>
      </c>
      <c r="H25" s="94" t="s">
        <v>155</v>
      </c>
      <c r="I25" s="94" t="s">
        <v>45</v>
      </c>
      <c r="J25" s="94" t="s">
        <v>45</v>
      </c>
    </row>
    <row r="26" spans="1:10" x14ac:dyDescent="0.35">
      <c r="A26" s="94" t="s">
        <v>156</v>
      </c>
      <c r="B26" s="94" t="s">
        <v>157</v>
      </c>
      <c r="C26" s="94" t="s">
        <v>158</v>
      </c>
      <c r="D26" s="94" t="s">
        <v>112</v>
      </c>
      <c r="E26" s="95">
        <v>-9677685</v>
      </c>
      <c r="F26" s="94" t="s">
        <v>159</v>
      </c>
      <c r="G26" s="94" t="s">
        <v>45</v>
      </c>
      <c r="H26" s="94" t="s">
        <v>160</v>
      </c>
      <c r="I26" s="94" t="s">
        <v>161</v>
      </c>
      <c r="J26" s="94" t="s">
        <v>45</v>
      </c>
    </row>
    <row r="27" spans="1:10" x14ac:dyDescent="0.35">
      <c r="A27" s="94" t="s">
        <v>162</v>
      </c>
      <c r="B27" s="94" t="s">
        <v>163</v>
      </c>
      <c r="C27" s="94" t="s">
        <v>164</v>
      </c>
      <c r="D27" s="94" t="s">
        <v>112</v>
      </c>
      <c r="E27" s="95">
        <v>144860</v>
      </c>
      <c r="F27" s="94" t="s">
        <v>164</v>
      </c>
      <c r="G27" s="94" t="s">
        <v>45</v>
      </c>
      <c r="H27" s="94" t="s">
        <v>165</v>
      </c>
      <c r="I27" s="94" t="s">
        <v>166</v>
      </c>
      <c r="J27" s="94" t="s">
        <v>45</v>
      </c>
    </row>
    <row r="28" spans="1:10" x14ac:dyDescent="0.35">
      <c r="A28" s="94" t="s">
        <v>167</v>
      </c>
      <c r="B28" s="94" t="s">
        <v>168</v>
      </c>
      <c r="C28" s="94" t="s">
        <v>169</v>
      </c>
      <c r="D28" s="94" t="s">
        <v>87</v>
      </c>
      <c r="E28" s="95">
        <v>-7655500</v>
      </c>
      <c r="F28" s="94" t="s">
        <v>169</v>
      </c>
      <c r="G28" s="94" t="s">
        <v>45</v>
      </c>
      <c r="H28" s="94" t="s">
        <v>45</v>
      </c>
      <c r="I28" s="94" t="s">
        <v>170</v>
      </c>
      <c r="J28" s="94" t="s">
        <v>1095</v>
      </c>
    </row>
    <row r="29" spans="1:10" x14ac:dyDescent="0.35">
      <c r="A29" s="94" t="s">
        <v>171</v>
      </c>
      <c r="B29" s="94" t="s">
        <v>172</v>
      </c>
      <c r="C29" s="94" t="s">
        <v>173</v>
      </c>
      <c r="D29" s="94" t="s">
        <v>42</v>
      </c>
      <c r="E29" s="95">
        <v>-830931</v>
      </c>
      <c r="F29" s="94" t="s">
        <v>173</v>
      </c>
      <c r="G29" s="94" t="s">
        <v>97</v>
      </c>
      <c r="H29" s="94" t="s">
        <v>98</v>
      </c>
      <c r="I29" s="94" t="s">
        <v>99</v>
      </c>
      <c r="J29" s="94" t="s">
        <v>45</v>
      </c>
    </row>
    <row r="30" spans="1:10" x14ac:dyDescent="0.35">
      <c r="A30" s="94" t="s">
        <v>174</v>
      </c>
      <c r="B30" s="94" t="s">
        <v>175</v>
      </c>
      <c r="C30" s="94" t="s">
        <v>176</v>
      </c>
      <c r="D30" s="94" t="s">
        <v>42</v>
      </c>
      <c r="E30" s="95">
        <v>-24805</v>
      </c>
      <c r="F30" s="94" t="s">
        <v>176</v>
      </c>
      <c r="G30" s="94" t="s">
        <v>177</v>
      </c>
      <c r="H30" s="94" t="s">
        <v>178</v>
      </c>
      <c r="I30" s="94" t="s">
        <v>45</v>
      </c>
      <c r="J30" s="94" t="s">
        <v>45</v>
      </c>
    </row>
    <row r="31" spans="1:10" x14ac:dyDescent="0.35">
      <c r="A31" s="94" t="s">
        <v>179</v>
      </c>
      <c r="B31" s="94" t="s">
        <v>180</v>
      </c>
      <c r="C31" s="94" t="s">
        <v>181</v>
      </c>
      <c r="D31" s="94" t="s">
        <v>80</v>
      </c>
      <c r="E31" s="95">
        <v>-15051979</v>
      </c>
      <c r="F31" s="94" t="s">
        <v>181</v>
      </c>
      <c r="G31" s="94" t="s">
        <v>33</v>
      </c>
      <c r="H31" s="94" t="s">
        <v>45</v>
      </c>
      <c r="I31" s="94" t="s">
        <v>45</v>
      </c>
      <c r="J31" s="94" t="s">
        <v>45</v>
      </c>
    </row>
    <row r="32" spans="1:10" x14ac:dyDescent="0.35">
      <c r="A32" s="94" t="s">
        <v>182</v>
      </c>
      <c r="B32" s="94" t="s">
        <v>183</v>
      </c>
      <c r="C32" s="94" t="s">
        <v>184</v>
      </c>
      <c r="D32" s="94" t="s">
        <v>42</v>
      </c>
      <c r="E32" s="95">
        <v>146197</v>
      </c>
      <c r="F32" s="94" t="s">
        <v>184</v>
      </c>
      <c r="G32" s="94" t="s">
        <v>97</v>
      </c>
      <c r="H32" s="94" t="s">
        <v>98</v>
      </c>
      <c r="I32" s="94" t="s">
        <v>99</v>
      </c>
      <c r="J32" s="94" t="s">
        <v>45</v>
      </c>
    </row>
    <row r="33" spans="1:10" x14ac:dyDescent="0.35">
      <c r="A33" s="94" t="s">
        <v>185</v>
      </c>
      <c r="B33" s="94" t="s">
        <v>186</v>
      </c>
      <c r="C33" s="94" t="s">
        <v>187</v>
      </c>
      <c r="D33" s="94" t="s">
        <v>112</v>
      </c>
      <c r="E33" s="95">
        <v>-5371655</v>
      </c>
      <c r="F33" s="94" t="s">
        <v>187</v>
      </c>
      <c r="G33" s="94" t="s">
        <v>45</v>
      </c>
      <c r="H33" s="94" t="s">
        <v>44</v>
      </c>
      <c r="I33" s="94" t="s">
        <v>188</v>
      </c>
      <c r="J33" s="94" t="s">
        <v>45</v>
      </c>
    </row>
    <row r="34" spans="1:10" x14ac:dyDescent="0.35">
      <c r="A34" s="94" t="s">
        <v>189</v>
      </c>
      <c r="B34" s="94" t="s">
        <v>190</v>
      </c>
      <c r="C34" s="94" t="s">
        <v>191</v>
      </c>
      <c r="D34" s="94" t="s">
        <v>112</v>
      </c>
      <c r="E34" s="95">
        <v>-3879000</v>
      </c>
      <c r="F34" s="94" t="s">
        <v>191</v>
      </c>
      <c r="G34" s="94" t="s">
        <v>45</v>
      </c>
      <c r="H34" s="94" t="s">
        <v>113</v>
      </c>
      <c r="I34" s="94" t="s">
        <v>114</v>
      </c>
      <c r="J34" s="94" t="s">
        <v>45</v>
      </c>
    </row>
    <row r="35" spans="1:10" x14ac:dyDescent="0.35">
      <c r="A35" s="94" t="s">
        <v>192</v>
      </c>
      <c r="B35" s="94" t="s">
        <v>193</v>
      </c>
      <c r="C35" s="94" t="s">
        <v>194</v>
      </c>
      <c r="D35" s="94" t="s">
        <v>42</v>
      </c>
      <c r="E35" s="95">
        <v>-227443</v>
      </c>
      <c r="F35" s="94" t="s">
        <v>194</v>
      </c>
      <c r="G35" s="94" t="s">
        <v>177</v>
      </c>
      <c r="H35" s="94" t="s">
        <v>178</v>
      </c>
      <c r="I35" s="94" t="s">
        <v>45</v>
      </c>
      <c r="J35" s="94" t="s">
        <v>45</v>
      </c>
    </row>
    <row r="36" spans="1:10" x14ac:dyDescent="0.35">
      <c r="A36" s="94" t="s">
        <v>195</v>
      </c>
      <c r="B36" s="94" t="s">
        <v>196</v>
      </c>
      <c r="C36" s="94" t="s">
        <v>197</v>
      </c>
      <c r="D36" s="94" t="s">
        <v>80</v>
      </c>
      <c r="E36" s="95">
        <v>-8300000</v>
      </c>
      <c r="F36" s="94" t="s">
        <v>197</v>
      </c>
      <c r="G36" s="94" t="s">
        <v>33</v>
      </c>
      <c r="H36" s="94" t="s">
        <v>45</v>
      </c>
      <c r="I36" s="94" t="s">
        <v>45</v>
      </c>
      <c r="J36" s="94" t="s">
        <v>45</v>
      </c>
    </row>
    <row r="37" spans="1:10" x14ac:dyDescent="0.35">
      <c r="A37" s="94" t="s">
        <v>198</v>
      </c>
      <c r="B37" s="94" t="s">
        <v>199</v>
      </c>
      <c r="C37" s="94" t="s">
        <v>200</v>
      </c>
      <c r="D37" s="94" t="s">
        <v>42</v>
      </c>
      <c r="E37" s="95">
        <v>-1870038</v>
      </c>
      <c r="F37" s="94" t="s">
        <v>200</v>
      </c>
      <c r="G37" s="94" t="s">
        <v>201</v>
      </c>
      <c r="H37" s="94" t="s">
        <v>202</v>
      </c>
      <c r="I37" s="94" t="s">
        <v>203</v>
      </c>
      <c r="J37" s="94" t="s">
        <v>45</v>
      </c>
    </row>
    <row r="38" spans="1:10" x14ac:dyDescent="0.35">
      <c r="A38" s="94" t="s">
        <v>204</v>
      </c>
      <c r="B38" s="94" t="s">
        <v>205</v>
      </c>
      <c r="C38" s="94" t="s">
        <v>206</v>
      </c>
      <c r="D38" s="94" t="s">
        <v>42</v>
      </c>
      <c r="E38" s="95">
        <v>-1853399.38</v>
      </c>
      <c r="F38" s="94" t="s">
        <v>206</v>
      </c>
      <c r="G38" s="94" t="s">
        <v>207</v>
      </c>
      <c r="H38" s="94" t="s">
        <v>208</v>
      </c>
      <c r="I38" s="94" t="s">
        <v>45</v>
      </c>
      <c r="J38" s="94" t="s">
        <v>45</v>
      </c>
    </row>
    <row r="39" spans="1:10" x14ac:dyDescent="0.35">
      <c r="A39" s="94" t="s">
        <v>209</v>
      </c>
      <c r="B39" s="94" t="s">
        <v>210</v>
      </c>
      <c r="C39" s="94" t="s">
        <v>211</v>
      </c>
      <c r="D39" s="94" t="s">
        <v>42</v>
      </c>
      <c r="E39" s="95">
        <v>-196044</v>
      </c>
      <c r="F39" s="94" t="s">
        <v>211</v>
      </c>
      <c r="G39" s="94" t="s">
        <v>63</v>
      </c>
      <c r="H39" s="94" t="s">
        <v>64</v>
      </c>
      <c r="I39" s="94" t="s">
        <v>65</v>
      </c>
      <c r="J39" s="94" t="s">
        <v>45</v>
      </c>
    </row>
    <row r="40" spans="1:10" x14ac:dyDescent="0.35">
      <c r="A40" s="94" t="s">
        <v>212</v>
      </c>
      <c r="B40" s="94" t="s">
        <v>213</v>
      </c>
      <c r="C40" s="94" t="s">
        <v>214</v>
      </c>
      <c r="D40" s="94" t="s">
        <v>112</v>
      </c>
      <c r="E40" s="95">
        <v>-3130685</v>
      </c>
      <c r="F40" s="94" t="s">
        <v>214</v>
      </c>
      <c r="G40" s="94" t="s">
        <v>45</v>
      </c>
      <c r="H40" s="94" t="s">
        <v>165</v>
      </c>
      <c r="I40" s="94" t="s">
        <v>215</v>
      </c>
      <c r="J40" s="94" t="s">
        <v>45</v>
      </c>
    </row>
    <row r="41" spans="1:10" x14ac:dyDescent="0.35">
      <c r="A41" s="94" t="s">
        <v>216</v>
      </c>
      <c r="B41" s="94" t="s">
        <v>217</v>
      </c>
      <c r="C41" s="94" t="s">
        <v>218</v>
      </c>
      <c r="D41" s="94" t="s">
        <v>42</v>
      </c>
      <c r="E41" s="95">
        <v>-844954</v>
      </c>
      <c r="F41" s="94" t="s">
        <v>218</v>
      </c>
      <c r="G41" s="94" t="s">
        <v>219</v>
      </c>
      <c r="H41" s="94" t="s">
        <v>138</v>
      </c>
      <c r="I41" s="94" t="s">
        <v>139</v>
      </c>
      <c r="J41" s="94" t="s">
        <v>45</v>
      </c>
    </row>
    <row r="42" spans="1:10" x14ac:dyDescent="0.35">
      <c r="A42" s="94" t="s">
        <v>220</v>
      </c>
      <c r="B42" s="94" t="s">
        <v>221</v>
      </c>
      <c r="C42" s="94" t="s">
        <v>222</v>
      </c>
      <c r="D42" s="94" t="s">
        <v>87</v>
      </c>
      <c r="E42" s="95">
        <v>-1577272</v>
      </c>
      <c r="F42" s="94" t="s">
        <v>222</v>
      </c>
      <c r="G42" s="94" t="s">
        <v>45</v>
      </c>
      <c r="H42" s="94" t="s">
        <v>149</v>
      </c>
      <c r="I42" s="94" t="s">
        <v>45</v>
      </c>
      <c r="J42" s="94" t="s">
        <v>150</v>
      </c>
    </row>
    <row r="43" spans="1:10" x14ac:dyDescent="0.35">
      <c r="A43" s="94" t="s">
        <v>223</v>
      </c>
      <c r="B43" s="94" t="s">
        <v>224</v>
      </c>
      <c r="C43" s="94" t="s">
        <v>225</v>
      </c>
      <c r="D43" s="94" t="s">
        <v>87</v>
      </c>
      <c r="E43" s="95">
        <v>-2067876</v>
      </c>
      <c r="F43" s="94" t="s">
        <v>225</v>
      </c>
      <c r="G43" s="94" t="s">
        <v>45</v>
      </c>
      <c r="H43" s="94" t="s">
        <v>45</v>
      </c>
      <c r="I43" s="94" t="s">
        <v>170</v>
      </c>
      <c r="J43" s="94" t="s">
        <v>1095</v>
      </c>
    </row>
    <row r="44" spans="1:10" x14ac:dyDescent="0.35">
      <c r="A44" s="94" t="s">
        <v>226</v>
      </c>
      <c r="B44" s="94" t="s">
        <v>227</v>
      </c>
      <c r="C44" s="94" t="s">
        <v>228</v>
      </c>
      <c r="D44" s="94" t="s">
        <v>42</v>
      </c>
      <c r="E44" s="95">
        <v>-3356382</v>
      </c>
      <c r="F44" s="94" t="s">
        <v>228</v>
      </c>
      <c r="G44" s="94" t="s">
        <v>229</v>
      </c>
      <c r="H44" s="94" t="s">
        <v>230</v>
      </c>
      <c r="I44" s="94" t="s">
        <v>231</v>
      </c>
      <c r="J44" s="94" t="s">
        <v>232</v>
      </c>
    </row>
    <row r="45" spans="1:10" x14ac:dyDescent="0.35">
      <c r="A45" s="94" t="s">
        <v>233</v>
      </c>
      <c r="B45" s="94" t="s">
        <v>234</v>
      </c>
      <c r="C45" s="94" t="s">
        <v>235</v>
      </c>
      <c r="D45" s="94" t="s">
        <v>236</v>
      </c>
      <c r="E45" s="95">
        <v>-7268804</v>
      </c>
      <c r="F45" s="94" t="s">
        <v>235</v>
      </c>
      <c r="G45" s="94" t="s">
        <v>33</v>
      </c>
      <c r="H45" s="94" t="s">
        <v>45</v>
      </c>
      <c r="I45" s="94" t="s">
        <v>45</v>
      </c>
      <c r="J45" s="94" t="s">
        <v>45</v>
      </c>
    </row>
    <row r="46" spans="1:10" x14ac:dyDescent="0.35">
      <c r="A46" s="94" t="s">
        <v>237</v>
      </c>
      <c r="B46" s="94" t="s">
        <v>238</v>
      </c>
      <c r="C46" s="94" t="s">
        <v>239</v>
      </c>
      <c r="D46" s="94" t="s">
        <v>42</v>
      </c>
      <c r="E46" s="95">
        <v>-446989</v>
      </c>
      <c r="F46" s="94" t="s">
        <v>239</v>
      </c>
      <c r="G46" s="94" t="s">
        <v>240</v>
      </c>
      <c r="H46" s="94" t="s">
        <v>241</v>
      </c>
      <c r="I46" s="94" t="s">
        <v>242</v>
      </c>
      <c r="J46" s="94" t="s">
        <v>45</v>
      </c>
    </row>
    <row r="47" spans="1:10" x14ac:dyDescent="0.35">
      <c r="A47" s="94" t="s">
        <v>243</v>
      </c>
      <c r="B47" s="94" t="s">
        <v>244</v>
      </c>
      <c r="C47" s="94" t="s">
        <v>245</v>
      </c>
      <c r="D47" s="94" t="s">
        <v>42</v>
      </c>
      <c r="E47" s="95">
        <v>-2852930</v>
      </c>
      <c r="F47" s="94" t="s">
        <v>245</v>
      </c>
      <c r="G47" s="94" t="s">
        <v>69</v>
      </c>
      <c r="H47" s="94" t="s">
        <v>70</v>
      </c>
      <c r="I47" s="94" t="s">
        <v>71</v>
      </c>
      <c r="J47" s="94" t="s">
        <v>45</v>
      </c>
    </row>
    <row r="48" spans="1:10" x14ac:dyDescent="0.35">
      <c r="A48" s="94" t="s">
        <v>246</v>
      </c>
      <c r="B48" s="94" t="s">
        <v>247</v>
      </c>
      <c r="C48" s="94" t="s">
        <v>248</v>
      </c>
      <c r="D48" s="94" t="s">
        <v>42</v>
      </c>
      <c r="E48" s="95">
        <v>-1016209</v>
      </c>
      <c r="F48" s="94" t="s">
        <v>248</v>
      </c>
      <c r="G48" s="94" t="s">
        <v>49</v>
      </c>
      <c r="H48" s="94" t="s">
        <v>50</v>
      </c>
      <c r="I48" s="94" t="s">
        <v>45</v>
      </c>
      <c r="J48" s="94" t="s">
        <v>45</v>
      </c>
    </row>
    <row r="49" spans="1:10" x14ac:dyDescent="0.35">
      <c r="A49" s="94" t="s">
        <v>249</v>
      </c>
      <c r="B49" s="94" t="s">
        <v>250</v>
      </c>
      <c r="C49" s="94" t="s">
        <v>251</v>
      </c>
      <c r="D49" s="94" t="s">
        <v>42</v>
      </c>
      <c r="E49" s="95">
        <v>-767228</v>
      </c>
      <c r="F49" s="94" t="s">
        <v>251</v>
      </c>
      <c r="G49" s="94" t="s">
        <v>97</v>
      </c>
      <c r="H49" s="94" t="s">
        <v>98</v>
      </c>
      <c r="I49" s="94" t="s">
        <v>99</v>
      </c>
      <c r="J49" s="94" t="s">
        <v>45</v>
      </c>
    </row>
    <row r="50" spans="1:10" x14ac:dyDescent="0.35">
      <c r="A50" s="94" t="s">
        <v>252</v>
      </c>
      <c r="B50" s="94" t="s">
        <v>253</v>
      </c>
      <c r="C50" s="94" t="s">
        <v>254</v>
      </c>
      <c r="D50" s="94" t="s">
        <v>112</v>
      </c>
      <c r="E50" s="95">
        <v>-1352000</v>
      </c>
      <c r="F50" s="94" t="s">
        <v>254</v>
      </c>
      <c r="G50" s="94" t="s">
        <v>45</v>
      </c>
      <c r="H50" s="94" t="s">
        <v>118</v>
      </c>
      <c r="I50" s="94" t="s">
        <v>119</v>
      </c>
      <c r="J50" s="94" t="s">
        <v>45</v>
      </c>
    </row>
    <row r="51" spans="1:10" x14ac:dyDescent="0.35">
      <c r="A51" s="94" t="s">
        <v>255</v>
      </c>
      <c r="B51" s="94" t="s">
        <v>256</v>
      </c>
      <c r="C51" s="94" t="s">
        <v>257</v>
      </c>
      <c r="D51" s="94" t="s">
        <v>42</v>
      </c>
      <c r="E51" s="95">
        <v>-401333</v>
      </c>
      <c r="F51" s="94" t="s">
        <v>257</v>
      </c>
      <c r="G51" s="94" t="s">
        <v>132</v>
      </c>
      <c r="H51" s="94" t="s">
        <v>133</v>
      </c>
      <c r="I51" s="94" t="s">
        <v>134</v>
      </c>
      <c r="J51" s="94" t="s">
        <v>45</v>
      </c>
    </row>
    <row r="52" spans="1:10" x14ac:dyDescent="0.35">
      <c r="A52" s="94" t="s">
        <v>258</v>
      </c>
      <c r="B52" s="94" t="s">
        <v>259</v>
      </c>
      <c r="C52" s="94" t="s">
        <v>260</v>
      </c>
      <c r="D52" s="94" t="s">
        <v>42</v>
      </c>
      <c r="E52" s="95">
        <v>-1035016</v>
      </c>
      <c r="F52" s="94" t="s">
        <v>260</v>
      </c>
      <c r="G52" s="94" t="s">
        <v>97</v>
      </c>
      <c r="H52" s="94" t="s">
        <v>98</v>
      </c>
      <c r="I52" s="94" t="s">
        <v>99</v>
      </c>
      <c r="J52" s="94" t="s">
        <v>45</v>
      </c>
    </row>
    <row r="53" spans="1:10" x14ac:dyDescent="0.35">
      <c r="A53" s="94" t="s">
        <v>261</v>
      </c>
      <c r="B53" s="94" t="s">
        <v>262</v>
      </c>
      <c r="C53" s="94" t="s">
        <v>263</v>
      </c>
      <c r="D53" s="94" t="s">
        <v>42</v>
      </c>
      <c r="E53" s="95">
        <v>-221000</v>
      </c>
      <c r="F53" s="94" t="s">
        <v>263</v>
      </c>
      <c r="G53" s="94" t="s">
        <v>264</v>
      </c>
      <c r="H53" s="94" t="s">
        <v>265</v>
      </c>
      <c r="I53" s="94" t="s">
        <v>45</v>
      </c>
      <c r="J53" s="94" t="s">
        <v>45</v>
      </c>
    </row>
    <row r="54" spans="1:10" x14ac:dyDescent="0.35">
      <c r="A54" s="94" t="s">
        <v>266</v>
      </c>
      <c r="B54" s="94" t="s">
        <v>267</v>
      </c>
      <c r="C54" s="94" t="s">
        <v>268</v>
      </c>
      <c r="D54" s="94" t="s">
        <v>42</v>
      </c>
      <c r="E54" s="95">
        <v>-847706.03</v>
      </c>
      <c r="F54" s="94" t="s">
        <v>268</v>
      </c>
      <c r="G54" s="94" t="s">
        <v>269</v>
      </c>
      <c r="H54" s="94" t="s">
        <v>165</v>
      </c>
      <c r="I54" s="94" t="s">
        <v>45</v>
      </c>
      <c r="J54" s="94" t="s">
        <v>45</v>
      </c>
    </row>
    <row r="55" spans="1:10" x14ac:dyDescent="0.35">
      <c r="A55" s="94" t="s">
        <v>270</v>
      </c>
      <c r="B55" s="94" t="s">
        <v>271</v>
      </c>
      <c r="C55" s="94" t="s">
        <v>272</v>
      </c>
      <c r="D55" s="94" t="s">
        <v>112</v>
      </c>
      <c r="E55" s="95">
        <v>-1886843</v>
      </c>
      <c r="F55" s="94" t="s">
        <v>272</v>
      </c>
      <c r="G55" s="94" t="s">
        <v>45</v>
      </c>
      <c r="H55" s="94" t="s">
        <v>273</v>
      </c>
      <c r="I55" s="94" t="s">
        <v>274</v>
      </c>
      <c r="J55" s="94" t="s">
        <v>45</v>
      </c>
    </row>
    <row r="56" spans="1:10" x14ac:dyDescent="0.35">
      <c r="A56" s="94" t="s">
        <v>275</v>
      </c>
      <c r="B56" s="94" t="s">
        <v>276</v>
      </c>
      <c r="C56" s="94" t="s">
        <v>277</v>
      </c>
      <c r="D56" s="94" t="s">
        <v>112</v>
      </c>
      <c r="E56" s="95">
        <v>-2129920</v>
      </c>
      <c r="F56" s="94" t="s">
        <v>277</v>
      </c>
      <c r="G56" s="94" t="s">
        <v>45</v>
      </c>
      <c r="H56" s="94" t="s">
        <v>273</v>
      </c>
      <c r="I56" s="94" t="s">
        <v>274</v>
      </c>
      <c r="J56" s="94" t="s">
        <v>45</v>
      </c>
    </row>
    <row r="57" spans="1:10" x14ac:dyDescent="0.35">
      <c r="A57" s="94" t="s">
        <v>278</v>
      </c>
      <c r="B57" s="94" t="s">
        <v>279</v>
      </c>
      <c r="C57" s="94" t="s">
        <v>280</v>
      </c>
      <c r="D57" s="94" t="s">
        <v>42</v>
      </c>
      <c r="E57" s="95">
        <v>-664849</v>
      </c>
      <c r="F57" s="94" t="s">
        <v>280</v>
      </c>
      <c r="G57" s="94" t="s">
        <v>54</v>
      </c>
      <c r="H57" s="94" t="s">
        <v>55</v>
      </c>
      <c r="I57" s="94" t="s">
        <v>56</v>
      </c>
      <c r="J57" s="94" t="s">
        <v>45</v>
      </c>
    </row>
    <row r="58" spans="1:10" x14ac:dyDescent="0.35">
      <c r="A58" s="94" t="s">
        <v>281</v>
      </c>
      <c r="B58" s="94" t="s">
        <v>282</v>
      </c>
      <c r="C58" s="94" t="s">
        <v>283</v>
      </c>
      <c r="D58" s="94" t="s">
        <v>42</v>
      </c>
      <c r="E58" s="95">
        <v>-699732</v>
      </c>
      <c r="F58" s="94" t="s">
        <v>283</v>
      </c>
      <c r="G58" s="94" t="s">
        <v>43</v>
      </c>
      <c r="H58" s="94" t="s">
        <v>44</v>
      </c>
      <c r="I58" s="94" t="s">
        <v>45</v>
      </c>
      <c r="J58" s="94" t="s">
        <v>45</v>
      </c>
    </row>
    <row r="59" spans="1:10" x14ac:dyDescent="0.35">
      <c r="A59" s="94" t="s">
        <v>284</v>
      </c>
      <c r="B59" s="94" t="s">
        <v>285</v>
      </c>
      <c r="C59" s="94" t="s">
        <v>286</v>
      </c>
      <c r="D59" s="94" t="s">
        <v>42</v>
      </c>
      <c r="E59" s="95">
        <v>-1079402</v>
      </c>
      <c r="F59" s="94" t="s">
        <v>286</v>
      </c>
      <c r="G59" s="94" t="s">
        <v>219</v>
      </c>
      <c r="H59" s="94" t="s">
        <v>138</v>
      </c>
      <c r="I59" s="94" t="s">
        <v>139</v>
      </c>
      <c r="J59" s="94" t="s">
        <v>45</v>
      </c>
    </row>
    <row r="60" spans="1:10" x14ac:dyDescent="0.35">
      <c r="A60" s="94" t="s">
        <v>287</v>
      </c>
      <c r="B60" s="94" t="s">
        <v>288</v>
      </c>
      <c r="C60" s="94" t="s">
        <v>289</v>
      </c>
      <c r="D60" s="94" t="s">
        <v>236</v>
      </c>
      <c r="E60" s="95">
        <v>701971.72</v>
      </c>
      <c r="F60" s="94" t="s">
        <v>289</v>
      </c>
      <c r="G60" s="94" t="s">
        <v>33</v>
      </c>
      <c r="H60" s="94" t="s">
        <v>45</v>
      </c>
      <c r="I60" s="94" t="s">
        <v>45</v>
      </c>
      <c r="J60" s="94" t="s">
        <v>45</v>
      </c>
    </row>
    <row r="61" spans="1:10" x14ac:dyDescent="0.35">
      <c r="A61" s="94" t="s">
        <v>290</v>
      </c>
      <c r="B61" s="94" t="s">
        <v>291</v>
      </c>
      <c r="C61" s="94" t="s">
        <v>292</v>
      </c>
      <c r="D61" s="94" t="s">
        <v>42</v>
      </c>
      <c r="E61" s="95">
        <v>-1200031</v>
      </c>
      <c r="F61" s="94" t="s">
        <v>292</v>
      </c>
      <c r="G61" s="94" t="s">
        <v>97</v>
      </c>
      <c r="H61" s="94" t="s">
        <v>98</v>
      </c>
      <c r="I61" s="94" t="s">
        <v>99</v>
      </c>
      <c r="J61" s="94" t="s">
        <v>45</v>
      </c>
    </row>
    <row r="62" spans="1:10" x14ac:dyDescent="0.35">
      <c r="A62" s="94" t="s">
        <v>293</v>
      </c>
      <c r="B62" s="94" t="s">
        <v>294</v>
      </c>
      <c r="C62" s="94" t="s">
        <v>295</v>
      </c>
      <c r="D62" s="94" t="s">
        <v>42</v>
      </c>
      <c r="E62" s="95">
        <v>-188766</v>
      </c>
      <c r="F62" s="94" t="s">
        <v>295</v>
      </c>
      <c r="G62" s="94" t="s">
        <v>49</v>
      </c>
      <c r="H62" s="94" t="s">
        <v>50</v>
      </c>
      <c r="I62" s="94" t="s">
        <v>45</v>
      </c>
      <c r="J62" s="94" t="s">
        <v>45</v>
      </c>
    </row>
    <row r="63" spans="1:10" x14ac:dyDescent="0.35">
      <c r="A63" s="94" t="s">
        <v>296</v>
      </c>
      <c r="B63" s="94" t="s">
        <v>297</v>
      </c>
      <c r="C63" s="94" t="s">
        <v>298</v>
      </c>
      <c r="D63" s="94" t="s">
        <v>112</v>
      </c>
      <c r="E63" s="95">
        <v>-9546188</v>
      </c>
      <c r="F63" s="94" t="s">
        <v>298</v>
      </c>
      <c r="G63" s="94" t="s">
        <v>45</v>
      </c>
      <c r="H63" s="94" t="s">
        <v>299</v>
      </c>
      <c r="I63" s="94" t="s">
        <v>45</v>
      </c>
      <c r="J63" s="94" t="s">
        <v>45</v>
      </c>
    </row>
    <row r="64" spans="1:10" x14ac:dyDescent="0.35">
      <c r="A64" s="94" t="s">
        <v>300</v>
      </c>
      <c r="B64" s="94" t="s">
        <v>301</v>
      </c>
      <c r="C64" s="94" t="s">
        <v>302</v>
      </c>
      <c r="D64" s="94" t="s">
        <v>42</v>
      </c>
      <c r="E64" s="95">
        <v>-1081739</v>
      </c>
      <c r="F64" s="94" t="s">
        <v>302</v>
      </c>
      <c r="G64" s="94" t="s">
        <v>264</v>
      </c>
      <c r="H64" s="94" t="s">
        <v>265</v>
      </c>
      <c r="I64" s="94" t="s">
        <v>45</v>
      </c>
      <c r="J64" s="94" t="s">
        <v>45</v>
      </c>
    </row>
    <row r="65" spans="1:10" x14ac:dyDescent="0.35">
      <c r="A65" s="94" t="s">
        <v>303</v>
      </c>
      <c r="B65" s="94" t="s">
        <v>304</v>
      </c>
      <c r="C65" s="94" t="s">
        <v>305</v>
      </c>
      <c r="D65" s="94" t="s">
        <v>87</v>
      </c>
      <c r="E65" s="95">
        <v>1143523</v>
      </c>
      <c r="F65" s="94" t="s">
        <v>305</v>
      </c>
      <c r="G65" s="94" t="s">
        <v>45</v>
      </c>
      <c r="H65" s="94" t="s">
        <v>126</v>
      </c>
      <c r="I65" s="94" t="s">
        <v>127</v>
      </c>
      <c r="J65" s="94" t="s">
        <v>128</v>
      </c>
    </row>
    <row r="66" spans="1:10" x14ac:dyDescent="0.35">
      <c r="A66" s="94" t="s">
        <v>306</v>
      </c>
      <c r="B66" s="94" t="s">
        <v>307</v>
      </c>
      <c r="C66" s="94" t="s">
        <v>308</v>
      </c>
      <c r="D66" s="94" t="s">
        <v>42</v>
      </c>
      <c r="E66" s="95">
        <v>-128268.96</v>
      </c>
      <c r="F66" s="94" t="s">
        <v>308</v>
      </c>
      <c r="G66" s="94" t="s">
        <v>309</v>
      </c>
      <c r="H66" s="94" t="s">
        <v>310</v>
      </c>
      <c r="I66" s="94" t="s">
        <v>311</v>
      </c>
      <c r="J66" s="94" t="s">
        <v>45</v>
      </c>
    </row>
    <row r="67" spans="1:10" x14ac:dyDescent="0.35">
      <c r="A67" s="94" t="s">
        <v>312</v>
      </c>
      <c r="B67" s="94" t="s">
        <v>313</v>
      </c>
      <c r="C67" s="94" t="s">
        <v>314</v>
      </c>
      <c r="D67" s="94" t="s">
        <v>42</v>
      </c>
      <c r="E67" s="95">
        <v>-892444</v>
      </c>
      <c r="F67" s="94" t="s">
        <v>314</v>
      </c>
      <c r="G67" s="94" t="s">
        <v>43</v>
      </c>
      <c r="H67" s="94" t="s">
        <v>44</v>
      </c>
      <c r="I67" s="94" t="s">
        <v>45</v>
      </c>
      <c r="J67" s="94" t="s">
        <v>45</v>
      </c>
    </row>
    <row r="68" spans="1:10" x14ac:dyDescent="0.35">
      <c r="A68" s="94" t="s">
        <v>315</v>
      </c>
      <c r="B68" s="94" t="s">
        <v>316</v>
      </c>
      <c r="C68" s="94" t="s">
        <v>317</v>
      </c>
      <c r="D68" s="94" t="s">
        <v>80</v>
      </c>
      <c r="E68" s="95">
        <v>-9227000</v>
      </c>
      <c r="F68" s="94" t="s">
        <v>317</v>
      </c>
      <c r="G68" s="94" t="s">
        <v>33</v>
      </c>
      <c r="H68" s="94" t="s">
        <v>45</v>
      </c>
      <c r="I68" s="94" t="s">
        <v>45</v>
      </c>
      <c r="J68" s="94" t="s">
        <v>45</v>
      </c>
    </row>
    <row r="69" spans="1:10" x14ac:dyDescent="0.35">
      <c r="A69" s="94" t="s">
        <v>318</v>
      </c>
      <c r="B69" s="94" t="s">
        <v>319</v>
      </c>
      <c r="C69" s="94" t="s">
        <v>320</v>
      </c>
      <c r="D69" s="94" t="s">
        <v>42</v>
      </c>
      <c r="E69" s="95">
        <v>-31915</v>
      </c>
      <c r="F69" s="94" t="s">
        <v>320</v>
      </c>
      <c r="G69" s="94" t="s">
        <v>207</v>
      </c>
      <c r="H69" s="94" t="s">
        <v>208</v>
      </c>
      <c r="I69" s="94" t="s">
        <v>45</v>
      </c>
      <c r="J69" s="94" t="s">
        <v>45</v>
      </c>
    </row>
    <row r="70" spans="1:10" x14ac:dyDescent="0.35">
      <c r="A70" s="94" t="s">
        <v>321</v>
      </c>
      <c r="B70" s="94" t="s">
        <v>322</v>
      </c>
      <c r="C70" s="94" t="s">
        <v>323</v>
      </c>
      <c r="D70" s="94" t="s">
        <v>112</v>
      </c>
      <c r="E70" s="95">
        <v>-713929</v>
      </c>
      <c r="F70" s="94" t="s">
        <v>323</v>
      </c>
      <c r="G70" s="94" t="s">
        <v>45</v>
      </c>
      <c r="H70" s="94" t="s">
        <v>324</v>
      </c>
      <c r="I70" s="94" t="s">
        <v>325</v>
      </c>
      <c r="J70" s="94" t="s">
        <v>326</v>
      </c>
    </row>
    <row r="71" spans="1:10" x14ac:dyDescent="0.35">
      <c r="A71" s="94" t="s">
        <v>327</v>
      </c>
      <c r="B71" s="94" t="s">
        <v>328</v>
      </c>
      <c r="C71" s="94" t="s">
        <v>329</v>
      </c>
      <c r="D71" s="94" t="s">
        <v>42</v>
      </c>
      <c r="E71" s="95">
        <v>-638425.05000000005</v>
      </c>
      <c r="F71" s="94" t="s">
        <v>329</v>
      </c>
      <c r="G71" s="94" t="s">
        <v>69</v>
      </c>
      <c r="H71" s="94" t="s">
        <v>70</v>
      </c>
      <c r="I71" s="94" t="s">
        <v>71</v>
      </c>
      <c r="J71" s="94" t="s">
        <v>45</v>
      </c>
    </row>
    <row r="72" spans="1:10" x14ac:dyDescent="0.35">
      <c r="A72" s="94" t="s">
        <v>330</v>
      </c>
      <c r="B72" s="94" t="s">
        <v>331</v>
      </c>
      <c r="C72" s="94" t="s">
        <v>332</v>
      </c>
      <c r="D72" s="94" t="s">
        <v>112</v>
      </c>
      <c r="E72" s="95">
        <v>-708383</v>
      </c>
      <c r="F72" s="94" t="s">
        <v>332</v>
      </c>
      <c r="G72" s="94" t="s">
        <v>45</v>
      </c>
      <c r="H72" s="94" t="s">
        <v>55</v>
      </c>
      <c r="I72" s="94" t="s">
        <v>56</v>
      </c>
      <c r="J72" s="94" t="s">
        <v>45</v>
      </c>
    </row>
    <row r="73" spans="1:10" x14ac:dyDescent="0.35">
      <c r="A73" s="94" t="s">
        <v>333</v>
      </c>
      <c r="B73" s="94" t="s">
        <v>334</v>
      </c>
      <c r="C73" s="94" t="s">
        <v>335</v>
      </c>
      <c r="D73" s="94" t="s">
        <v>42</v>
      </c>
      <c r="E73" s="95">
        <v>-199804</v>
      </c>
      <c r="F73" s="94" t="s">
        <v>335</v>
      </c>
      <c r="G73" s="94" t="s">
        <v>54</v>
      </c>
      <c r="H73" s="94" t="s">
        <v>55</v>
      </c>
      <c r="I73" s="94" t="s">
        <v>56</v>
      </c>
      <c r="J73" s="94" t="s">
        <v>45</v>
      </c>
    </row>
    <row r="74" spans="1:10" x14ac:dyDescent="0.35">
      <c r="A74" s="94" t="s">
        <v>336</v>
      </c>
      <c r="B74" s="94" t="s">
        <v>337</v>
      </c>
      <c r="C74" s="94" t="s">
        <v>338</v>
      </c>
      <c r="D74" s="94" t="s">
        <v>87</v>
      </c>
      <c r="E74" s="95">
        <v>-4487621</v>
      </c>
      <c r="F74" s="94" t="s">
        <v>338</v>
      </c>
      <c r="G74" s="94" t="s">
        <v>45</v>
      </c>
      <c r="H74" s="94" t="s">
        <v>88</v>
      </c>
      <c r="I74" s="94" t="s">
        <v>89</v>
      </c>
      <c r="J74" s="94" t="s">
        <v>90</v>
      </c>
    </row>
    <row r="75" spans="1:10" x14ac:dyDescent="0.35">
      <c r="A75" s="94" t="s">
        <v>339</v>
      </c>
      <c r="B75" s="94" t="s">
        <v>340</v>
      </c>
      <c r="C75" s="94" t="s">
        <v>341</v>
      </c>
      <c r="D75" s="94" t="s">
        <v>112</v>
      </c>
      <c r="E75" s="95">
        <v>-1350411</v>
      </c>
      <c r="F75" s="94" t="s">
        <v>341</v>
      </c>
      <c r="G75" s="94" t="s">
        <v>45</v>
      </c>
      <c r="H75" s="94" t="s">
        <v>160</v>
      </c>
      <c r="I75" s="94" t="s">
        <v>161</v>
      </c>
      <c r="J75" s="94" t="s">
        <v>45</v>
      </c>
    </row>
    <row r="76" spans="1:10" x14ac:dyDescent="0.35">
      <c r="A76" s="94" t="s">
        <v>342</v>
      </c>
      <c r="B76" s="94" t="s">
        <v>343</v>
      </c>
      <c r="C76" s="94" t="s">
        <v>344</v>
      </c>
      <c r="D76" s="94" t="s">
        <v>42</v>
      </c>
      <c r="E76" s="95">
        <v>-1556000</v>
      </c>
      <c r="F76" s="94" t="s">
        <v>344</v>
      </c>
      <c r="G76" s="94" t="s">
        <v>69</v>
      </c>
      <c r="H76" s="94" t="s">
        <v>70</v>
      </c>
      <c r="I76" s="94" t="s">
        <v>71</v>
      </c>
      <c r="J76" s="94" t="s">
        <v>45</v>
      </c>
    </row>
    <row r="77" spans="1:10" x14ac:dyDescent="0.35">
      <c r="A77" s="94" t="s">
        <v>345</v>
      </c>
      <c r="B77" s="94" t="s">
        <v>346</v>
      </c>
      <c r="C77" s="94" t="s">
        <v>347</v>
      </c>
      <c r="D77" s="94" t="s">
        <v>87</v>
      </c>
      <c r="E77" s="95">
        <v>-974348</v>
      </c>
      <c r="F77" s="94" t="s">
        <v>347</v>
      </c>
      <c r="G77" s="94" t="s">
        <v>45</v>
      </c>
      <c r="H77" s="94" t="s">
        <v>126</v>
      </c>
      <c r="I77" s="94" t="s">
        <v>127</v>
      </c>
      <c r="J77" s="94" t="s">
        <v>128</v>
      </c>
    </row>
    <row r="78" spans="1:10" x14ac:dyDescent="0.35">
      <c r="A78" s="94" t="s">
        <v>348</v>
      </c>
      <c r="B78" s="94" t="s">
        <v>349</v>
      </c>
      <c r="C78" s="94" t="s">
        <v>350</v>
      </c>
      <c r="D78" s="94" t="s">
        <v>112</v>
      </c>
      <c r="E78" s="95">
        <v>-5720440</v>
      </c>
      <c r="F78" s="94" t="s">
        <v>350</v>
      </c>
      <c r="G78" s="94" t="s">
        <v>45</v>
      </c>
      <c r="H78" s="94" t="s">
        <v>324</v>
      </c>
      <c r="I78" s="94" t="s">
        <v>325</v>
      </c>
      <c r="J78" s="94" t="s">
        <v>45</v>
      </c>
    </row>
    <row r="79" spans="1:10" x14ac:dyDescent="0.35">
      <c r="A79" s="94" t="s">
        <v>351</v>
      </c>
      <c r="B79" s="94" t="s">
        <v>352</v>
      </c>
      <c r="C79" s="94" t="s">
        <v>353</v>
      </c>
      <c r="D79" s="94" t="s">
        <v>80</v>
      </c>
      <c r="E79" s="95">
        <v>-7111805.4672400001</v>
      </c>
      <c r="F79" s="94" t="s">
        <v>353</v>
      </c>
      <c r="G79" s="94" t="s">
        <v>33</v>
      </c>
      <c r="H79" s="94" t="s">
        <v>45</v>
      </c>
      <c r="I79" s="94" t="s">
        <v>45</v>
      </c>
      <c r="J79" s="94" t="s">
        <v>45</v>
      </c>
    </row>
    <row r="80" spans="1:10" x14ac:dyDescent="0.35">
      <c r="A80" s="94" t="s">
        <v>354</v>
      </c>
      <c r="B80" s="94" t="s">
        <v>355</v>
      </c>
      <c r="C80" s="94" t="s">
        <v>356</v>
      </c>
      <c r="D80" s="94" t="s">
        <v>42</v>
      </c>
      <c r="E80" s="95">
        <v>-166769</v>
      </c>
      <c r="F80" s="94" t="s">
        <v>356</v>
      </c>
      <c r="G80" s="94" t="s">
        <v>229</v>
      </c>
      <c r="H80" s="94" t="s">
        <v>230</v>
      </c>
      <c r="I80" s="94" t="s">
        <v>231</v>
      </c>
      <c r="J80" s="94" t="s">
        <v>232</v>
      </c>
    </row>
    <row r="81" spans="1:10" x14ac:dyDescent="0.35">
      <c r="A81" s="94" t="s">
        <v>357</v>
      </c>
      <c r="B81" s="94" t="s">
        <v>358</v>
      </c>
      <c r="C81" s="94" t="s">
        <v>359</v>
      </c>
      <c r="D81" s="94" t="s">
        <v>42</v>
      </c>
      <c r="E81" s="95">
        <v>-2565859</v>
      </c>
      <c r="F81" s="94" t="s">
        <v>359</v>
      </c>
      <c r="G81" s="94" t="s">
        <v>360</v>
      </c>
      <c r="H81" s="94" t="s">
        <v>299</v>
      </c>
      <c r="I81" s="94" t="s">
        <v>361</v>
      </c>
      <c r="J81" s="94" t="s">
        <v>45</v>
      </c>
    </row>
    <row r="82" spans="1:10" x14ac:dyDescent="0.35">
      <c r="A82" s="94" t="s">
        <v>362</v>
      </c>
      <c r="B82" s="94" t="s">
        <v>363</v>
      </c>
      <c r="C82" s="94" t="s">
        <v>364</v>
      </c>
      <c r="D82" s="94" t="s">
        <v>42</v>
      </c>
      <c r="E82" s="95">
        <v>-621427.9</v>
      </c>
      <c r="F82" s="94" t="s">
        <v>364</v>
      </c>
      <c r="G82" s="94" t="s">
        <v>103</v>
      </c>
      <c r="H82" s="94" t="s">
        <v>104</v>
      </c>
      <c r="I82" s="94" t="s">
        <v>105</v>
      </c>
      <c r="J82" s="94" t="s">
        <v>45</v>
      </c>
    </row>
    <row r="83" spans="1:10" x14ac:dyDescent="0.35">
      <c r="A83" s="94" t="s">
        <v>365</v>
      </c>
      <c r="B83" s="94" t="s">
        <v>366</v>
      </c>
      <c r="C83" s="94" t="s">
        <v>367</v>
      </c>
      <c r="D83" s="94" t="s">
        <v>42</v>
      </c>
      <c r="E83" s="95">
        <v>111382</v>
      </c>
      <c r="F83" s="94" t="s">
        <v>367</v>
      </c>
      <c r="G83" s="94" t="s">
        <v>207</v>
      </c>
      <c r="H83" s="94" t="s">
        <v>208</v>
      </c>
      <c r="I83" s="94" t="s">
        <v>45</v>
      </c>
      <c r="J83" s="94" t="s">
        <v>45</v>
      </c>
    </row>
    <row r="84" spans="1:10" x14ac:dyDescent="0.35">
      <c r="A84" s="94" t="s">
        <v>368</v>
      </c>
      <c r="B84" s="94" t="s">
        <v>369</v>
      </c>
      <c r="C84" s="94" t="s">
        <v>370</v>
      </c>
      <c r="D84" s="94" t="s">
        <v>42</v>
      </c>
      <c r="E84" s="95">
        <v>305790</v>
      </c>
      <c r="F84" s="94" t="s">
        <v>370</v>
      </c>
      <c r="G84" s="94" t="s">
        <v>154</v>
      </c>
      <c r="H84" s="94" t="s">
        <v>155</v>
      </c>
      <c r="I84" s="94" t="s">
        <v>45</v>
      </c>
      <c r="J84" s="94" t="s">
        <v>45</v>
      </c>
    </row>
    <row r="85" spans="1:10" x14ac:dyDescent="0.35">
      <c r="A85" s="94" t="s">
        <v>371</v>
      </c>
      <c r="B85" s="94" t="s">
        <v>372</v>
      </c>
      <c r="C85" s="94" t="s">
        <v>373</v>
      </c>
      <c r="D85" s="94" t="s">
        <v>112</v>
      </c>
      <c r="E85" s="95">
        <v>-1510245</v>
      </c>
      <c r="F85" s="94" t="s">
        <v>373</v>
      </c>
      <c r="G85" s="94" t="s">
        <v>45</v>
      </c>
      <c r="H85" s="94" t="s">
        <v>374</v>
      </c>
      <c r="I85" s="94" t="s">
        <v>375</v>
      </c>
      <c r="J85" s="94" t="s">
        <v>45</v>
      </c>
    </row>
    <row r="86" spans="1:10" x14ac:dyDescent="0.35">
      <c r="A86" s="94" t="s">
        <v>376</v>
      </c>
      <c r="B86" s="94" t="s">
        <v>377</v>
      </c>
      <c r="C86" s="94" t="s">
        <v>378</v>
      </c>
      <c r="D86" s="94" t="s">
        <v>42</v>
      </c>
      <c r="E86" s="95">
        <v>-705942</v>
      </c>
      <c r="F86" s="94" t="s">
        <v>378</v>
      </c>
      <c r="G86" s="94" t="s">
        <v>75</v>
      </c>
      <c r="H86" s="94" t="s">
        <v>76</v>
      </c>
      <c r="I86" s="94" t="s">
        <v>45</v>
      </c>
      <c r="J86" s="94" t="s">
        <v>45</v>
      </c>
    </row>
    <row r="87" spans="1:10" x14ac:dyDescent="0.35">
      <c r="A87" s="94" t="s">
        <v>379</v>
      </c>
      <c r="B87" s="94" t="s">
        <v>380</v>
      </c>
      <c r="C87" s="94" t="s">
        <v>381</v>
      </c>
      <c r="D87" s="94" t="s">
        <v>42</v>
      </c>
      <c r="E87" s="95">
        <v>-449004</v>
      </c>
      <c r="F87" s="94" t="s">
        <v>381</v>
      </c>
      <c r="G87" s="94" t="s">
        <v>240</v>
      </c>
      <c r="H87" s="94" t="s">
        <v>241</v>
      </c>
      <c r="I87" s="94" t="s">
        <v>242</v>
      </c>
      <c r="J87" s="94" t="s">
        <v>45</v>
      </c>
    </row>
    <row r="88" spans="1:10" x14ac:dyDescent="0.35">
      <c r="A88" s="94" t="s">
        <v>382</v>
      </c>
      <c r="B88" s="94" t="s">
        <v>383</v>
      </c>
      <c r="C88" s="94" t="s">
        <v>384</v>
      </c>
      <c r="D88" s="94" t="s">
        <v>42</v>
      </c>
      <c r="E88" s="95">
        <v>-980898</v>
      </c>
      <c r="F88" s="94" t="s">
        <v>384</v>
      </c>
      <c r="G88" s="94" t="s">
        <v>385</v>
      </c>
      <c r="H88" s="94" t="s">
        <v>44</v>
      </c>
      <c r="I88" s="94" t="s">
        <v>188</v>
      </c>
      <c r="J88" s="94" t="s">
        <v>45</v>
      </c>
    </row>
    <row r="89" spans="1:10" x14ac:dyDescent="0.35">
      <c r="A89" s="94" t="s">
        <v>386</v>
      </c>
      <c r="B89" s="94" t="s">
        <v>387</v>
      </c>
      <c r="C89" s="94" t="s">
        <v>388</v>
      </c>
      <c r="D89" s="94" t="s">
        <v>42</v>
      </c>
      <c r="E89" s="95">
        <v>0</v>
      </c>
      <c r="F89" s="94" t="s">
        <v>388</v>
      </c>
      <c r="G89" s="94" t="s">
        <v>103</v>
      </c>
      <c r="H89" s="94" t="s">
        <v>104</v>
      </c>
      <c r="I89" s="94" t="s">
        <v>105</v>
      </c>
      <c r="J89" s="94" t="s">
        <v>45</v>
      </c>
    </row>
    <row r="90" spans="1:10" x14ac:dyDescent="0.35">
      <c r="A90" s="94" t="s">
        <v>389</v>
      </c>
      <c r="B90" s="94" t="s">
        <v>390</v>
      </c>
      <c r="C90" s="94" t="s">
        <v>391</v>
      </c>
      <c r="D90" s="94" t="s">
        <v>42</v>
      </c>
      <c r="E90" s="95">
        <v>-558813</v>
      </c>
      <c r="F90" s="94" t="s">
        <v>391</v>
      </c>
      <c r="G90" s="94" t="s">
        <v>49</v>
      </c>
      <c r="H90" s="94" t="s">
        <v>50</v>
      </c>
      <c r="I90" s="94" t="s">
        <v>45</v>
      </c>
      <c r="J90" s="94" t="s">
        <v>45</v>
      </c>
    </row>
    <row r="91" spans="1:10" x14ac:dyDescent="0.35">
      <c r="A91" s="94" t="s">
        <v>392</v>
      </c>
      <c r="B91" s="94" t="s">
        <v>393</v>
      </c>
      <c r="C91" s="94" t="s">
        <v>394</v>
      </c>
      <c r="D91" s="94" t="s">
        <v>42</v>
      </c>
      <c r="E91" s="95">
        <v>-730000</v>
      </c>
      <c r="F91" s="94" t="s">
        <v>394</v>
      </c>
      <c r="G91" s="94" t="s">
        <v>395</v>
      </c>
      <c r="H91" s="94" t="s">
        <v>396</v>
      </c>
      <c r="I91" s="94" t="s">
        <v>45</v>
      </c>
      <c r="J91" s="94" t="s">
        <v>45</v>
      </c>
    </row>
    <row r="92" spans="1:10" x14ac:dyDescent="0.35">
      <c r="A92" s="94" t="s">
        <v>397</v>
      </c>
      <c r="B92" s="94" t="s">
        <v>398</v>
      </c>
      <c r="C92" s="94" t="s">
        <v>399</v>
      </c>
      <c r="D92" s="94" t="s">
        <v>80</v>
      </c>
      <c r="E92" s="95">
        <v>-7866776</v>
      </c>
      <c r="F92" s="94" t="s">
        <v>399</v>
      </c>
      <c r="G92" s="94" t="s">
        <v>33</v>
      </c>
      <c r="H92" s="94" t="s">
        <v>45</v>
      </c>
      <c r="I92" s="94" t="s">
        <v>45</v>
      </c>
      <c r="J92" s="94" t="s">
        <v>45</v>
      </c>
    </row>
    <row r="93" spans="1:10" x14ac:dyDescent="0.35">
      <c r="A93" s="94" t="s">
        <v>400</v>
      </c>
      <c r="B93" s="94" t="s">
        <v>401</v>
      </c>
      <c r="C93" s="94" t="s">
        <v>402</v>
      </c>
      <c r="D93" s="94" t="s">
        <v>42</v>
      </c>
      <c r="E93" s="95">
        <v>-74301</v>
      </c>
      <c r="F93" s="94" t="s">
        <v>402</v>
      </c>
      <c r="G93" s="94" t="s">
        <v>97</v>
      </c>
      <c r="H93" s="94" t="s">
        <v>98</v>
      </c>
      <c r="I93" s="94" t="s">
        <v>99</v>
      </c>
      <c r="J93" s="94" t="s">
        <v>45</v>
      </c>
    </row>
    <row r="94" spans="1:10" x14ac:dyDescent="0.35">
      <c r="A94" s="94" t="s">
        <v>403</v>
      </c>
      <c r="B94" s="94" t="s">
        <v>404</v>
      </c>
      <c r="C94" s="94" t="s">
        <v>405</v>
      </c>
      <c r="D94" s="94" t="s">
        <v>42</v>
      </c>
      <c r="E94" s="95">
        <v>0</v>
      </c>
      <c r="F94" s="94" t="s">
        <v>405</v>
      </c>
      <c r="G94" s="94" t="s">
        <v>395</v>
      </c>
      <c r="H94" s="94" t="s">
        <v>396</v>
      </c>
      <c r="I94" s="94" t="s">
        <v>45</v>
      </c>
      <c r="J94" s="94" t="s">
        <v>45</v>
      </c>
    </row>
    <row r="95" spans="1:10" x14ac:dyDescent="0.35">
      <c r="A95" s="94" t="s">
        <v>406</v>
      </c>
      <c r="B95" s="94" t="s">
        <v>407</v>
      </c>
      <c r="C95" s="94" t="s">
        <v>408</v>
      </c>
      <c r="D95" s="94" t="s">
        <v>42</v>
      </c>
      <c r="E95" s="95">
        <v>0</v>
      </c>
      <c r="F95" s="94" t="s">
        <v>408</v>
      </c>
      <c r="G95" s="94" t="s">
        <v>54</v>
      </c>
      <c r="H95" s="94" t="s">
        <v>55</v>
      </c>
      <c r="I95" s="94" t="s">
        <v>56</v>
      </c>
      <c r="J95" s="94" t="s">
        <v>45</v>
      </c>
    </row>
    <row r="96" spans="1:10" x14ac:dyDescent="0.35">
      <c r="A96" s="94" t="s">
        <v>409</v>
      </c>
      <c r="B96" s="94" t="s">
        <v>410</v>
      </c>
      <c r="C96" s="94" t="s">
        <v>411</v>
      </c>
      <c r="D96" s="94" t="s">
        <v>42</v>
      </c>
      <c r="E96" s="95">
        <v>-385710</v>
      </c>
      <c r="F96" s="94" t="s">
        <v>411</v>
      </c>
      <c r="G96" s="94" t="s">
        <v>360</v>
      </c>
      <c r="H96" s="94" t="s">
        <v>299</v>
      </c>
      <c r="I96" s="94" t="s">
        <v>361</v>
      </c>
      <c r="J96" s="94" t="s">
        <v>45</v>
      </c>
    </row>
    <row r="97" spans="1:10" x14ac:dyDescent="0.35">
      <c r="A97" s="94" t="s">
        <v>412</v>
      </c>
      <c r="B97" s="94" t="s">
        <v>413</v>
      </c>
      <c r="C97" s="94" t="s">
        <v>414</v>
      </c>
      <c r="D97" s="94" t="s">
        <v>42</v>
      </c>
      <c r="E97" s="95">
        <v>-703000</v>
      </c>
      <c r="F97" s="94" t="s">
        <v>414</v>
      </c>
      <c r="G97" s="94" t="s">
        <v>103</v>
      </c>
      <c r="H97" s="94" t="s">
        <v>104</v>
      </c>
      <c r="I97" s="94" t="s">
        <v>105</v>
      </c>
      <c r="J97" s="94" t="s">
        <v>45</v>
      </c>
    </row>
    <row r="98" spans="1:10" x14ac:dyDescent="0.35">
      <c r="A98" s="94" t="s">
        <v>415</v>
      </c>
      <c r="B98" s="94" t="s">
        <v>416</v>
      </c>
      <c r="C98" s="94" t="s">
        <v>417</v>
      </c>
      <c r="D98" s="94" t="s">
        <v>42</v>
      </c>
      <c r="E98" s="95">
        <v>-896031</v>
      </c>
      <c r="F98" s="94" t="s">
        <v>417</v>
      </c>
      <c r="G98" s="94" t="s">
        <v>229</v>
      </c>
      <c r="H98" s="94" t="s">
        <v>230</v>
      </c>
      <c r="I98" s="94" t="s">
        <v>231</v>
      </c>
      <c r="J98" s="94" t="s">
        <v>232</v>
      </c>
    </row>
    <row r="99" spans="1:10" x14ac:dyDescent="0.35">
      <c r="A99" s="94" t="s">
        <v>418</v>
      </c>
      <c r="B99" s="94" t="s">
        <v>419</v>
      </c>
      <c r="C99" s="94" t="s">
        <v>420</v>
      </c>
      <c r="D99" s="94" t="s">
        <v>42</v>
      </c>
      <c r="E99" s="95">
        <v>-3387938</v>
      </c>
      <c r="F99" s="94" t="s">
        <v>420</v>
      </c>
      <c r="G99" s="94" t="s">
        <v>69</v>
      </c>
      <c r="H99" s="94" t="s">
        <v>70</v>
      </c>
      <c r="I99" s="94" t="s">
        <v>71</v>
      </c>
      <c r="J99" s="94" t="s">
        <v>45</v>
      </c>
    </row>
    <row r="100" spans="1:10" x14ac:dyDescent="0.35">
      <c r="A100" s="94" t="s">
        <v>421</v>
      </c>
      <c r="B100" s="94" t="s">
        <v>422</v>
      </c>
      <c r="C100" s="94" t="s">
        <v>423</v>
      </c>
      <c r="D100" s="94" t="s">
        <v>42</v>
      </c>
      <c r="E100" s="95">
        <v>100000</v>
      </c>
      <c r="F100" s="94" t="s">
        <v>423</v>
      </c>
      <c r="G100" s="94" t="s">
        <v>264</v>
      </c>
      <c r="H100" s="94" t="s">
        <v>265</v>
      </c>
      <c r="I100" s="94" t="s">
        <v>45</v>
      </c>
      <c r="J100" s="94" t="s">
        <v>45</v>
      </c>
    </row>
    <row r="101" spans="1:10" x14ac:dyDescent="0.35">
      <c r="A101" s="94" t="s">
        <v>424</v>
      </c>
      <c r="B101" s="94" t="s">
        <v>425</v>
      </c>
      <c r="C101" s="94" t="s">
        <v>426</v>
      </c>
      <c r="D101" s="94" t="s">
        <v>42</v>
      </c>
      <c r="E101" s="95">
        <v>-66174</v>
      </c>
      <c r="F101" s="94" t="s">
        <v>426</v>
      </c>
      <c r="G101" s="94" t="s">
        <v>219</v>
      </c>
      <c r="H101" s="94" t="s">
        <v>138</v>
      </c>
      <c r="I101" s="94" t="s">
        <v>139</v>
      </c>
      <c r="J101" s="94" t="s">
        <v>45</v>
      </c>
    </row>
    <row r="102" spans="1:10" x14ac:dyDescent="0.35">
      <c r="A102" s="94" t="s">
        <v>427</v>
      </c>
      <c r="B102" s="94" t="s">
        <v>428</v>
      </c>
      <c r="C102" s="94" t="s">
        <v>429</v>
      </c>
      <c r="D102" s="94" t="s">
        <v>87</v>
      </c>
      <c r="E102" s="95">
        <v>286733</v>
      </c>
      <c r="F102" s="94" t="s">
        <v>429</v>
      </c>
      <c r="G102" s="94" t="s">
        <v>45</v>
      </c>
      <c r="H102" s="94" t="s">
        <v>430</v>
      </c>
      <c r="I102" s="94" t="s">
        <v>431</v>
      </c>
      <c r="J102" s="94" t="s">
        <v>45</v>
      </c>
    </row>
    <row r="103" spans="1:10" x14ac:dyDescent="0.35">
      <c r="A103" s="94" t="s">
        <v>432</v>
      </c>
      <c r="B103" s="94" t="s">
        <v>433</v>
      </c>
      <c r="C103" s="94" t="s">
        <v>434</v>
      </c>
      <c r="D103" s="94" t="s">
        <v>42</v>
      </c>
      <c r="E103" s="95">
        <v>-514984</v>
      </c>
      <c r="F103" s="94" t="s">
        <v>434</v>
      </c>
      <c r="G103" s="94" t="s">
        <v>63</v>
      </c>
      <c r="H103" s="94" t="s">
        <v>64</v>
      </c>
      <c r="I103" s="94" t="s">
        <v>65</v>
      </c>
      <c r="J103" s="94" t="s">
        <v>45</v>
      </c>
    </row>
    <row r="104" spans="1:10" x14ac:dyDescent="0.35">
      <c r="A104" s="94" t="s">
        <v>435</v>
      </c>
      <c r="B104" s="94" t="s">
        <v>436</v>
      </c>
      <c r="C104" s="94" t="s">
        <v>437</v>
      </c>
      <c r="D104" s="94" t="s">
        <v>42</v>
      </c>
      <c r="E104" s="95">
        <v>-971352</v>
      </c>
      <c r="F104" s="94" t="s">
        <v>437</v>
      </c>
      <c r="G104" s="94" t="s">
        <v>264</v>
      </c>
      <c r="H104" s="94" t="s">
        <v>265</v>
      </c>
      <c r="I104" s="94" t="s">
        <v>45</v>
      </c>
      <c r="J104" s="94" t="s">
        <v>45</v>
      </c>
    </row>
    <row r="105" spans="1:10" x14ac:dyDescent="0.35">
      <c r="A105" s="94" t="s">
        <v>438</v>
      </c>
      <c r="B105" s="94" t="s">
        <v>439</v>
      </c>
      <c r="C105" s="94" t="s">
        <v>440</v>
      </c>
      <c r="D105" s="94" t="s">
        <v>42</v>
      </c>
      <c r="E105" s="95">
        <v>-80455</v>
      </c>
      <c r="F105" s="94" t="s">
        <v>440</v>
      </c>
      <c r="G105" s="94" t="s">
        <v>103</v>
      </c>
      <c r="H105" s="94" t="s">
        <v>104</v>
      </c>
      <c r="I105" s="94" t="s">
        <v>105</v>
      </c>
      <c r="J105" s="94" t="s">
        <v>45</v>
      </c>
    </row>
    <row r="106" spans="1:10" x14ac:dyDescent="0.35">
      <c r="A106" s="94" t="s">
        <v>441</v>
      </c>
      <c r="B106" s="94" t="s">
        <v>442</v>
      </c>
      <c r="C106" s="94" t="s">
        <v>443</v>
      </c>
      <c r="D106" s="94" t="s">
        <v>42</v>
      </c>
      <c r="E106" s="95">
        <v>-450000</v>
      </c>
      <c r="F106" s="94" t="s">
        <v>443</v>
      </c>
      <c r="G106" s="94" t="s">
        <v>69</v>
      </c>
      <c r="H106" s="94" t="s">
        <v>70</v>
      </c>
      <c r="I106" s="94" t="s">
        <v>71</v>
      </c>
      <c r="J106" s="94" t="s">
        <v>45</v>
      </c>
    </row>
    <row r="107" spans="1:10" x14ac:dyDescent="0.35">
      <c r="A107" s="94" t="s">
        <v>444</v>
      </c>
      <c r="B107" s="94" t="s">
        <v>445</v>
      </c>
      <c r="C107" s="94" t="s">
        <v>446</v>
      </c>
      <c r="D107" s="94" t="s">
        <v>42</v>
      </c>
      <c r="E107" s="95">
        <v>-388965</v>
      </c>
      <c r="F107" s="94" t="s">
        <v>446</v>
      </c>
      <c r="G107" s="94" t="s">
        <v>177</v>
      </c>
      <c r="H107" s="94" t="s">
        <v>178</v>
      </c>
      <c r="I107" s="94" t="s">
        <v>45</v>
      </c>
      <c r="J107" s="94" t="s">
        <v>45</v>
      </c>
    </row>
    <row r="108" spans="1:10" x14ac:dyDescent="0.35">
      <c r="A108" s="94" t="s">
        <v>447</v>
      </c>
      <c r="B108" s="94" t="s">
        <v>448</v>
      </c>
      <c r="C108" s="94" t="s">
        <v>449</v>
      </c>
      <c r="D108" s="94" t="s">
        <v>236</v>
      </c>
      <c r="E108" s="95">
        <v>4140979.22</v>
      </c>
      <c r="F108" s="94" t="s">
        <v>449</v>
      </c>
      <c r="G108" s="94" t="s">
        <v>33</v>
      </c>
      <c r="H108" s="94" t="s">
        <v>45</v>
      </c>
      <c r="I108" s="94" t="s">
        <v>45</v>
      </c>
      <c r="J108" s="94" t="s">
        <v>45</v>
      </c>
    </row>
    <row r="109" spans="1:10" x14ac:dyDescent="0.35">
      <c r="A109" s="94" t="s">
        <v>450</v>
      </c>
      <c r="B109" s="94" t="s">
        <v>451</v>
      </c>
      <c r="C109" s="94" t="s">
        <v>452</v>
      </c>
      <c r="D109" s="94" t="s">
        <v>42</v>
      </c>
      <c r="E109" s="95">
        <v>-1227528</v>
      </c>
      <c r="F109" s="94" t="s">
        <v>452</v>
      </c>
      <c r="G109" s="94" t="s">
        <v>395</v>
      </c>
      <c r="H109" s="94" t="s">
        <v>396</v>
      </c>
      <c r="I109" s="94" t="s">
        <v>45</v>
      </c>
      <c r="J109" s="94" t="s">
        <v>45</v>
      </c>
    </row>
    <row r="110" spans="1:10" x14ac:dyDescent="0.35">
      <c r="A110" s="94" t="s">
        <v>453</v>
      </c>
      <c r="B110" s="94" t="s">
        <v>454</v>
      </c>
      <c r="C110" s="94" t="s">
        <v>455</v>
      </c>
      <c r="D110" s="94" t="s">
        <v>236</v>
      </c>
      <c r="E110" s="95">
        <v>-5224875.9997199997</v>
      </c>
      <c r="F110" s="94" t="s">
        <v>455</v>
      </c>
      <c r="G110" s="94" t="s">
        <v>33</v>
      </c>
      <c r="H110" s="94" t="s">
        <v>45</v>
      </c>
      <c r="I110" s="94" t="s">
        <v>45</v>
      </c>
      <c r="J110" s="94" t="s">
        <v>45</v>
      </c>
    </row>
    <row r="111" spans="1:10" x14ac:dyDescent="0.35">
      <c r="A111" s="94" t="s">
        <v>456</v>
      </c>
      <c r="B111" s="94" t="s">
        <v>457</v>
      </c>
      <c r="C111" s="94" t="s">
        <v>458</v>
      </c>
      <c r="D111" s="94" t="s">
        <v>112</v>
      </c>
      <c r="E111" s="95">
        <v>332608</v>
      </c>
      <c r="F111" s="94" t="s">
        <v>458</v>
      </c>
      <c r="G111" s="94" t="s">
        <v>45</v>
      </c>
      <c r="H111" s="94" t="s">
        <v>273</v>
      </c>
      <c r="I111" s="94" t="s">
        <v>274</v>
      </c>
      <c r="J111" s="94" t="s">
        <v>459</v>
      </c>
    </row>
    <row r="112" spans="1:10" x14ac:dyDescent="0.35">
      <c r="A112" s="94" t="s">
        <v>460</v>
      </c>
      <c r="B112" s="94" t="s">
        <v>461</v>
      </c>
      <c r="C112" s="94" t="s">
        <v>462</v>
      </c>
      <c r="D112" s="94" t="s">
        <v>42</v>
      </c>
      <c r="E112" s="95">
        <v>-317622</v>
      </c>
      <c r="F112" s="94" t="s">
        <v>462</v>
      </c>
      <c r="G112" s="94" t="s">
        <v>309</v>
      </c>
      <c r="H112" s="94" t="s">
        <v>310</v>
      </c>
      <c r="I112" s="94" t="s">
        <v>311</v>
      </c>
      <c r="J112" s="94" t="s">
        <v>45</v>
      </c>
    </row>
    <row r="113" spans="1:10" x14ac:dyDescent="0.35">
      <c r="A113" s="94" t="s">
        <v>463</v>
      </c>
      <c r="B113" s="94" t="s">
        <v>464</v>
      </c>
      <c r="C113" s="94" t="s">
        <v>465</v>
      </c>
      <c r="D113" s="94" t="s">
        <v>236</v>
      </c>
      <c r="E113" s="95">
        <v>-6250000</v>
      </c>
      <c r="F113" s="94" t="s">
        <v>465</v>
      </c>
      <c r="G113" s="94" t="s">
        <v>33</v>
      </c>
      <c r="H113" s="94" t="s">
        <v>45</v>
      </c>
      <c r="I113" s="94" t="s">
        <v>45</v>
      </c>
      <c r="J113" s="94" t="s">
        <v>45</v>
      </c>
    </row>
    <row r="114" spans="1:10" x14ac:dyDescent="0.35">
      <c r="A114" s="94" t="s">
        <v>466</v>
      </c>
      <c r="B114" s="94" t="s">
        <v>467</v>
      </c>
      <c r="C114" s="94" t="s">
        <v>468</v>
      </c>
      <c r="D114" s="94" t="s">
        <v>42</v>
      </c>
      <c r="E114" s="95">
        <v>209051</v>
      </c>
      <c r="F114" s="94" t="s">
        <v>468</v>
      </c>
      <c r="G114" s="94" t="s">
        <v>132</v>
      </c>
      <c r="H114" s="94" t="s">
        <v>133</v>
      </c>
      <c r="I114" s="94" t="s">
        <v>134</v>
      </c>
      <c r="J114" s="94" t="s">
        <v>45</v>
      </c>
    </row>
    <row r="115" spans="1:10" x14ac:dyDescent="0.35">
      <c r="A115" s="94" t="s">
        <v>469</v>
      </c>
      <c r="B115" s="94" t="s">
        <v>470</v>
      </c>
      <c r="C115" s="94" t="s">
        <v>471</v>
      </c>
      <c r="D115" s="94" t="s">
        <v>80</v>
      </c>
      <c r="E115" s="95">
        <v>3257640</v>
      </c>
      <c r="F115" s="94" t="s">
        <v>471</v>
      </c>
      <c r="G115" s="94" t="s">
        <v>33</v>
      </c>
      <c r="H115" s="94" t="s">
        <v>45</v>
      </c>
      <c r="I115" s="94" t="s">
        <v>45</v>
      </c>
      <c r="J115" s="94" t="s">
        <v>45</v>
      </c>
    </row>
    <row r="116" spans="1:10" x14ac:dyDescent="0.35">
      <c r="A116" s="94" t="s">
        <v>472</v>
      </c>
      <c r="B116" s="94" t="s">
        <v>473</v>
      </c>
      <c r="C116" s="94" t="s">
        <v>474</v>
      </c>
      <c r="D116" s="94" t="s">
        <v>42</v>
      </c>
      <c r="E116" s="95">
        <v>543948</v>
      </c>
      <c r="F116" s="94" t="s">
        <v>474</v>
      </c>
      <c r="G116" s="94" t="s">
        <v>97</v>
      </c>
      <c r="H116" s="94" t="s">
        <v>98</v>
      </c>
      <c r="I116" s="94" t="s">
        <v>99</v>
      </c>
      <c r="J116" s="94" t="s">
        <v>45</v>
      </c>
    </row>
    <row r="117" spans="1:10" x14ac:dyDescent="0.35">
      <c r="A117" s="94" t="s">
        <v>475</v>
      </c>
      <c r="B117" s="94" t="s">
        <v>476</v>
      </c>
      <c r="C117" s="94" t="s">
        <v>477</v>
      </c>
      <c r="D117" s="94" t="s">
        <v>42</v>
      </c>
      <c r="E117" s="95">
        <v>-2000000</v>
      </c>
      <c r="F117" s="94" t="s">
        <v>477</v>
      </c>
      <c r="G117" s="94" t="s">
        <v>309</v>
      </c>
      <c r="H117" s="94" t="s">
        <v>310</v>
      </c>
      <c r="I117" s="94" t="s">
        <v>311</v>
      </c>
      <c r="J117" s="94" t="s">
        <v>45</v>
      </c>
    </row>
    <row r="118" spans="1:10" x14ac:dyDescent="0.35">
      <c r="A118" s="94" t="s">
        <v>478</v>
      </c>
      <c r="B118" s="94" t="s">
        <v>479</v>
      </c>
      <c r="C118" s="94" t="s">
        <v>480</v>
      </c>
      <c r="D118" s="94" t="s">
        <v>80</v>
      </c>
      <c r="E118" s="95">
        <v>-329209</v>
      </c>
      <c r="F118" s="94" t="s">
        <v>480</v>
      </c>
      <c r="G118" s="94" t="s">
        <v>33</v>
      </c>
      <c r="H118" s="94" t="s">
        <v>45</v>
      </c>
      <c r="I118" s="94" t="s">
        <v>45</v>
      </c>
      <c r="J118" s="94" t="s">
        <v>45</v>
      </c>
    </row>
    <row r="119" spans="1:10" x14ac:dyDescent="0.35">
      <c r="A119" s="94" t="s">
        <v>481</v>
      </c>
      <c r="B119" s="94" t="s">
        <v>482</v>
      </c>
      <c r="C119" s="94" t="s">
        <v>483</v>
      </c>
      <c r="D119" s="94" t="s">
        <v>42</v>
      </c>
      <c r="E119" s="95">
        <v>-394308.05</v>
      </c>
      <c r="F119" s="94" t="s">
        <v>483</v>
      </c>
      <c r="G119" s="94" t="s">
        <v>103</v>
      </c>
      <c r="H119" s="94" t="s">
        <v>104</v>
      </c>
      <c r="I119" s="94" t="s">
        <v>105</v>
      </c>
      <c r="J119" s="94" t="s">
        <v>45</v>
      </c>
    </row>
    <row r="120" spans="1:10" x14ac:dyDescent="0.35">
      <c r="A120" s="94" t="s">
        <v>484</v>
      </c>
      <c r="B120" s="94" t="s">
        <v>485</v>
      </c>
      <c r="C120" s="94" t="s">
        <v>486</v>
      </c>
      <c r="D120" s="94" t="s">
        <v>112</v>
      </c>
      <c r="E120" s="95">
        <v>-2322717</v>
      </c>
      <c r="F120" s="94" t="s">
        <v>486</v>
      </c>
      <c r="G120" s="94" t="s">
        <v>45</v>
      </c>
      <c r="H120" s="94" t="s">
        <v>487</v>
      </c>
      <c r="I120" s="94" t="s">
        <v>488</v>
      </c>
      <c r="J120" s="94" t="s">
        <v>326</v>
      </c>
    </row>
    <row r="121" spans="1:10" x14ac:dyDescent="0.35">
      <c r="A121" s="94" t="s">
        <v>489</v>
      </c>
      <c r="B121" s="94" t="s">
        <v>490</v>
      </c>
      <c r="C121" s="94" t="s">
        <v>491</v>
      </c>
      <c r="D121" s="94" t="s">
        <v>42</v>
      </c>
      <c r="E121" s="95">
        <v>-1205633</v>
      </c>
      <c r="F121" s="94" t="s">
        <v>491</v>
      </c>
      <c r="G121" s="94" t="s">
        <v>385</v>
      </c>
      <c r="H121" s="94" t="s">
        <v>44</v>
      </c>
      <c r="I121" s="94" t="s">
        <v>188</v>
      </c>
      <c r="J121" s="94" t="s">
        <v>45</v>
      </c>
    </row>
    <row r="122" spans="1:10" x14ac:dyDescent="0.35">
      <c r="A122" s="94" t="s">
        <v>492</v>
      </c>
      <c r="B122" s="94" t="s">
        <v>493</v>
      </c>
      <c r="C122" s="94" t="s">
        <v>494</v>
      </c>
      <c r="D122" s="94" t="s">
        <v>42</v>
      </c>
      <c r="E122" s="95">
        <v>-1189188.6299999999</v>
      </c>
      <c r="F122" s="94" t="s">
        <v>494</v>
      </c>
      <c r="G122" s="94" t="s">
        <v>103</v>
      </c>
      <c r="H122" s="94" t="s">
        <v>104</v>
      </c>
      <c r="I122" s="94" t="s">
        <v>105</v>
      </c>
      <c r="J122" s="94" t="s">
        <v>45</v>
      </c>
    </row>
    <row r="123" spans="1:10" x14ac:dyDescent="0.35">
      <c r="A123" s="94" t="s">
        <v>495</v>
      </c>
      <c r="B123" s="94" t="s">
        <v>496</v>
      </c>
      <c r="C123" s="94" t="s">
        <v>497</v>
      </c>
      <c r="D123" s="94" t="s">
        <v>80</v>
      </c>
      <c r="E123" s="95">
        <v>-3000000</v>
      </c>
      <c r="F123" s="94" t="s">
        <v>497</v>
      </c>
      <c r="G123" s="94" t="s">
        <v>33</v>
      </c>
      <c r="H123" s="94" t="s">
        <v>45</v>
      </c>
      <c r="I123" s="94" t="s">
        <v>45</v>
      </c>
      <c r="J123" s="94" t="s">
        <v>45</v>
      </c>
    </row>
    <row r="124" spans="1:10" x14ac:dyDescent="0.35">
      <c r="A124" s="94" t="s">
        <v>498</v>
      </c>
      <c r="B124" s="94" t="s">
        <v>499</v>
      </c>
      <c r="C124" s="94" t="s">
        <v>500</v>
      </c>
      <c r="D124" s="94" t="s">
        <v>112</v>
      </c>
      <c r="E124" s="95">
        <v>-1608000</v>
      </c>
      <c r="F124" s="94" t="s">
        <v>500</v>
      </c>
      <c r="G124" s="94" t="s">
        <v>45</v>
      </c>
      <c r="H124" s="94" t="s">
        <v>202</v>
      </c>
      <c r="I124" s="94" t="s">
        <v>203</v>
      </c>
      <c r="J124" s="94" t="s">
        <v>45</v>
      </c>
    </row>
    <row r="125" spans="1:10" x14ac:dyDescent="0.35">
      <c r="A125" s="94" t="s">
        <v>501</v>
      </c>
      <c r="B125" s="94" t="s">
        <v>502</v>
      </c>
      <c r="C125" s="94" t="s">
        <v>503</v>
      </c>
      <c r="D125" s="94" t="s">
        <v>42</v>
      </c>
      <c r="E125" s="95">
        <v>-637571</v>
      </c>
      <c r="F125" s="94" t="s">
        <v>503</v>
      </c>
      <c r="G125" s="94" t="s">
        <v>207</v>
      </c>
      <c r="H125" s="94" t="s">
        <v>208</v>
      </c>
      <c r="I125" s="94" t="s">
        <v>45</v>
      </c>
      <c r="J125" s="94" t="s">
        <v>45</v>
      </c>
    </row>
    <row r="126" spans="1:10" x14ac:dyDescent="0.35">
      <c r="A126" s="94" t="s">
        <v>504</v>
      </c>
      <c r="B126" s="94" t="s">
        <v>505</v>
      </c>
      <c r="C126" s="94" t="s">
        <v>506</v>
      </c>
      <c r="D126" s="94" t="s">
        <v>42</v>
      </c>
      <c r="E126" s="95">
        <v>-667255</v>
      </c>
      <c r="F126" s="94" t="s">
        <v>506</v>
      </c>
      <c r="G126" s="94" t="s">
        <v>54</v>
      </c>
      <c r="H126" s="94" t="s">
        <v>55</v>
      </c>
      <c r="I126" s="94" t="s">
        <v>56</v>
      </c>
      <c r="J126" s="94" t="s">
        <v>45</v>
      </c>
    </row>
    <row r="127" spans="1:10" x14ac:dyDescent="0.35">
      <c r="A127" s="94" t="s">
        <v>507</v>
      </c>
      <c r="B127" s="94" t="s">
        <v>508</v>
      </c>
      <c r="C127" s="94" t="s">
        <v>509</v>
      </c>
      <c r="D127" s="94" t="s">
        <v>80</v>
      </c>
      <c r="E127" s="95">
        <v>-3554649</v>
      </c>
      <c r="F127" s="94" t="s">
        <v>509</v>
      </c>
      <c r="G127" s="94" t="s">
        <v>33</v>
      </c>
      <c r="H127" s="94" t="s">
        <v>45</v>
      </c>
      <c r="I127" s="94" t="s">
        <v>45</v>
      </c>
      <c r="J127" s="94" t="s">
        <v>45</v>
      </c>
    </row>
    <row r="128" spans="1:10" x14ac:dyDescent="0.35">
      <c r="A128" s="94" t="s">
        <v>510</v>
      </c>
      <c r="B128" s="94" t="s">
        <v>511</v>
      </c>
      <c r="C128" s="94" t="s">
        <v>512</v>
      </c>
      <c r="D128" s="94" t="s">
        <v>42</v>
      </c>
      <c r="E128" s="95">
        <v>-121159</v>
      </c>
      <c r="F128" s="94" t="s">
        <v>512</v>
      </c>
      <c r="G128" s="94" t="s">
        <v>132</v>
      </c>
      <c r="H128" s="94" t="s">
        <v>133</v>
      </c>
      <c r="I128" s="94" t="s">
        <v>134</v>
      </c>
      <c r="J128" s="94" t="s">
        <v>45</v>
      </c>
    </row>
    <row r="129" spans="1:10" x14ac:dyDescent="0.35">
      <c r="A129" s="94" t="s">
        <v>513</v>
      </c>
      <c r="B129" s="94" t="s">
        <v>514</v>
      </c>
      <c r="C129" s="94" t="s">
        <v>515</v>
      </c>
      <c r="D129" s="94" t="s">
        <v>42</v>
      </c>
      <c r="E129" s="95">
        <v>-169780</v>
      </c>
      <c r="F129" s="94" t="s">
        <v>515</v>
      </c>
      <c r="G129" s="94" t="s">
        <v>43</v>
      </c>
      <c r="H129" s="94" t="s">
        <v>44</v>
      </c>
      <c r="I129" s="94" t="s">
        <v>45</v>
      </c>
      <c r="J129" s="94" t="s">
        <v>45</v>
      </c>
    </row>
    <row r="130" spans="1:10" x14ac:dyDescent="0.35">
      <c r="A130" s="94" t="s">
        <v>516</v>
      </c>
      <c r="B130" s="94" t="s">
        <v>517</v>
      </c>
      <c r="C130" s="94" t="s">
        <v>518</v>
      </c>
      <c r="D130" s="94" t="s">
        <v>80</v>
      </c>
      <c r="E130" s="95">
        <v>8710</v>
      </c>
      <c r="F130" s="94" t="s">
        <v>518</v>
      </c>
      <c r="G130" s="94" t="s">
        <v>33</v>
      </c>
      <c r="H130" s="94" t="s">
        <v>45</v>
      </c>
      <c r="I130" s="94" t="s">
        <v>45</v>
      </c>
      <c r="J130" s="94" t="s">
        <v>45</v>
      </c>
    </row>
    <row r="131" spans="1:10" x14ac:dyDescent="0.35">
      <c r="A131" s="94" t="s">
        <v>519</v>
      </c>
      <c r="B131" s="94" t="s">
        <v>520</v>
      </c>
      <c r="C131" s="94" t="s">
        <v>521</v>
      </c>
      <c r="D131" s="94" t="s">
        <v>42</v>
      </c>
      <c r="E131" s="95">
        <v>-166283</v>
      </c>
      <c r="F131" s="94" t="s">
        <v>521</v>
      </c>
      <c r="G131" s="94" t="s">
        <v>229</v>
      </c>
      <c r="H131" s="94" t="s">
        <v>230</v>
      </c>
      <c r="I131" s="94" t="s">
        <v>231</v>
      </c>
      <c r="J131" s="94" t="s">
        <v>232</v>
      </c>
    </row>
    <row r="132" spans="1:10" x14ac:dyDescent="0.35">
      <c r="A132" s="94" t="s">
        <v>522</v>
      </c>
      <c r="B132" s="94" t="s">
        <v>523</v>
      </c>
      <c r="C132" s="94" t="s">
        <v>524</v>
      </c>
      <c r="D132" s="94" t="s">
        <v>42</v>
      </c>
      <c r="E132" s="95">
        <v>-343000</v>
      </c>
      <c r="F132" s="94" t="s">
        <v>524</v>
      </c>
      <c r="G132" s="94" t="s">
        <v>219</v>
      </c>
      <c r="H132" s="94" t="s">
        <v>138</v>
      </c>
      <c r="I132" s="94" t="s">
        <v>139</v>
      </c>
      <c r="J132" s="94" t="s">
        <v>45</v>
      </c>
    </row>
    <row r="133" spans="1:10" x14ac:dyDescent="0.35">
      <c r="A133" s="94" t="s">
        <v>525</v>
      </c>
      <c r="B133" s="94" t="s">
        <v>526</v>
      </c>
      <c r="C133" s="94" t="s">
        <v>527</v>
      </c>
      <c r="D133" s="94" t="s">
        <v>42</v>
      </c>
      <c r="E133" s="95">
        <v>-1256892</v>
      </c>
      <c r="F133" s="94" t="s">
        <v>527</v>
      </c>
      <c r="G133" s="94" t="s">
        <v>75</v>
      </c>
      <c r="H133" s="94" t="s">
        <v>76</v>
      </c>
      <c r="I133" s="94" t="s">
        <v>45</v>
      </c>
      <c r="J133" s="94" t="s">
        <v>45</v>
      </c>
    </row>
    <row r="134" spans="1:10" x14ac:dyDescent="0.35">
      <c r="A134" s="94" t="s">
        <v>528</v>
      </c>
      <c r="B134" s="94" t="s">
        <v>529</v>
      </c>
      <c r="C134" s="94" t="s">
        <v>530</v>
      </c>
      <c r="D134" s="94" t="s">
        <v>112</v>
      </c>
      <c r="E134" s="95">
        <v>-1736569</v>
      </c>
      <c r="F134" s="94" t="s">
        <v>530</v>
      </c>
      <c r="G134" s="94" t="s">
        <v>45</v>
      </c>
      <c r="H134" s="94" t="s">
        <v>104</v>
      </c>
      <c r="I134" s="94" t="s">
        <v>105</v>
      </c>
      <c r="J134" s="94" t="s">
        <v>45</v>
      </c>
    </row>
    <row r="135" spans="1:10" x14ac:dyDescent="0.35">
      <c r="A135" s="94" t="s">
        <v>531</v>
      </c>
      <c r="B135" s="94" t="s">
        <v>532</v>
      </c>
      <c r="C135" s="94" t="s">
        <v>533</v>
      </c>
      <c r="D135" s="94" t="s">
        <v>112</v>
      </c>
      <c r="E135" s="95">
        <v>-166453</v>
      </c>
      <c r="F135" s="94" t="s">
        <v>533</v>
      </c>
      <c r="G135" s="94" t="s">
        <v>45</v>
      </c>
      <c r="H135" s="94" t="s">
        <v>299</v>
      </c>
      <c r="I135" s="94" t="s">
        <v>45</v>
      </c>
      <c r="J135" s="94" t="s">
        <v>45</v>
      </c>
    </row>
    <row r="136" spans="1:10" x14ac:dyDescent="0.35">
      <c r="A136" s="94" t="s">
        <v>534</v>
      </c>
      <c r="B136" s="94" t="s">
        <v>535</v>
      </c>
      <c r="C136" s="94" t="s">
        <v>536</v>
      </c>
      <c r="D136" s="94" t="s">
        <v>236</v>
      </c>
      <c r="E136" s="95">
        <v>-1824498</v>
      </c>
      <c r="F136" s="94" t="s">
        <v>536</v>
      </c>
      <c r="G136" s="94" t="s">
        <v>33</v>
      </c>
      <c r="H136" s="94" t="s">
        <v>45</v>
      </c>
      <c r="I136" s="94" t="s">
        <v>45</v>
      </c>
      <c r="J136" s="94" t="s">
        <v>45</v>
      </c>
    </row>
    <row r="137" spans="1:10" x14ac:dyDescent="0.35">
      <c r="A137" s="94" t="s">
        <v>537</v>
      </c>
      <c r="B137" s="94" t="s">
        <v>538</v>
      </c>
      <c r="C137" s="94" t="s">
        <v>539</v>
      </c>
      <c r="D137" s="94" t="s">
        <v>236</v>
      </c>
      <c r="E137" s="95">
        <v>-7477718</v>
      </c>
      <c r="F137" s="94" t="s">
        <v>539</v>
      </c>
      <c r="G137" s="94" t="s">
        <v>33</v>
      </c>
      <c r="H137" s="94" t="s">
        <v>45</v>
      </c>
      <c r="I137" s="94" t="s">
        <v>45</v>
      </c>
      <c r="J137" s="94" t="s">
        <v>45</v>
      </c>
    </row>
    <row r="138" spans="1:10" x14ac:dyDescent="0.35">
      <c r="A138" s="94" t="s">
        <v>540</v>
      </c>
      <c r="B138" s="94" t="s">
        <v>541</v>
      </c>
      <c r="C138" s="94" t="s">
        <v>542</v>
      </c>
      <c r="D138" s="94" t="s">
        <v>42</v>
      </c>
      <c r="E138" s="95">
        <v>-335575</v>
      </c>
      <c r="F138" s="94" t="s">
        <v>542</v>
      </c>
      <c r="G138" s="94" t="s">
        <v>177</v>
      </c>
      <c r="H138" s="94" t="s">
        <v>178</v>
      </c>
      <c r="I138" s="94" t="s">
        <v>45</v>
      </c>
      <c r="J138" s="94" t="s">
        <v>45</v>
      </c>
    </row>
    <row r="139" spans="1:10" x14ac:dyDescent="0.35">
      <c r="A139" s="94" t="s">
        <v>543</v>
      </c>
      <c r="B139" s="94" t="s">
        <v>544</v>
      </c>
      <c r="C139" s="94" t="s">
        <v>545</v>
      </c>
      <c r="D139" s="94" t="s">
        <v>112</v>
      </c>
      <c r="E139" s="95">
        <v>-3147914</v>
      </c>
      <c r="F139" s="94" t="s">
        <v>545</v>
      </c>
      <c r="G139" s="94" t="s">
        <v>45</v>
      </c>
      <c r="H139" s="94" t="s">
        <v>374</v>
      </c>
      <c r="I139" s="94" t="s">
        <v>375</v>
      </c>
      <c r="J139" s="94" t="s">
        <v>45</v>
      </c>
    </row>
    <row r="140" spans="1:10" x14ac:dyDescent="0.35">
      <c r="A140" s="94" t="s">
        <v>546</v>
      </c>
      <c r="B140" s="94" t="s">
        <v>547</v>
      </c>
      <c r="C140" s="94" t="s">
        <v>548</v>
      </c>
      <c r="D140" s="94" t="s">
        <v>80</v>
      </c>
      <c r="E140" s="95">
        <v>-2988000</v>
      </c>
      <c r="F140" s="94" t="s">
        <v>548</v>
      </c>
      <c r="G140" s="94" t="s">
        <v>33</v>
      </c>
      <c r="H140" s="94" t="s">
        <v>45</v>
      </c>
      <c r="I140" s="94" t="s">
        <v>45</v>
      </c>
      <c r="J140" s="94" t="s">
        <v>45</v>
      </c>
    </row>
    <row r="141" spans="1:10" x14ac:dyDescent="0.35">
      <c r="A141" s="94" t="s">
        <v>549</v>
      </c>
      <c r="B141" s="94" t="s">
        <v>550</v>
      </c>
      <c r="C141" s="94" t="s">
        <v>551</v>
      </c>
      <c r="D141" s="94" t="s">
        <v>87</v>
      </c>
      <c r="E141" s="95">
        <v>-3072622</v>
      </c>
      <c r="F141" s="94" t="s">
        <v>551</v>
      </c>
      <c r="G141" s="94" t="s">
        <v>45</v>
      </c>
      <c r="H141" s="94" t="s">
        <v>45</v>
      </c>
      <c r="I141" s="94" t="s">
        <v>170</v>
      </c>
      <c r="J141" s="94" t="s">
        <v>1095</v>
      </c>
    </row>
    <row r="142" spans="1:10" x14ac:dyDescent="0.35">
      <c r="A142" s="94" t="s">
        <v>552</v>
      </c>
      <c r="B142" s="94" t="s">
        <v>553</v>
      </c>
      <c r="C142" s="94" t="s">
        <v>554</v>
      </c>
      <c r="D142" s="94" t="s">
        <v>87</v>
      </c>
      <c r="E142" s="95">
        <v>724000</v>
      </c>
      <c r="F142" s="94" t="s">
        <v>554</v>
      </c>
      <c r="G142" s="94" t="s">
        <v>45</v>
      </c>
      <c r="H142" s="94" t="s">
        <v>555</v>
      </c>
      <c r="I142" s="94" t="s">
        <v>556</v>
      </c>
      <c r="J142" s="94" t="s">
        <v>459</v>
      </c>
    </row>
    <row r="143" spans="1:10" x14ac:dyDescent="0.35">
      <c r="A143" s="94" t="s">
        <v>557</v>
      </c>
      <c r="B143" s="94" t="s">
        <v>558</v>
      </c>
      <c r="C143" s="94" t="s">
        <v>559</v>
      </c>
      <c r="D143" s="94" t="s">
        <v>236</v>
      </c>
      <c r="E143" s="95">
        <v>0</v>
      </c>
      <c r="F143" s="94" t="s">
        <v>559</v>
      </c>
      <c r="G143" s="94" t="s">
        <v>33</v>
      </c>
      <c r="H143" s="94" t="s">
        <v>45</v>
      </c>
      <c r="I143" s="94" t="s">
        <v>45</v>
      </c>
      <c r="J143" s="94" t="s">
        <v>45</v>
      </c>
    </row>
    <row r="144" spans="1:10" x14ac:dyDescent="0.35">
      <c r="A144" s="94" t="s">
        <v>560</v>
      </c>
      <c r="B144" s="94" t="s">
        <v>561</v>
      </c>
      <c r="C144" s="94" t="s">
        <v>562</v>
      </c>
      <c r="D144" s="94" t="s">
        <v>42</v>
      </c>
      <c r="E144" s="95">
        <v>-703958</v>
      </c>
      <c r="F144" s="94" t="s">
        <v>562</v>
      </c>
      <c r="G144" s="94" t="s">
        <v>219</v>
      </c>
      <c r="H144" s="94" t="s">
        <v>138</v>
      </c>
      <c r="I144" s="94" t="s">
        <v>139</v>
      </c>
      <c r="J144" s="94" t="s">
        <v>45</v>
      </c>
    </row>
    <row r="145" spans="1:10" x14ac:dyDescent="0.35">
      <c r="A145" s="94" t="s">
        <v>563</v>
      </c>
      <c r="B145" s="94" t="s">
        <v>564</v>
      </c>
      <c r="C145" s="94" t="s">
        <v>565</v>
      </c>
      <c r="D145" s="94" t="s">
        <v>87</v>
      </c>
      <c r="E145" s="95">
        <v>-15909869</v>
      </c>
      <c r="F145" s="94" t="s">
        <v>565</v>
      </c>
      <c r="G145" s="94" t="s">
        <v>45</v>
      </c>
      <c r="H145" s="94" t="s">
        <v>45</v>
      </c>
      <c r="I145" s="94" t="s">
        <v>170</v>
      </c>
      <c r="J145" s="94" t="s">
        <v>1095</v>
      </c>
    </row>
    <row r="146" spans="1:10" x14ac:dyDescent="0.35">
      <c r="A146" s="94" t="s">
        <v>566</v>
      </c>
      <c r="B146" s="94" t="s">
        <v>567</v>
      </c>
      <c r="C146" s="94" t="s">
        <v>568</v>
      </c>
      <c r="D146" s="94" t="s">
        <v>112</v>
      </c>
      <c r="E146" s="95">
        <v>-5120219</v>
      </c>
      <c r="F146" s="94" t="s">
        <v>568</v>
      </c>
      <c r="G146" s="94" t="s">
        <v>45</v>
      </c>
      <c r="H146" s="94" t="s">
        <v>133</v>
      </c>
      <c r="I146" s="94" t="s">
        <v>134</v>
      </c>
      <c r="J146" s="94" t="s">
        <v>45</v>
      </c>
    </row>
    <row r="147" spans="1:10" x14ac:dyDescent="0.35">
      <c r="A147" s="94" t="s">
        <v>569</v>
      </c>
      <c r="B147" s="94" t="s">
        <v>570</v>
      </c>
      <c r="C147" s="94" t="s">
        <v>571</v>
      </c>
      <c r="D147" s="94" t="s">
        <v>42</v>
      </c>
      <c r="E147" s="95">
        <v>408283</v>
      </c>
      <c r="F147" s="94" t="s">
        <v>571</v>
      </c>
      <c r="G147" s="94" t="s">
        <v>385</v>
      </c>
      <c r="H147" s="94" t="s">
        <v>44</v>
      </c>
      <c r="I147" s="94" t="s">
        <v>188</v>
      </c>
      <c r="J147" s="94" t="s">
        <v>45</v>
      </c>
    </row>
    <row r="148" spans="1:10" x14ac:dyDescent="0.35">
      <c r="A148" s="94" t="s">
        <v>572</v>
      </c>
      <c r="B148" s="94" t="s">
        <v>573</v>
      </c>
      <c r="C148" s="94" t="s">
        <v>574</v>
      </c>
      <c r="D148" s="94" t="s">
        <v>236</v>
      </c>
      <c r="E148" s="95">
        <v>-1641942</v>
      </c>
      <c r="F148" s="94" t="s">
        <v>574</v>
      </c>
      <c r="G148" s="94" t="s">
        <v>33</v>
      </c>
      <c r="H148" s="94" t="s">
        <v>45</v>
      </c>
      <c r="I148" s="94" t="s">
        <v>45</v>
      </c>
      <c r="J148" s="94" t="s">
        <v>45</v>
      </c>
    </row>
    <row r="149" spans="1:10" x14ac:dyDescent="0.35">
      <c r="A149" s="94" t="s">
        <v>575</v>
      </c>
      <c r="B149" s="94" t="s">
        <v>576</v>
      </c>
      <c r="C149" s="94" t="s">
        <v>577</v>
      </c>
      <c r="D149" s="94" t="s">
        <v>42</v>
      </c>
      <c r="E149" s="95">
        <v>-1322000</v>
      </c>
      <c r="F149" s="94" t="s">
        <v>577</v>
      </c>
      <c r="G149" s="94" t="s">
        <v>240</v>
      </c>
      <c r="H149" s="94" t="s">
        <v>241</v>
      </c>
      <c r="I149" s="94" t="s">
        <v>242</v>
      </c>
      <c r="J149" s="94" t="s">
        <v>45</v>
      </c>
    </row>
    <row r="150" spans="1:10" x14ac:dyDescent="0.35">
      <c r="A150" s="94" t="s">
        <v>578</v>
      </c>
      <c r="B150" s="94" t="s">
        <v>579</v>
      </c>
      <c r="C150" s="94" t="s">
        <v>580</v>
      </c>
      <c r="D150" s="94" t="s">
        <v>42</v>
      </c>
      <c r="E150" s="95">
        <v>-892766</v>
      </c>
      <c r="F150" s="94" t="s">
        <v>580</v>
      </c>
      <c r="G150" s="94" t="s">
        <v>154</v>
      </c>
      <c r="H150" s="94" t="s">
        <v>155</v>
      </c>
      <c r="I150" s="94" t="s">
        <v>45</v>
      </c>
      <c r="J150" s="94" t="s">
        <v>45</v>
      </c>
    </row>
    <row r="151" spans="1:10" x14ac:dyDescent="0.35">
      <c r="A151" s="94" t="s">
        <v>581</v>
      </c>
      <c r="B151" s="94" t="s">
        <v>582</v>
      </c>
      <c r="C151" s="94" t="s">
        <v>583</v>
      </c>
      <c r="D151" s="94" t="s">
        <v>87</v>
      </c>
      <c r="E151" s="95">
        <v>-17725530</v>
      </c>
      <c r="F151" s="94" t="s">
        <v>583</v>
      </c>
      <c r="G151" s="94" t="s">
        <v>45</v>
      </c>
      <c r="H151" s="94" t="s">
        <v>555</v>
      </c>
      <c r="I151" s="94" t="s">
        <v>556</v>
      </c>
      <c r="J151" s="94" t="s">
        <v>459</v>
      </c>
    </row>
    <row r="152" spans="1:10" x14ac:dyDescent="0.35">
      <c r="A152" s="94" t="s">
        <v>584</v>
      </c>
      <c r="B152" s="94" t="s">
        <v>585</v>
      </c>
      <c r="C152" s="94" t="s">
        <v>586</v>
      </c>
      <c r="D152" s="94" t="s">
        <v>112</v>
      </c>
      <c r="E152" s="95">
        <v>-1788776</v>
      </c>
      <c r="F152" s="94" t="s">
        <v>586</v>
      </c>
      <c r="G152" s="94" t="s">
        <v>45</v>
      </c>
      <c r="H152" s="94" t="s">
        <v>118</v>
      </c>
      <c r="I152" s="94" t="s">
        <v>119</v>
      </c>
      <c r="J152" s="94" t="s">
        <v>45</v>
      </c>
    </row>
    <row r="153" spans="1:10" x14ac:dyDescent="0.35">
      <c r="A153" s="94" t="s">
        <v>587</v>
      </c>
      <c r="B153" s="94" t="s">
        <v>588</v>
      </c>
      <c r="C153" s="94" t="s">
        <v>589</v>
      </c>
      <c r="D153" s="94" t="s">
        <v>42</v>
      </c>
      <c r="E153" s="95">
        <v>-3181894</v>
      </c>
      <c r="F153" s="94" t="s">
        <v>589</v>
      </c>
      <c r="G153" s="94" t="s">
        <v>69</v>
      </c>
      <c r="H153" s="94" t="s">
        <v>70</v>
      </c>
      <c r="I153" s="94" t="s">
        <v>71</v>
      </c>
      <c r="J153" s="94" t="s">
        <v>45</v>
      </c>
    </row>
    <row r="154" spans="1:10" x14ac:dyDescent="0.35">
      <c r="A154" s="94" t="s">
        <v>590</v>
      </c>
      <c r="B154" s="94" t="s">
        <v>591</v>
      </c>
      <c r="C154" s="94" t="s">
        <v>592</v>
      </c>
      <c r="D154" s="94" t="s">
        <v>42</v>
      </c>
      <c r="E154" s="95">
        <v>-2100923</v>
      </c>
      <c r="F154" s="94" t="s">
        <v>592</v>
      </c>
      <c r="G154" s="94" t="s">
        <v>97</v>
      </c>
      <c r="H154" s="94" t="s">
        <v>98</v>
      </c>
      <c r="I154" s="94" t="s">
        <v>99</v>
      </c>
      <c r="J154" s="94" t="s">
        <v>45</v>
      </c>
    </row>
    <row r="155" spans="1:10" x14ac:dyDescent="0.35">
      <c r="A155" s="94" t="s">
        <v>593</v>
      </c>
      <c r="B155" s="94" t="s">
        <v>594</v>
      </c>
      <c r="C155" s="94" t="s">
        <v>595</v>
      </c>
      <c r="D155" s="94" t="s">
        <v>42</v>
      </c>
      <c r="E155" s="95">
        <v>0</v>
      </c>
      <c r="F155" s="94" t="s">
        <v>595</v>
      </c>
      <c r="G155" s="94" t="s">
        <v>201</v>
      </c>
      <c r="H155" s="94" t="s">
        <v>202</v>
      </c>
      <c r="I155" s="94" t="s">
        <v>203</v>
      </c>
      <c r="J155" s="94" t="s">
        <v>45</v>
      </c>
    </row>
    <row r="156" spans="1:10" x14ac:dyDescent="0.35">
      <c r="A156" s="94" t="s">
        <v>596</v>
      </c>
      <c r="B156" s="94" t="s">
        <v>597</v>
      </c>
      <c r="C156" s="94" t="s">
        <v>598</v>
      </c>
      <c r="D156" s="94" t="s">
        <v>87</v>
      </c>
      <c r="E156" s="95">
        <v>-495978</v>
      </c>
      <c r="F156" s="94" t="s">
        <v>598</v>
      </c>
      <c r="G156" s="94" t="s">
        <v>45</v>
      </c>
      <c r="H156" s="94" t="s">
        <v>149</v>
      </c>
      <c r="I156" s="94" t="s">
        <v>45</v>
      </c>
      <c r="J156" s="94" t="s">
        <v>150</v>
      </c>
    </row>
    <row r="157" spans="1:10" x14ac:dyDescent="0.35">
      <c r="A157" s="94" t="s">
        <v>599</v>
      </c>
      <c r="B157" s="94" t="s">
        <v>600</v>
      </c>
      <c r="C157" s="94" t="s">
        <v>601</v>
      </c>
      <c r="D157" s="94" t="s">
        <v>42</v>
      </c>
      <c r="E157" s="95">
        <v>1200315</v>
      </c>
      <c r="F157" s="94" t="s">
        <v>601</v>
      </c>
      <c r="G157" s="94" t="s">
        <v>63</v>
      </c>
      <c r="H157" s="94" t="s">
        <v>64</v>
      </c>
      <c r="I157" s="94" t="s">
        <v>65</v>
      </c>
      <c r="J157" s="94" t="s">
        <v>45</v>
      </c>
    </row>
    <row r="158" spans="1:10" x14ac:dyDescent="0.35">
      <c r="A158" s="94" t="s">
        <v>602</v>
      </c>
      <c r="B158" s="94" t="s">
        <v>603</v>
      </c>
      <c r="C158" s="94" t="s">
        <v>604</v>
      </c>
      <c r="D158" s="94" t="s">
        <v>112</v>
      </c>
      <c r="E158" s="95">
        <v>-1251987</v>
      </c>
      <c r="F158" s="94" t="s">
        <v>604</v>
      </c>
      <c r="G158" s="94" t="s">
        <v>45</v>
      </c>
      <c r="H158" s="94" t="s">
        <v>70</v>
      </c>
      <c r="I158" s="94" t="s">
        <v>71</v>
      </c>
      <c r="J158" s="94" t="s">
        <v>45</v>
      </c>
    </row>
    <row r="159" spans="1:10" x14ac:dyDescent="0.35">
      <c r="A159" s="94" t="s">
        <v>605</v>
      </c>
      <c r="B159" s="94" t="s">
        <v>606</v>
      </c>
      <c r="C159" s="94" t="s">
        <v>607</v>
      </c>
      <c r="D159" s="94" t="s">
        <v>42</v>
      </c>
      <c r="E159" s="95">
        <v>-326519</v>
      </c>
      <c r="F159" s="94" t="s">
        <v>607</v>
      </c>
      <c r="G159" s="94" t="s">
        <v>132</v>
      </c>
      <c r="H159" s="94" t="s">
        <v>133</v>
      </c>
      <c r="I159" s="94" t="s">
        <v>134</v>
      </c>
      <c r="J159" s="94" t="s">
        <v>45</v>
      </c>
    </row>
    <row r="160" spans="1:10" x14ac:dyDescent="0.35">
      <c r="A160" s="94" t="s">
        <v>608</v>
      </c>
      <c r="B160" s="94" t="s">
        <v>609</v>
      </c>
      <c r="C160" s="94" t="s">
        <v>610</v>
      </c>
      <c r="D160" s="94" t="s">
        <v>42</v>
      </c>
      <c r="E160" s="95">
        <v>-1065909</v>
      </c>
      <c r="F160" s="94" t="s">
        <v>610</v>
      </c>
      <c r="G160" s="94" t="s">
        <v>611</v>
      </c>
      <c r="H160" s="94" t="s">
        <v>113</v>
      </c>
      <c r="I160" s="94" t="s">
        <v>361</v>
      </c>
      <c r="J160" s="94" t="s">
        <v>45</v>
      </c>
    </row>
    <row r="161" spans="1:10" x14ac:dyDescent="0.35">
      <c r="A161" s="94" t="s">
        <v>612</v>
      </c>
      <c r="B161" s="94" t="s">
        <v>613</v>
      </c>
      <c r="C161" s="94" t="s">
        <v>614</v>
      </c>
      <c r="D161" s="94" t="s">
        <v>80</v>
      </c>
      <c r="E161" s="95">
        <v>-3454112</v>
      </c>
      <c r="F161" s="94" t="s">
        <v>614</v>
      </c>
      <c r="G161" s="94" t="s">
        <v>33</v>
      </c>
      <c r="H161" s="94" t="s">
        <v>45</v>
      </c>
      <c r="I161" s="94" t="s">
        <v>45</v>
      </c>
      <c r="J161" s="94" t="s">
        <v>45</v>
      </c>
    </row>
    <row r="162" spans="1:10" x14ac:dyDescent="0.35">
      <c r="A162" s="94" t="s">
        <v>615</v>
      </c>
      <c r="B162" s="94" t="s">
        <v>616</v>
      </c>
      <c r="C162" s="94" t="s">
        <v>617</v>
      </c>
      <c r="D162" s="94" t="s">
        <v>42</v>
      </c>
      <c r="E162" s="95">
        <v>-1390684</v>
      </c>
      <c r="F162" s="94" t="s">
        <v>617</v>
      </c>
      <c r="G162" s="94" t="s">
        <v>360</v>
      </c>
      <c r="H162" s="94" t="s">
        <v>299</v>
      </c>
      <c r="I162" s="94" t="s">
        <v>361</v>
      </c>
      <c r="J162" s="94" t="s">
        <v>45</v>
      </c>
    </row>
    <row r="163" spans="1:10" x14ac:dyDescent="0.35">
      <c r="A163" s="94" t="s">
        <v>618</v>
      </c>
      <c r="B163" s="94" t="s">
        <v>619</v>
      </c>
      <c r="C163" s="94" t="s">
        <v>620</v>
      </c>
      <c r="D163" s="94" t="s">
        <v>42</v>
      </c>
      <c r="E163" s="95">
        <v>238526</v>
      </c>
      <c r="F163" s="94" t="s">
        <v>620</v>
      </c>
      <c r="G163" s="94" t="s">
        <v>75</v>
      </c>
      <c r="H163" s="94" t="s">
        <v>76</v>
      </c>
      <c r="I163" s="94" t="s">
        <v>45</v>
      </c>
      <c r="J163" s="94" t="s">
        <v>45</v>
      </c>
    </row>
    <row r="164" spans="1:10" x14ac:dyDescent="0.35">
      <c r="A164" s="94" t="s">
        <v>621</v>
      </c>
      <c r="B164" s="94" t="s">
        <v>622</v>
      </c>
      <c r="C164" s="94" t="s">
        <v>623</v>
      </c>
      <c r="D164" s="94" t="s">
        <v>42</v>
      </c>
      <c r="E164" s="95">
        <v>1288000</v>
      </c>
      <c r="F164" s="94" t="s">
        <v>623</v>
      </c>
      <c r="G164" s="94" t="s">
        <v>43</v>
      </c>
      <c r="H164" s="94" t="s">
        <v>44</v>
      </c>
      <c r="I164" s="94" t="s">
        <v>45</v>
      </c>
      <c r="J164" s="94" t="s">
        <v>45</v>
      </c>
    </row>
    <row r="165" spans="1:10" x14ac:dyDescent="0.35">
      <c r="A165" s="94" t="s">
        <v>624</v>
      </c>
      <c r="B165" s="94" t="s">
        <v>625</v>
      </c>
      <c r="C165" s="94" t="s">
        <v>626</v>
      </c>
      <c r="D165" s="94" t="s">
        <v>112</v>
      </c>
      <c r="E165" s="95">
        <v>-3116261</v>
      </c>
      <c r="F165" s="94" t="s">
        <v>626</v>
      </c>
      <c r="G165" s="94" t="s">
        <v>45</v>
      </c>
      <c r="H165" s="94" t="s">
        <v>487</v>
      </c>
      <c r="I165" s="94" t="s">
        <v>488</v>
      </c>
      <c r="J165" s="94" t="s">
        <v>326</v>
      </c>
    </row>
    <row r="166" spans="1:10" x14ac:dyDescent="0.35">
      <c r="A166" s="94" t="s">
        <v>627</v>
      </c>
      <c r="B166" s="94" t="s">
        <v>628</v>
      </c>
      <c r="C166" s="94" t="s">
        <v>629</v>
      </c>
      <c r="D166" s="94" t="s">
        <v>112</v>
      </c>
      <c r="E166" s="95">
        <v>-2452000</v>
      </c>
      <c r="F166" s="94" t="s">
        <v>629</v>
      </c>
      <c r="G166" s="94" t="s">
        <v>45</v>
      </c>
      <c r="H166" s="94" t="s">
        <v>165</v>
      </c>
      <c r="I166" s="94" t="s">
        <v>215</v>
      </c>
      <c r="J166" s="94" t="s">
        <v>45</v>
      </c>
    </row>
    <row r="167" spans="1:10" x14ac:dyDescent="0.35">
      <c r="A167" s="94" t="s">
        <v>630</v>
      </c>
      <c r="B167" s="94" t="s">
        <v>631</v>
      </c>
      <c r="C167" s="94" t="s">
        <v>632</v>
      </c>
      <c r="D167" s="94" t="s">
        <v>42</v>
      </c>
      <c r="E167" s="95">
        <v>-795923</v>
      </c>
      <c r="F167" s="94" t="s">
        <v>632</v>
      </c>
      <c r="G167" s="94" t="s">
        <v>395</v>
      </c>
      <c r="H167" s="94" t="s">
        <v>396</v>
      </c>
      <c r="I167" s="94" t="s">
        <v>45</v>
      </c>
      <c r="J167" s="94" t="s">
        <v>45</v>
      </c>
    </row>
    <row r="168" spans="1:10" x14ac:dyDescent="0.35">
      <c r="A168" s="94" t="s">
        <v>633</v>
      </c>
      <c r="B168" s="94" t="s">
        <v>634</v>
      </c>
      <c r="C168" s="94" t="s">
        <v>635</v>
      </c>
      <c r="D168" s="94" t="s">
        <v>42</v>
      </c>
      <c r="E168" s="95">
        <v>-2066000</v>
      </c>
      <c r="F168" s="94" t="s">
        <v>635</v>
      </c>
      <c r="G168" s="94" t="s">
        <v>103</v>
      </c>
      <c r="H168" s="94" t="s">
        <v>104</v>
      </c>
      <c r="I168" s="94" t="s">
        <v>105</v>
      </c>
      <c r="J168" s="94" t="s">
        <v>45</v>
      </c>
    </row>
    <row r="169" spans="1:10" x14ac:dyDescent="0.35">
      <c r="A169" s="94" t="s">
        <v>636</v>
      </c>
      <c r="B169" s="94" t="s">
        <v>637</v>
      </c>
      <c r="C169" s="94" t="s">
        <v>638</v>
      </c>
      <c r="D169" s="94" t="s">
        <v>42</v>
      </c>
      <c r="E169" s="95">
        <v>-1149919</v>
      </c>
      <c r="F169" s="94" t="s">
        <v>638</v>
      </c>
      <c r="G169" s="94" t="s">
        <v>63</v>
      </c>
      <c r="H169" s="94" t="s">
        <v>64</v>
      </c>
      <c r="I169" s="94" t="s">
        <v>65</v>
      </c>
      <c r="J169" s="94" t="s">
        <v>45</v>
      </c>
    </row>
    <row r="170" spans="1:10" x14ac:dyDescent="0.35">
      <c r="A170" s="94" t="s">
        <v>639</v>
      </c>
      <c r="B170" s="94" t="s">
        <v>640</v>
      </c>
      <c r="C170" s="94" t="s">
        <v>641</v>
      </c>
      <c r="D170" s="94" t="s">
        <v>87</v>
      </c>
      <c r="E170" s="95">
        <v>-2148073</v>
      </c>
      <c r="F170" s="94" t="s">
        <v>641</v>
      </c>
      <c r="G170" s="94" t="s">
        <v>45</v>
      </c>
      <c r="H170" s="94" t="s">
        <v>430</v>
      </c>
      <c r="I170" s="94" t="s">
        <v>431</v>
      </c>
      <c r="J170" s="94" t="s">
        <v>642</v>
      </c>
    </row>
    <row r="171" spans="1:10" x14ac:dyDescent="0.35">
      <c r="A171" s="94" t="s">
        <v>643</v>
      </c>
      <c r="B171" s="94" t="s">
        <v>644</v>
      </c>
      <c r="C171" s="94" t="s">
        <v>645</v>
      </c>
      <c r="D171" s="94" t="s">
        <v>42</v>
      </c>
      <c r="E171" s="95">
        <v>-1291589</v>
      </c>
      <c r="F171" s="94" t="s">
        <v>645</v>
      </c>
      <c r="G171" s="94" t="s">
        <v>240</v>
      </c>
      <c r="H171" s="94" t="s">
        <v>241</v>
      </c>
      <c r="I171" s="94" t="s">
        <v>242</v>
      </c>
      <c r="J171" s="94" t="s">
        <v>45</v>
      </c>
    </row>
    <row r="172" spans="1:10" x14ac:dyDescent="0.35">
      <c r="A172" s="94" t="s">
        <v>646</v>
      </c>
      <c r="B172" s="94" t="s">
        <v>647</v>
      </c>
      <c r="C172" s="94" t="s">
        <v>648</v>
      </c>
      <c r="D172" s="94" t="s">
        <v>80</v>
      </c>
      <c r="E172" s="95">
        <v>-8526000</v>
      </c>
      <c r="F172" s="94" t="s">
        <v>648</v>
      </c>
      <c r="G172" s="94" t="s">
        <v>33</v>
      </c>
      <c r="H172" s="94" t="s">
        <v>45</v>
      </c>
      <c r="I172" s="94" t="s">
        <v>45</v>
      </c>
      <c r="J172" s="94" t="s">
        <v>45</v>
      </c>
    </row>
    <row r="173" spans="1:10" x14ac:dyDescent="0.35">
      <c r="A173" s="94" t="s">
        <v>649</v>
      </c>
      <c r="B173" s="94" t="s">
        <v>650</v>
      </c>
      <c r="C173" s="94" t="s">
        <v>651</v>
      </c>
      <c r="D173" s="94" t="s">
        <v>42</v>
      </c>
      <c r="E173" s="95">
        <v>14511</v>
      </c>
      <c r="F173" s="94" t="s">
        <v>651</v>
      </c>
      <c r="G173" s="94" t="s">
        <v>360</v>
      </c>
      <c r="H173" s="94" t="s">
        <v>299</v>
      </c>
      <c r="I173" s="94" t="s">
        <v>361</v>
      </c>
      <c r="J173" s="94" t="s">
        <v>45</v>
      </c>
    </row>
    <row r="174" spans="1:10" x14ac:dyDescent="0.35">
      <c r="A174" s="94" t="s">
        <v>652</v>
      </c>
      <c r="B174" s="94" t="s">
        <v>653</v>
      </c>
      <c r="C174" s="94" t="s">
        <v>654</v>
      </c>
      <c r="D174" s="94" t="s">
        <v>42</v>
      </c>
      <c r="E174" s="95">
        <v>-460459</v>
      </c>
      <c r="F174" s="94" t="s">
        <v>654</v>
      </c>
      <c r="G174" s="94" t="s">
        <v>54</v>
      </c>
      <c r="H174" s="94" t="s">
        <v>55</v>
      </c>
      <c r="I174" s="94" t="s">
        <v>56</v>
      </c>
      <c r="J174" s="94" t="s">
        <v>45</v>
      </c>
    </row>
    <row r="175" spans="1:10" x14ac:dyDescent="0.35">
      <c r="A175" s="94" t="s">
        <v>655</v>
      </c>
      <c r="B175" s="94" t="s">
        <v>656</v>
      </c>
      <c r="C175" s="94" t="s">
        <v>657</v>
      </c>
      <c r="D175" s="94" t="s">
        <v>112</v>
      </c>
      <c r="E175" s="95">
        <v>-207000</v>
      </c>
      <c r="F175" s="94" t="s">
        <v>657</v>
      </c>
      <c r="G175" s="94" t="s">
        <v>45</v>
      </c>
      <c r="H175" s="94" t="s">
        <v>374</v>
      </c>
      <c r="I175" s="94" t="s">
        <v>375</v>
      </c>
      <c r="J175" s="94" t="s">
        <v>45</v>
      </c>
    </row>
    <row r="176" spans="1:10" x14ac:dyDescent="0.35">
      <c r="A176" s="94" t="s">
        <v>658</v>
      </c>
      <c r="B176" s="94" t="s">
        <v>659</v>
      </c>
      <c r="C176" s="94" t="s">
        <v>660</v>
      </c>
      <c r="D176" s="94" t="s">
        <v>42</v>
      </c>
      <c r="E176" s="95">
        <v>-1176036</v>
      </c>
      <c r="F176" s="94" t="s">
        <v>660</v>
      </c>
      <c r="G176" s="94" t="s">
        <v>207</v>
      </c>
      <c r="H176" s="94" t="s">
        <v>208</v>
      </c>
      <c r="I176" s="94" t="s">
        <v>45</v>
      </c>
      <c r="J176" s="94" t="s">
        <v>45</v>
      </c>
    </row>
    <row r="177" spans="1:10" x14ac:dyDescent="0.35">
      <c r="A177" s="94" t="s">
        <v>661</v>
      </c>
      <c r="B177" s="94" t="s">
        <v>662</v>
      </c>
      <c r="C177" s="94" t="s">
        <v>663</v>
      </c>
      <c r="D177" s="94" t="s">
        <v>42</v>
      </c>
      <c r="E177" s="95">
        <v>-568640.75</v>
      </c>
      <c r="F177" s="94" t="s">
        <v>663</v>
      </c>
      <c r="G177" s="94" t="s">
        <v>154</v>
      </c>
      <c r="H177" s="94" t="s">
        <v>155</v>
      </c>
      <c r="I177" s="94" t="s">
        <v>45</v>
      </c>
      <c r="J177" s="94" t="s">
        <v>45</v>
      </c>
    </row>
    <row r="178" spans="1:10" x14ac:dyDescent="0.35">
      <c r="A178" s="94" t="s">
        <v>664</v>
      </c>
      <c r="B178" s="94" t="s">
        <v>665</v>
      </c>
      <c r="C178" s="94" t="s">
        <v>666</v>
      </c>
      <c r="D178" s="94" t="s">
        <v>112</v>
      </c>
      <c r="E178" s="95">
        <v>-1642034</v>
      </c>
      <c r="F178" s="94" t="s">
        <v>666</v>
      </c>
      <c r="G178" s="94" t="s">
        <v>45</v>
      </c>
      <c r="H178" s="94" t="s">
        <v>374</v>
      </c>
      <c r="I178" s="94" t="s">
        <v>375</v>
      </c>
      <c r="J178" s="94" t="s">
        <v>45</v>
      </c>
    </row>
    <row r="179" spans="1:10" x14ac:dyDescent="0.35">
      <c r="A179" s="94" t="s">
        <v>667</v>
      </c>
      <c r="B179" s="94" t="s">
        <v>668</v>
      </c>
      <c r="C179" s="94" t="s">
        <v>669</v>
      </c>
      <c r="D179" s="94" t="s">
        <v>42</v>
      </c>
      <c r="E179" s="95">
        <v>-382510</v>
      </c>
      <c r="F179" s="94" t="s">
        <v>669</v>
      </c>
      <c r="G179" s="94" t="s">
        <v>177</v>
      </c>
      <c r="H179" s="94" t="s">
        <v>178</v>
      </c>
      <c r="I179" s="94" t="s">
        <v>45</v>
      </c>
      <c r="J179" s="94" t="s">
        <v>45</v>
      </c>
    </row>
    <row r="180" spans="1:10" x14ac:dyDescent="0.35">
      <c r="A180" s="94" t="s">
        <v>670</v>
      </c>
      <c r="B180" s="94" t="s">
        <v>671</v>
      </c>
      <c r="C180" s="94" t="s">
        <v>672</v>
      </c>
      <c r="D180" s="94" t="s">
        <v>112</v>
      </c>
      <c r="E180" s="95">
        <v>-1724842</v>
      </c>
      <c r="F180" s="94" t="s">
        <v>672</v>
      </c>
      <c r="G180" s="94" t="s">
        <v>45</v>
      </c>
      <c r="H180" s="94" t="s">
        <v>673</v>
      </c>
      <c r="I180" s="94" t="s">
        <v>674</v>
      </c>
      <c r="J180" s="94" t="s">
        <v>45</v>
      </c>
    </row>
    <row r="181" spans="1:10" x14ac:dyDescent="0.35">
      <c r="A181" s="94" t="s">
        <v>675</v>
      </c>
      <c r="B181" s="94" t="s">
        <v>676</v>
      </c>
      <c r="C181" s="94" t="s">
        <v>677</v>
      </c>
      <c r="D181" s="94" t="s">
        <v>112</v>
      </c>
      <c r="E181" s="95">
        <v>-3624305</v>
      </c>
      <c r="F181" s="94" t="s">
        <v>677</v>
      </c>
      <c r="G181" s="94" t="s">
        <v>45</v>
      </c>
      <c r="H181" s="94" t="s">
        <v>113</v>
      </c>
      <c r="I181" s="94" t="s">
        <v>114</v>
      </c>
      <c r="J181" s="94" t="s">
        <v>45</v>
      </c>
    </row>
    <row r="182" spans="1:10" x14ac:dyDescent="0.35">
      <c r="A182" s="94" t="s">
        <v>678</v>
      </c>
      <c r="B182" s="94" t="s">
        <v>679</v>
      </c>
      <c r="C182" s="94" t="s">
        <v>680</v>
      </c>
      <c r="D182" s="94" t="s">
        <v>87</v>
      </c>
      <c r="E182" s="95">
        <v>-448356</v>
      </c>
      <c r="F182" s="94" t="s">
        <v>680</v>
      </c>
      <c r="G182" s="94" t="s">
        <v>45</v>
      </c>
      <c r="H182" s="94" t="s">
        <v>430</v>
      </c>
      <c r="I182" s="94" t="s">
        <v>431</v>
      </c>
      <c r="J182" s="94" t="s">
        <v>642</v>
      </c>
    </row>
    <row r="183" spans="1:10" x14ac:dyDescent="0.35">
      <c r="A183" s="94" t="s">
        <v>681</v>
      </c>
      <c r="B183" s="94" t="s">
        <v>682</v>
      </c>
      <c r="C183" s="94" t="s">
        <v>683</v>
      </c>
      <c r="D183" s="94" t="s">
        <v>42</v>
      </c>
      <c r="E183" s="95">
        <v>8362</v>
      </c>
      <c r="F183" s="94" t="s">
        <v>683</v>
      </c>
      <c r="G183" s="94" t="s">
        <v>684</v>
      </c>
      <c r="H183" s="94" t="s">
        <v>685</v>
      </c>
      <c r="I183" s="94" t="s">
        <v>45</v>
      </c>
      <c r="J183" s="94" t="s">
        <v>45</v>
      </c>
    </row>
    <row r="184" spans="1:10" x14ac:dyDescent="0.35">
      <c r="A184" s="94" t="s">
        <v>686</v>
      </c>
      <c r="B184" s="94" t="s">
        <v>687</v>
      </c>
      <c r="C184" s="94" t="s">
        <v>688</v>
      </c>
      <c r="D184" s="94" t="s">
        <v>42</v>
      </c>
      <c r="E184" s="95">
        <v>-1769914</v>
      </c>
      <c r="F184" s="94" t="s">
        <v>688</v>
      </c>
      <c r="G184" s="94" t="s">
        <v>132</v>
      </c>
      <c r="H184" s="94" t="s">
        <v>133</v>
      </c>
      <c r="I184" s="94" t="s">
        <v>134</v>
      </c>
      <c r="J184" s="94" t="s">
        <v>45</v>
      </c>
    </row>
    <row r="185" spans="1:10" x14ac:dyDescent="0.35">
      <c r="A185" s="94" t="s">
        <v>689</v>
      </c>
      <c r="B185" s="94" t="s">
        <v>690</v>
      </c>
      <c r="C185" s="94" t="s">
        <v>691</v>
      </c>
      <c r="D185" s="94" t="s">
        <v>112</v>
      </c>
      <c r="E185" s="95">
        <v>-1785722</v>
      </c>
      <c r="F185" s="94" t="s">
        <v>691</v>
      </c>
      <c r="G185" s="94" t="s">
        <v>45</v>
      </c>
      <c r="H185" s="94" t="s">
        <v>430</v>
      </c>
      <c r="I185" s="94" t="s">
        <v>45</v>
      </c>
      <c r="J185" s="94" t="s">
        <v>642</v>
      </c>
    </row>
    <row r="186" spans="1:10" x14ac:dyDescent="0.35">
      <c r="A186" s="94" t="s">
        <v>692</v>
      </c>
      <c r="B186" s="94" t="s">
        <v>693</v>
      </c>
      <c r="C186" s="94" t="s">
        <v>694</v>
      </c>
      <c r="D186" s="94" t="s">
        <v>42</v>
      </c>
      <c r="E186" s="95">
        <v>-244176</v>
      </c>
      <c r="F186" s="94" t="s">
        <v>694</v>
      </c>
      <c r="G186" s="94" t="s">
        <v>177</v>
      </c>
      <c r="H186" s="94" t="s">
        <v>178</v>
      </c>
      <c r="I186" s="94" t="s">
        <v>45</v>
      </c>
      <c r="J186" s="94" t="s">
        <v>45</v>
      </c>
    </row>
    <row r="187" spans="1:10" x14ac:dyDescent="0.35">
      <c r="A187" s="94" t="s">
        <v>695</v>
      </c>
      <c r="B187" s="94" t="s">
        <v>696</v>
      </c>
      <c r="C187" s="94" t="s">
        <v>697</v>
      </c>
      <c r="D187" s="94" t="s">
        <v>112</v>
      </c>
      <c r="E187" s="95">
        <v>-2739673</v>
      </c>
      <c r="F187" s="94" t="s">
        <v>697</v>
      </c>
      <c r="G187" s="94" t="s">
        <v>45</v>
      </c>
      <c r="H187" s="94" t="s">
        <v>64</v>
      </c>
      <c r="I187" s="94" t="s">
        <v>65</v>
      </c>
      <c r="J187" s="94" t="s">
        <v>45</v>
      </c>
    </row>
    <row r="188" spans="1:10" x14ac:dyDescent="0.35">
      <c r="A188" s="94" t="s">
        <v>698</v>
      </c>
      <c r="B188" s="94" t="s">
        <v>699</v>
      </c>
      <c r="C188" s="94" t="s">
        <v>700</v>
      </c>
      <c r="D188" s="94" t="s">
        <v>42</v>
      </c>
      <c r="E188" s="95">
        <v>-783303</v>
      </c>
      <c r="F188" s="94" t="s">
        <v>700</v>
      </c>
      <c r="G188" s="94" t="s">
        <v>684</v>
      </c>
      <c r="H188" s="94" t="s">
        <v>685</v>
      </c>
      <c r="I188" s="94" t="s">
        <v>45</v>
      </c>
      <c r="J188" s="94" t="s">
        <v>45</v>
      </c>
    </row>
    <row r="189" spans="1:10" x14ac:dyDescent="0.35">
      <c r="A189" s="94" t="s">
        <v>701</v>
      </c>
      <c r="B189" s="94" t="s">
        <v>702</v>
      </c>
      <c r="C189" s="94" t="s">
        <v>703</v>
      </c>
      <c r="D189" s="94" t="s">
        <v>42</v>
      </c>
      <c r="E189" s="95">
        <v>-107316</v>
      </c>
      <c r="F189" s="94" t="s">
        <v>703</v>
      </c>
      <c r="G189" s="94" t="s">
        <v>132</v>
      </c>
      <c r="H189" s="94" t="s">
        <v>133</v>
      </c>
      <c r="I189" s="94" t="s">
        <v>134</v>
      </c>
      <c r="J189" s="94" t="s">
        <v>45</v>
      </c>
    </row>
    <row r="190" spans="1:10" x14ac:dyDescent="0.35">
      <c r="A190" s="94" t="s">
        <v>704</v>
      </c>
      <c r="B190" s="94" t="s">
        <v>705</v>
      </c>
      <c r="C190" s="94" t="s">
        <v>706</v>
      </c>
      <c r="D190" s="94" t="s">
        <v>87</v>
      </c>
      <c r="E190" s="95">
        <v>-3278000</v>
      </c>
      <c r="F190" s="94" t="s">
        <v>706</v>
      </c>
      <c r="G190" s="94" t="s">
        <v>45</v>
      </c>
      <c r="H190" s="94" t="s">
        <v>149</v>
      </c>
      <c r="I190" s="94" t="s">
        <v>45</v>
      </c>
      <c r="J190" s="94" t="s">
        <v>150</v>
      </c>
    </row>
    <row r="191" spans="1:10" x14ac:dyDescent="0.35">
      <c r="A191" s="94" t="s">
        <v>707</v>
      </c>
      <c r="B191" s="94" t="s">
        <v>708</v>
      </c>
      <c r="C191" s="94" t="s">
        <v>709</v>
      </c>
      <c r="D191" s="94" t="s">
        <v>42</v>
      </c>
      <c r="E191" s="95">
        <v>-1337326</v>
      </c>
      <c r="F191" s="94" t="s">
        <v>709</v>
      </c>
      <c r="G191" s="94" t="s">
        <v>269</v>
      </c>
      <c r="H191" s="94" t="s">
        <v>165</v>
      </c>
      <c r="I191" s="94" t="s">
        <v>45</v>
      </c>
      <c r="J191" s="94" t="s">
        <v>45</v>
      </c>
    </row>
    <row r="192" spans="1:10" x14ac:dyDescent="0.35">
      <c r="A192" s="94" t="s">
        <v>710</v>
      </c>
      <c r="B192" s="94" t="s">
        <v>711</v>
      </c>
      <c r="C192" s="94" t="s">
        <v>712</v>
      </c>
      <c r="D192" s="94" t="s">
        <v>42</v>
      </c>
      <c r="E192" s="95">
        <v>141850</v>
      </c>
      <c r="F192" s="94" t="s">
        <v>712</v>
      </c>
      <c r="G192" s="94" t="s">
        <v>219</v>
      </c>
      <c r="H192" s="94" t="s">
        <v>138</v>
      </c>
      <c r="I192" s="94" t="s">
        <v>139</v>
      </c>
      <c r="J192" s="94" t="s">
        <v>45</v>
      </c>
    </row>
    <row r="193" spans="1:10" x14ac:dyDescent="0.35">
      <c r="A193" s="94" t="s">
        <v>713</v>
      </c>
      <c r="B193" s="94" t="s">
        <v>714</v>
      </c>
      <c r="C193" s="94" t="s">
        <v>715</v>
      </c>
      <c r="D193" s="94" t="s">
        <v>112</v>
      </c>
      <c r="E193" s="95">
        <v>-2038405</v>
      </c>
      <c r="F193" s="94" t="s">
        <v>715</v>
      </c>
      <c r="G193" s="94" t="s">
        <v>45</v>
      </c>
      <c r="H193" s="94" t="s">
        <v>230</v>
      </c>
      <c r="I193" s="94" t="s">
        <v>231</v>
      </c>
      <c r="J193" s="94" t="s">
        <v>232</v>
      </c>
    </row>
    <row r="194" spans="1:10" x14ac:dyDescent="0.35">
      <c r="A194" s="94" t="s">
        <v>716</v>
      </c>
      <c r="B194" s="94" t="s">
        <v>717</v>
      </c>
      <c r="C194" s="94" t="s">
        <v>718</v>
      </c>
      <c r="D194" s="94" t="s">
        <v>112</v>
      </c>
      <c r="E194" s="95">
        <v>-2139602</v>
      </c>
      <c r="F194" s="94" t="s">
        <v>718</v>
      </c>
      <c r="G194" s="94" t="s">
        <v>45</v>
      </c>
      <c r="H194" s="94" t="s">
        <v>299</v>
      </c>
      <c r="I194" s="94" t="s">
        <v>361</v>
      </c>
      <c r="J194" s="94" t="s">
        <v>45</v>
      </c>
    </row>
    <row r="195" spans="1:10" x14ac:dyDescent="0.35">
      <c r="A195" s="94" t="s">
        <v>719</v>
      </c>
      <c r="B195" s="94" t="s">
        <v>720</v>
      </c>
      <c r="C195" s="94" t="s">
        <v>721</v>
      </c>
      <c r="D195" s="94" t="s">
        <v>112</v>
      </c>
      <c r="E195" s="95">
        <v>-2215651</v>
      </c>
      <c r="F195" s="94" t="s">
        <v>721</v>
      </c>
      <c r="G195" s="94" t="s">
        <v>45</v>
      </c>
      <c r="H195" s="94" t="s">
        <v>104</v>
      </c>
      <c r="I195" s="94" t="s">
        <v>105</v>
      </c>
      <c r="J195" s="94" t="s">
        <v>45</v>
      </c>
    </row>
    <row r="196" spans="1:10" x14ac:dyDescent="0.35">
      <c r="A196" s="94" t="s">
        <v>722</v>
      </c>
      <c r="B196" s="94" t="s">
        <v>723</v>
      </c>
      <c r="C196" s="94" t="s">
        <v>724</v>
      </c>
      <c r="D196" s="94" t="s">
        <v>42</v>
      </c>
      <c r="E196" s="95">
        <v>-902908</v>
      </c>
      <c r="F196" s="94" t="s">
        <v>724</v>
      </c>
      <c r="G196" s="94" t="s">
        <v>219</v>
      </c>
      <c r="H196" s="94" t="s">
        <v>138</v>
      </c>
      <c r="I196" s="94" t="s">
        <v>139</v>
      </c>
      <c r="J196" s="94" t="s">
        <v>45</v>
      </c>
    </row>
    <row r="197" spans="1:10" x14ac:dyDescent="0.35">
      <c r="A197" s="94" t="s">
        <v>725</v>
      </c>
      <c r="B197" s="94" t="s">
        <v>726</v>
      </c>
      <c r="C197" s="94" t="s">
        <v>727</v>
      </c>
      <c r="D197" s="94" t="s">
        <v>112</v>
      </c>
      <c r="E197" s="95">
        <v>-2190899</v>
      </c>
      <c r="F197" s="94" t="s">
        <v>727</v>
      </c>
      <c r="G197" s="94" t="s">
        <v>45</v>
      </c>
      <c r="H197" s="94" t="s">
        <v>165</v>
      </c>
      <c r="I197" s="94" t="s">
        <v>166</v>
      </c>
      <c r="J197" s="94" t="s">
        <v>45</v>
      </c>
    </row>
    <row r="198" spans="1:10" x14ac:dyDescent="0.35">
      <c r="A198" s="94" t="s">
        <v>728</v>
      </c>
      <c r="B198" s="94" t="s">
        <v>729</v>
      </c>
      <c r="C198" s="94" t="s">
        <v>730</v>
      </c>
      <c r="D198" s="94" t="s">
        <v>80</v>
      </c>
      <c r="E198" s="95">
        <v>-1494366</v>
      </c>
      <c r="F198" s="94" t="s">
        <v>730</v>
      </c>
      <c r="G198" s="94" t="s">
        <v>33</v>
      </c>
      <c r="H198" s="94" t="s">
        <v>45</v>
      </c>
      <c r="I198" s="94" t="s">
        <v>45</v>
      </c>
      <c r="J198" s="94" t="s">
        <v>45</v>
      </c>
    </row>
    <row r="199" spans="1:10" x14ac:dyDescent="0.35">
      <c r="A199" s="94" t="s">
        <v>731</v>
      </c>
      <c r="B199" s="94" t="s">
        <v>732</v>
      </c>
      <c r="C199" s="94" t="s">
        <v>733</v>
      </c>
      <c r="D199" s="94" t="s">
        <v>112</v>
      </c>
      <c r="E199" s="95">
        <v>-2114139</v>
      </c>
      <c r="F199" s="94" t="s">
        <v>733</v>
      </c>
      <c r="G199" s="94" t="s">
        <v>45</v>
      </c>
      <c r="H199" s="94" t="s">
        <v>487</v>
      </c>
      <c r="I199" s="94" t="s">
        <v>488</v>
      </c>
      <c r="J199" s="94" t="s">
        <v>326</v>
      </c>
    </row>
    <row r="200" spans="1:10" x14ac:dyDescent="0.35">
      <c r="A200" s="94" t="s">
        <v>734</v>
      </c>
      <c r="B200" s="94" t="s">
        <v>735</v>
      </c>
      <c r="C200" s="94" t="s">
        <v>736</v>
      </c>
      <c r="D200" s="94" t="s">
        <v>42</v>
      </c>
      <c r="E200" s="95">
        <v>-1086307</v>
      </c>
      <c r="F200" s="94" t="s">
        <v>736</v>
      </c>
      <c r="G200" s="94" t="s">
        <v>201</v>
      </c>
      <c r="H200" s="94" t="s">
        <v>202</v>
      </c>
      <c r="I200" s="94" t="s">
        <v>203</v>
      </c>
      <c r="J200" s="94" t="s">
        <v>45</v>
      </c>
    </row>
    <row r="201" spans="1:10" x14ac:dyDescent="0.35">
      <c r="A201" s="94" t="s">
        <v>737</v>
      </c>
      <c r="B201" s="94" t="s">
        <v>738</v>
      </c>
      <c r="C201" s="94" t="s">
        <v>739</v>
      </c>
      <c r="D201" s="94" t="s">
        <v>42</v>
      </c>
      <c r="E201" s="95">
        <v>-788754</v>
      </c>
      <c r="F201" s="94" t="s">
        <v>739</v>
      </c>
      <c r="G201" s="94" t="s">
        <v>395</v>
      </c>
      <c r="H201" s="94" t="s">
        <v>396</v>
      </c>
      <c r="I201" s="94" t="s">
        <v>45</v>
      </c>
      <c r="J201" s="94" t="s">
        <v>45</v>
      </c>
    </row>
    <row r="202" spans="1:10" x14ac:dyDescent="0.35">
      <c r="A202" s="94" t="s">
        <v>740</v>
      </c>
      <c r="B202" s="94" t="s">
        <v>741</v>
      </c>
      <c r="C202" s="94" t="s">
        <v>742</v>
      </c>
      <c r="D202" s="94" t="s">
        <v>42</v>
      </c>
      <c r="E202" s="95">
        <v>340359</v>
      </c>
      <c r="F202" s="94" t="s">
        <v>742</v>
      </c>
      <c r="G202" s="94" t="s">
        <v>219</v>
      </c>
      <c r="H202" s="94" t="s">
        <v>138</v>
      </c>
      <c r="I202" s="94" t="s">
        <v>139</v>
      </c>
      <c r="J202" s="94" t="s">
        <v>45</v>
      </c>
    </row>
    <row r="203" spans="1:10" x14ac:dyDescent="0.35">
      <c r="A203" s="94" t="s">
        <v>743</v>
      </c>
      <c r="B203" s="94" t="s">
        <v>744</v>
      </c>
      <c r="C203" s="94" t="s">
        <v>745</v>
      </c>
      <c r="D203" s="94" t="s">
        <v>80</v>
      </c>
      <c r="E203" s="95">
        <v>-337000</v>
      </c>
      <c r="F203" s="94" t="s">
        <v>745</v>
      </c>
      <c r="G203" s="94" t="s">
        <v>33</v>
      </c>
      <c r="H203" s="94" t="s">
        <v>45</v>
      </c>
      <c r="I203" s="94" t="s">
        <v>45</v>
      </c>
      <c r="J203" s="94" t="s">
        <v>45</v>
      </c>
    </row>
    <row r="204" spans="1:10" x14ac:dyDescent="0.35">
      <c r="A204" s="94" t="s">
        <v>746</v>
      </c>
      <c r="B204" s="94" t="s">
        <v>747</v>
      </c>
      <c r="C204" s="94" t="s">
        <v>748</v>
      </c>
      <c r="D204" s="94" t="s">
        <v>42</v>
      </c>
      <c r="E204" s="95">
        <v>-783615</v>
      </c>
      <c r="F204" s="94" t="s">
        <v>748</v>
      </c>
      <c r="G204" s="94" t="s">
        <v>309</v>
      </c>
      <c r="H204" s="94" t="s">
        <v>310</v>
      </c>
      <c r="I204" s="94" t="s">
        <v>311</v>
      </c>
      <c r="J204" s="94" t="s">
        <v>45</v>
      </c>
    </row>
    <row r="205" spans="1:10" x14ac:dyDescent="0.35">
      <c r="A205" s="94" t="s">
        <v>749</v>
      </c>
      <c r="B205" s="94" t="s">
        <v>750</v>
      </c>
      <c r="C205" s="94" t="s">
        <v>751</v>
      </c>
      <c r="D205" s="94" t="s">
        <v>87</v>
      </c>
      <c r="E205" s="95">
        <v>-1861955</v>
      </c>
      <c r="F205" s="94" t="s">
        <v>751</v>
      </c>
      <c r="G205" s="94" t="s">
        <v>45</v>
      </c>
      <c r="H205" s="94" t="s">
        <v>149</v>
      </c>
      <c r="I205" s="94" t="s">
        <v>45</v>
      </c>
      <c r="J205" s="94" t="s">
        <v>150</v>
      </c>
    </row>
    <row r="206" spans="1:10" x14ac:dyDescent="0.35">
      <c r="A206" s="94" t="s">
        <v>752</v>
      </c>
      <c r="B206" s="94" t="s">
        <v>753</v>
      </c>
      <c r="C206" s="94" t="s">
        <v>754</v>
      </c>
      <c r="D206" s="94" t="s">
        <v>42</v>
      </c>
      <c r="E206" s="95">
        <v>-200831</v>
      </c>
      <c r="F206" s="94" t="s">
        <v>754</v>
      </c>
      <c r="G206" s="94" t="s">
        <v>97</v>
      </c>
      <c r="H206" s="94" t="s">
        <v>98</v>
      </c>
      <c r="I206" s="94" t="s">
        <v>99</v>
      </c>
      <c r="J206" s="94" t="s">
        <v>45</v>
      </c>
    </row>
    <row r="207" spans="1:10" x14ac:dyDescent="0.35">
      <c r="A207" s="94" t="s">
        <v>755</v>
      </c>
      <c r="B207" s="94" t="s">
        <v>756</v>
      </c>
      <c r="C207" s="94" t="s">
        <v>757</v>
      </c>
      <c r="D207" s="94" t="s">
        <v>42</v>
      </c>
      <c r="E207" s="95">
        <v>-412317</v>
      </c>
      <c r="F207" s="94" t="s">
        <v>757</v>
      </c>
      <c r="G207" s="94" t="s">
        <v>219</v>
      </c>
      <c r="H207" s="94" t="s">
        <v>138</v>
      </c>
      <c r="I207" s="94" t="s">
        <v>139</v>
      </c>
      <c r="J207" s="94" t="s">
        <v>45</v>
      </c>
    </row>
    <row r="208" spans="1:10" x14ac:dyDescent="0.35">
      <c r="A208" s="94" t="s">
        <v>758</v>
      </c>
      <c r="B208" s="94" t="s">
        <v>759</v>
      </c>
      <c r="C208" s="94" t="s">
        <v>760</v>
      </c>
      <c r="D208" s="94" t="s">
        <v>42</v>
      </c>
      <c r="E208" s="95">
        <v>-385758</v>
      </c>
      <c r="F208" s="94" t="s">
        <v>760</v>
      </c>
      <c r="G208" s="94" t="s">
        <v>385</v>
      </c>
      <c r="H208" s="94" t="s">
        <v>44</v>
      </c>
      <c r="I208" s="94" t="s">
        <v>188</v>
      </c>
      <c r="J208" s="94" t="s">
        <v>45</v>
      </c>
    </row>
    <row r="209" spans="1:10" x14ac:dyDescent="0.35">
      <c r="A209" s="94" t="s">
        <v>761</v>
      </c>
      <c r="B209" s="94" t="s">
        <v>762</v>
      </c>
      <c r="C209" s="94" t="s">
        <v>763</v>
      </c>
      <c r="D209" s="94" t="s">
        <v>87</v>
      </c>
      <c r="E209" s="95">
        <v>0</v>
      </c>
      <c r="F209" s="94" t="s">
        <v>763</v>
      </c>
      <c r="G209" s="94" t="s">
        <v>45</v>
      </c>
      <c r="H209" s="94" t="s">
        <v>88</v>
      </c>
      <c r="I209" s="94" t="s">
        <v>89</v>
      </c>
      <c r="J209" s="94" t="s">
        <v>90</v>
      </c>
    </row>
    <row r="210" spans="1:10" x14ac:dyDescent="0.35">
      <c r="A210" s="94" t="s">
        <v>764</v>
      </c>
      <c r="B210" s="94" t="s">
        <v>765</v>
      </c>
      <c r="C210" s="94" t="s">
        <v>766</v>
      </c>
      <c r="D210" s="94" t="s">
        <v>42</v>
      </c>
      <c r="E210" s="95">
        <v>-379857</v>
      </c>
      <c r="F210" s="94" t="s">
        <v>766</v>
      </c>
      <c r="G210" s="94" t="s">
        <v>684</v>
      </c>
      <c r="H210" s="94" t="s">
        <v>685</v>
      </c>
      <c r="I210" s="94" t="s">
        <v>45</v>
      </c>
      <c r="J210" s="94" t="s">
        <v>45</v>
      </c>
    </row>
    <row r="211" spans="1:10" x14ac:dyDescent="0.35">
      <c r="A211" s="94" t="s">
        <v>767</v>
      </c>
      <c r="B211" s="94" t="s">
        <v>768</v>
      </c>
      <c r="C211" s="94" t="s">
        <v>769</v>
      </c>
      <c r="D211" s="94" t="s">
        <v>42</v>
      </c>
      <c r="E211" s="95">
        <v>-394447</v>
      </c>
      <c r="F211" s="94" t="s">
        <v>769</v>
      </c>
      <c r="G211" s="94" t="s">
        <v>395</v>
      </c>
      <c r="H211" s="94" t="s">
        <v>396</v>
      </c>
      <c r="I211" s="94" t="s">
        <v>45</v>
      </c>
      <c r="J211" s="94" t="s">
        <v>45</v>
      </c>
    </row>
    <row r="212" spans="1:10" x14ac:dyDescent="0.35">
      <c r="A212" s="94" t="s">
        <v>770</v>
      </c>
      <c r="B212" s="94" t="s">
        <v>771</v>
      </c>
      <c r="C212" s="94" t="s">
        <v>772</v>
      </c>
      <c r="D212" s="94" t="s">
        <v>42</v>
      </c>
      <c r="E212" s="95">
        <v>-1498030</v>
      </c>
      <c r="F212" s="94" t="s">
        <v>772</v>
      </c>
      <c r="G212" s="94" t="s">
        <v>63</v>
      </c>
      <c r="H212" s="94" t="s">
        <v>64</v>
      </c>
      <c r="I212" s="94" t="s">
        <v>65</v>
      </c>
      <c r="J212" s="94" t="s">
        <v>45</v>
      </c>
    </row>
    <row r="213" spans="1:10" x14ac:dyDescent="0.35">
      <c r="A213" s="94" t="s">
        <v>773</v>
      </c>
      <c r="B213" s="94" t="s">
        <v>774</v>
      </c>
      <c r="C213" s="94" t="s">
        <v>775</v>
      </c>
      <c r="D213" s="94" t="s">
        <v>42</v>
      </c>
      <c r="E213" s="95">
        <v>-1600000</v>
      </c>
      <c r="F213" s="94" t="s">
        <v>775</v>
      </c>
      <c r="G213" s="94" t="s">
        <v>103</v>
      </c>
      <c r="H213" s="94" t="s">
        <v>104</v>
      </c>
      <c r="I213" s="94" t="s">
        <v>105</v>
      </c>
      <c r="J213" s="94" t="s">
        <v>45</v>
      </c>
    </row>
    <row r="214" spans="1:10" x14ac:dyDescent="0.35">
      <c r="A214" s="94" t="s">
        <v>776</v>
      </c>
      <c r="B214" s="94" t="s">
        <v>777</v>
      </c>
      <c r="C214" s="94" t="s">
        <v>778</v>
      </c>
      <c r="D214" s="94" t="s">
        <v>112</v>
      </c>
      <c r="E214" s="95">
        <v>-147692</v>
      </c>
      <c r="F214" s="94" t="s">
        <v>778</v>
      </c>
      <c r="G214" s="94" t="s">
        <v>45</v>
      </c>
      <c r="H214" s="94" t="s">
        <v>133</v>
      </c>
      <c r="I214" s="94" t="s">
        <v>134</v>
      </c>
      <c r="J214" s="94" t="s">
        <v>45</v>
      </c>
    </row>
    <row r="215" spans="1:10" x14ac:dyDescent="0.35">
      <c r="A215" s="94" t="s">
        <v>779</v>
      </c>
      <c r="B215" s="94" t="s">
        <v>780</v>
      </c>
      <c r="C215" s="94" t="s">
        <v>781</v>
      </c>
      <c r="D215" s="94" t="s">
        <v>42</v>
      </c>
      <c r="E215" s="95">
        <v>-989326.59</v>
      </c>
      <c r="F215" s="94" t="s">
        <v>781</v>
      </c>
      <c r="G215" s="94" t="s">
        <v>309</v>
      </c>
      <c r="H215" s="94" t="s">
        <v>310</v>
      </c>
      <c r="I215" s="94" t="s">
        <v>311</v>
      </c>
      <c r="J215" s="94" t="s">
        <v>45</v>
      </c>
    </row>
    <row r="216" spans="1:10" x14ac:dyDescent="0.35">
      <c r="A216" s="94" t="s">
        <v>782</v>
      </c>
      <c r="B216" s="94" t="s">
        <v>783</v>
      </c>
      <c r="C216" s="94" t="s">
        <v>784</v>
      </c>
      <c r="D216" s="94" t="s">
        <v>87</v>
      </c>
      <c r="E216" s="95">
        <v>-8562078</v>
      </c>
      <c r="F216" s="94" t="s">
        <v>784</v>
      </c>
      <c r="G216" s="94" t="s">
        <v>45</v>
      </c>
      <c r="H216" s="94" t="s">
        <v>149</v>
      </c>
      <c r="I216" s="94" t="s">
        <v>45</v>
      </c>
      <c r="J216" s="94" t="s">
        <v>150</v>
      </c>
    </row>
    <row r="217" spans="1:10" x14ac:dyDescent="0.35">
      <c r="A217" s="94" t="s">
        <v>785</v>
      </c>
      <c r="B217" s="94" t="s">
        <v>786</v>
      </c>
      <c r="C217" s="94" t="s">
        <v>787</v>
      </c>
      <c r="D217" s="94" t="s">
        <v>87</v>
      </c>
      <c r="E217" s="95">
        <v>-592470</v>
      </c>
      <c r="F217" s="94" t="s">
        <v>787</v>
      </c>
      <c r="G217" s="94" t="s">
        <v>45</v>
      </c>
      <c r="H217" s="94" t="s">
        <v>126</v>
      </c>
      <c r="I217" s="94" t="s">
        <v>127</v>
      </c>
      <c r="J217" s="94" t="s">
        <v>128</v>
      </c>
    </row>
    <row r="218" spans="1:10" x14ac:dyDescent="0.35">
      <c r="A218" s="94" t="s">
        <v>788</v>
      </c>
      <c r="B218" s="94" t="s">
        <v>789</v>
      </c>
      <c r="C218" s="94" t="s">
        <v>790</v>
      </c>
      <c r="D218" s="94" t="s">
        <v>42</v>
      </c>
      <c r="E218" s="95">
        <v>-450000</v>
      </c>
      <c r="F218" s="94" t="s">
        <v>790</v>
      </c>
      <c r="G218" s="94" t="s">
        <v>309</v>
      </c>
      <c r="H218" s="94" t="s">
        <v>310</v>
      </c>
      <c r="I218" s="94" t="s">
        <v>311</v>
      </c>
      <c r="J218" s="94" t="s">
        <v>45</v>
      </c>
    </row>
    <row r="219" spans="1:10" x14ac:dyDescent="0.35">
      <c r="A219" s="94" t="s">
        <v>791</v>
      </c>
      <c r="B219" s="94" t="s">
        <v>792</v>
      </c>
      <c r="C219" s="94" t="s">
        <v>793</v>
      </c>
      <c r="D219" s="94" t="s">
        <v>42</v>
      </c>
      <c r="E219" s="95">
        <v>-1915870</v>
      </c>
      <c r="F219" s="94" t="s">
        <v>793</v>
      </c>
      <c r="G219" s="94" t="s">
        <v>611</v>
      </c>
      <c r="H219" s="94" t="s">
        <v>113</v>
      </c>
      <c r="I219" s="94" t="s">
        <v>361</v>
      </c>
      <c r="J219" s="94" t="s">
        <v>45</v>
      </c>
    </row>
    <row r="220" spans="1:10" x14ac:dyDescent="0.35">
      <c r="A220" s="94" t="s">
        <v>794</v>
      </c>
      <c r="B220" s="94" t="s">
        <v>795</v>
      </c>
      <c r="C220" s="94" t="s">
        <v>796</v>
      </c>
      <c r="D220" s="94" t="s">
        <v>87</v>
      </c>
      <c r="E220" s="95">
        <v>-5122581</v>
      </c>
      <c r="F220" s="94" t="s">
        <v>796</v>
      </c>
      <c r="G220" s="94" t="s">
        <v>45</v>
      </c>
      <c r="H220" s="94" t="s">
        <v>555</v>
      </c>
      <c r="I220" s="94" t="s">
        <v>556</v>
      </c>
      <c r="J220" s="94" t="s">
        <v>459</v>
      </c>
    </row>
    <row r="221" spans="1:10" x14ac:dyDescent="0.35">
      <c r="A221" s="94" t="s">
        <v>797</v>
      </c>
      <c r="B221" s="94" t="s">
        <v>798</v>
      </c>
      <c r="C221" s="94" t="s">
        <v>799</v>
      </c>
      <c r="D221" s="94" t="s">
        <v>42</v>
      </c>
      <c r="E221" s="95">
        <v>-1044959.34</v>
      </c>
      <c r="F221" s="94" t="s">
        <v>799</v>
      </c>
      <c r="G221" s="94" t="s">
        <v>309</v>
      </c>
      <c r="H221" s="94" t="s">
        <v>310</v>
      </c>
      <c r="I221" s="94" t="s">
        <v>311</v>
      </c>
      <c r="J221" s="94" t="s">
        <v>45</v>
      </c>
    </row>
    <row r="222" spans="1:10" x14ac:dyDescent="0.35">
      <c r="A222" s="94" t="s">
        <v>800</v>
      </c>
      <c r="B222" s="94" t="s">
        <v>801</v>
      </c>
      <c r="C222" s="94" t="s">
        <v>802</v>
      </c>
      <c r="D222" s="94" t="s">
        <v>42</v>
      </c>
      <c r="E222" s="95">
        <v>-77870</v>
      </c>
      <c r="F222" s="94" t="s">
        <v>802</v>
      </c>
      <c r="G222" s="94" t="s">
        <v>69</v>
      </c>
      <c r="H222" s="94" t="s">
        <v>70</v>
      </c>
      <c r="I222" s="94" t="s">
        <v>71</v>
      </c>
      <c r="J222" s="94" t="s">
        <v>45</v>
      </c>
    </row>
    <row r="223" spans="1:10" x14ac:dyDescent="0.35">
      <c r="A223" s="94" t="s">
        <v>803</v>
      </c>
      <c r="B223" s="94" t="s">
        <v>804</v>
      </c>
      <c r="C223" s="94" t="s">
        <v>805</v>
      </c>
      <c r="D223" s="94" t="s">
        <v>87</v>
      </c>
      <c r="E223" s="95">
        <v>-6604076</v>
      </c>
      <c r="F223" s="94" t="s">
        <v>805</v>
      </c>
      <c r="G223" s="94" t="s">
        <v>45</v>
      </c>
      <c r="H223" s="94" t="s">
        <v>88</v>
      </c>
      <c r="I223" s="94" t="s">
        <v>89</v>
      </c>
      <c r="J223" s="94" t="s">
        <v>90</v>
      </c>
    </row>
    <row r="224" spans="1:10" x14ac:dyDescent="0.35">
      <c r="A224" s="94" t="s">
        <v>806</v>
      </c>
      <c r="B224" s="94" t="s">
        <v>807</v>
      </c>
      <c r="C224" s="94" t="s">
        <v>808</v>
      </c>
      <c r="D224" s="94" t="s">
        <v>112</v>
      </c>
      <c r="E224" s="95">
        <v>-340700</v>
      </c>
      <c r="F224" s="94" t="s">
        <v>808</v>
      </c>
      <c r="G224" s="94" t="s">
        <v>45</v>
      </c>
      <c r="H224" s="94" t="s">
        <v>202</v>
      </c>
      <c r="I224" s="94" t="s">
        <v>809</v>
      </c>
      <c r="J224" s="94" t="s">
        <v>45</v>
      </c>
    </row>
    <row r="225" spans="1:10" x14ac:dyDescent="0.35">
      <c r="A225" s="94" t="s">
        <v>810</v>
      </c>
      <c r="B225" s="94" t="s">
        <v>811</v>
      </c>
      <c r="C225" s="94" t="s">
        <v>812</v>
      </c>
      <c r="D225" s="94" t="s">
        <v>112</v>
      </c>
      <c r="E225" s="95">
        <v>-2524949</v>
      </c>
      <c r="F225" s="94" t="s">
        <v>812</v>
      </c>
      <c r="G225" s="94" t="s">
        <v>45</v>
      </c>
      <c r="H225" s="94" t="s">
        <v>165</v>
      </c>
      <c r="I225" s="94" t="s">
        <v>166</v>
      </c>
      <c r="J225" s="94" t="s">
        <v>45</v>
      </c>
    </row>
    <row r="226" spans="1:10" x14ac:dyDescent="0.35">
      <c r="A226" s="94" t="s">
        <v>813</v>
      </c>
      <c r="B226" s="94" t="s">
        <v>814</v>
      </c>
      <c r="C226" s="94" t="s">
        <v>815</v>
      </c>
      <c r="D226" s="94" t="s">
        <v>87</v>
      </c>
      <c r="E226" s="95">
        <v>-1415243</v>
      </c>
      <c r="F226" s="94" t="s">
        <v>815</v>
      </c>
      <c r="G226" s="94" t="s">
        <v>45</v>
      </c>
      <c r="H226" s="94" t="s">
        <v>126</v>
      </c>
      <c r="I226" s="94" t="s">
        <v>127</v>
      </c>
      <c r="J226" s="94" t="s">
        <v>128</v>
      </c>
    </row>
    <row r="227" spans="1:10" x14ac:dyDescent="0.35">
      <c r="A227" s="94" t="s">
        <v>816</v>
      </c>
      <c r="B227" s="94" t="s">
        <v>817</v>
      </c>
      <c r="C227" s="94" t="s">
        <v>818</v>
      </c>
      <c r="D227" s="94" t="s">
        <v>42</v>
      </c>
      <c r="E227" s="95">
        <v>-1376210</v>
      </c>
      <c r="F227" s="94" t="s">
        <v>818</v>
      </c>
      <c r="G227" s="94" t="s">
        <v>611</v>
      </c>
      <c r="H227" s="94" t="s">
        <v>113</v>
      </c>
      <c r="I227" s="94" t="s">
        <v>361</v>
      </c>
      <c r="J227" s="94" t="s">
        <v>45</v>
      </c>
    </row>
    <row r="228" spans="1:10" x14ac:dyDescent="0.35">
      <c r="A228" s="94" t="s">
        <v>819</v>
      </c>
      <c r="B228" s="94" t="s">
        <v>820</v>
      </c>
      <c r="C228" s="94" t="s">
        <v>821</v>
      </c>
      <c r="D228" s="94" t="s">
        <v>42</v>
      </c>
      <c r="E228" s="95">
        <v>-563355</v>
      </c>
      <c r="F228" s="94" t="s">
        <v>821</v>
      </c>
      <c r="G228" s="94" t="s">
        <v>229</v>
      </c>
      <c r="H228" s="94" t="s">
        <v>230</v>
      </c>
      <c r="I228" s="94" t="s">
        <v>231</v>
      </c>
      <c r="J228" s="94" t="s">
        <v>232</v>
      </c>
    </row>
    <row r="229" spans="1:10" x14ac:dyDescent="0.35">
      <c r="A229" s="94" t="s">
        <v>822</v>
      </c>
      <c r="B229" s="94" t="s">
        <v>823</v>
      </c>
      <c r="C229" s="94" t="s">
        <v>824</v>
      </c>
      <c r="D229" s="94" t="s">
        <v>42</v>
      </c>
      <c r="E229" s="95">
        <v>-711000</v>
      </c>
      <c r="F229" s="94" t="s">
        <v>824</v>
      </c>
      <c r="G229" s="94" t="s">
        <v>54</v>
      </c>
      <c r="H229" s="94" t="s">
        <v>55</v>
      </c>
      <c r="I229" s="94" t="s">
        <v>56</v>
      </c>
      <c r="J229" s="94" t="s">
        <v>45</v>
      </c>
    </row>
    <row r="230" spans="1:10" x14ac:dyDescent="0.35">
      <c r="A230" s="94" t="s">
        <v>825</v>
      </c>
      <c r="B230" s="94" t="s">
        <v>826</v>
      </c>
      <c r="C230" s="94" t="s">
        <v>827</v>
      </c>
      <c r="D230" s="94" t="s">
        <v>112</v>
      </c>
      <c r="E230" s="95">
        <v>-1847642</v>
      </c>
      <c r="F230" s="94" t="s">
        <v>827</v>
      </c>
      <c r="G230" s="94" t="s">
        <v>45</v>
      </c>
      <c r="H230" s="94" t="s">
        <v>113</v>
      </c>
      <c r="I230" s="94" t="s">
        <v>114</v>
      </c>
      <c r="J230" s="94" t="s">
        <v>45</v>
      </c>
    </row>
    <row r="231" spans="1:10" x14ac:dyDescent="0.35">
      <c r="A231" s="94" t="s">
        <v>828</v>
      </c>
      <c r="B231" s="94" t="s">
        <v>829</v>
      </c>
      <c r="C231" s="94" t="s">
        <v>830</v>
      </c>
      <c r="D231" s="94" t="s">
        <v>42</v>
      </c>
      <c r="E231" s="95">
        <v>-224737</v>
      </c>
      <c r="F231" s="94" t="s">
        <v>830</v>
      </c>
      <c r="G231" s="94" t="s">
        <v>360</v>
      </c>
      <c r="H231" s="94" t="s">
        <v>299</v>
      </c>
      <c r="I231" s="94" t="s">
        <v>361</v>
      </c>
      <c r="J231" s="94" t="s">
        <v>45</v>
      </c>
    </row>
    <row r="232" spans="1:10" x14ac:dyDescent="0.35">
      <c r="A232" s="94" t="s">
        <v>831</v>
      </c>
      <c r="B232" s="94" t="s">
        <v>832</v>
      </c>
      <c r="C232" s="94" t="s">
        <v>833</v>
      </c>
      <c r="D232" s="94" t="s">
        <v>42</v>
      </c>
      <c r="E232" s="95">
        <v>101389.02</v>
      </c>
      <c r="F232" s="94" t="s">
        <v>833</v>
      </c>
      <c r="G232" s="94" t="s">
        <v>154</v>
      </c>
      <c r="H232" s="94" t="s">
        <v>155</v>
      </c>
      <c r="I232" s="94" t="s">
        <v>45</v>
      </c>
      <c r="J232" s="94" t="s">
        <v>45</v>
      </c>
    </row>
    <row r="233" spans="1:10" x14ac:dyDescent="0.35">
      <c r="A233" s="94" t="s">
        <v>834</v>
      </c>
      <c r="B233" s="94" t="s">
        <v>835</v>
      </c>
      <c r="C233" s="94" t="s">
        <v>836</v>
      </c>
      <c r="D233" s="94" t="s">
        <v>42</v>
      </c>
      <c r="E233" s="95">
        <v>-341583.05</v>
      </c>
      <c r="F233" s="94" t="s">
        <v>836</v>
      </c>
      <c r="G233" s="94" t="s">
        <v>154</v>
      </c>
      <c r="H233" s="94" t="s">
        <v>155</v>
      </c>
      <c r="I233" s="94" t="s">
        <v>45</v>
      </c>
      <c r="J233" s="94" t="s">
        <v>45</v>
      </c>
    </row>
    <row r="234" spans="1:10" x14ac:dyDescent="0.35">
      <c r="A234" s="94" t="s">
        <v>837</v>
      </c>
      <c r="B234" s="94" t="s">
        <v>838</v>
      </c>
      <c r="C234" s="94" t="s">
        <v>839</v>
      </c>
      <c r="D234" s="94" t="s">
        <v>42</v>
      </c>
      <c r="E234" s="95">
        <v>-1523932</v>
      </c>
      <c r="F234" s="94" t="s">
        <v>839</v>
      </c>
      <c r="G234" s="94" t="s">
        <v>49</v>
      </c>
      <c r="H234" s="94" t="s">
        <v>50</v>
      </c>
      <c r="I234" s="94" t="s">
        <v>45</v>
      </c>
      <c r="J234" s="94" t="s">
        <v>45</v>
      </c>
    </row>
    <row r="235" spans="1:10" x14ac:dyDescent="0.35">
      <c r="A235" s="94" t="s">
        <v>840</v>
      </c>
      <c r="B235" s="94" t="s">
        <v>841</v>
      </c>
      <c r="C235" s="94" t="s">
        <v>842</v>
      </c>
      <c r="D235" s="94" t="s">
        <v>42</v>
      </c>
      <c r="E235" s="95">
        <v>-455055</v>
      </c>
      <c r="F235" s="94" t="s">
        <v>842</v>
      </c>
      <c r="G235" s="94" t="s">
        <v>177</v>
      </c>
      <c r="H235" s="94" t="s">
        <v>178</v>
      </c>
      <c r="I235" s="94" t="s">
        <v>45</v>
      </c>
      <c r="J235" s="94" t="s">
        <v>45</v>
      </c>
    </row>
    <row r="236" spans="1:10" x14ac:dyDescent="0.35">
      <c r="A236" s="94" t="s">
        <v>843</v>
      </c>
      <c r="B236" s="94" t="s">
        <v>844</v>
      </c>
      <c r="C236" s="94" t="s">
        <v>845</v>
      </c>
      <c r="D236" s="94" t="s">
        <v>42</v>
      </c>
      <c r="E236" s="95">
        <v>4211383</v>
      </c>
      <c r="F236" s="94" t="s">
        <v>845</v>
      </c>
      <c r="G236" s="94" t="s">
        <v>269</v>
      </c>
      <c r="H236" s="94" t="s">
        <v>165</v>
      </c>
      <c r="I236" s="94" t="s">
        <v>45</v>
      </c>
      <c r="J236" s="94" t="s">
        <v>45</v>
      </c>
    </row>
    <row r="237" spans="1:10" x14ac:dyDescent="0.35">
      <c r="A237" s="94" t="s">
        <v>846</v>
      </c>
      <c r="B237" s="94" t="s">
        <v>847</v>
      </c>
      <c r="C237" s="94" t="s">
        <v>848</v>
      </c>
      <c r="D237" s="94" t="s">
        <v>42</v>
      </c>
      <c r="E237" s="95">
        <v>-706062</v>
      </c>
      <c r="F237" s="94" t="s">
        <v>848</v>
      </c>
      <c r="G237" s="94" t="s">
        <v>219</v>
      </c>
      <c r="H237" s="94" t="s">
        <v>138</v>
      </c>
      <c r="I237" s="94" t="s">
        <v>139</v>
      </c>
      <c r="J237" s="94" t="s">
        <v>45</v>
      </c>
    </row>
    <row r="238" spans="1:10" x14ac:dyDescent="0.35">
      <c r="A238" s="94" t="s">
        <v>849</v>
      </c>
      <c r="B238" s="94" t="s">
        <v>850</v>
      </c>
      <c r="C238" s="94" t="s">
        <v>851</v>
      </c>
      <c r="D238" s="94" t="s">
        <v>42</v>
      </c>
      <c r="E238" s="95">
        <v>-1257337</v>
      </c>
      <c r="F238" s="94" t="s">
        <v>851</v>
      </c>
      <c r="G238" s="94" t="s">
        <v>611</v>
      </c>
      <c r="H238" s="94" t="s">
        <v>113</v>
      </c>
      <c r="I238" s="94" t="s">
        <v>361</v>
      </c>
      <c r="J238" s="94" t="s">
        <v>45</v>
      </c>
    </row>
    <row r="239" spans="1:10" x14ac:dyDescent="0.35">
      <c r="A239" s="94" t="s">
        <v>852</v>
      </c>
      <c r="B239" s="94" t="s">
        <v>853</v>
      </c>
      <c r="C239" s="94" t="s">
        <v>854</v>
      </c>
      <c r="D239" s="94" t="s">
        <v>42</v>
      </c>
      <c r="E239" s="95">
        <v>1346389</v>
      </c>
      <c r="F239" s="94" t="s">
        <v>854</v>
      </c>
      <c r="G239" s="94" t="s">
        <v>240</v>
      </c>
      <c r="H239" s="94" t="s">
        <v>241</v>
      </c>
      <c r="I239" s="94" t="s">
        <v>242</v>
      </c>
      <c r="J239" s="94" t="s">
        <v>45</v>
      </c>
    </row>
    <row r="240" spans="1:10" x14ac:dyDescent="0.35">
      <c r="A240" s="94" t="s">
        <v>855</v>
      </c>
      <c r="B240" s="94" t="s">
        <v>856</v>
      </c>
      <c r="C240" s="94" t="s">
        <v>857</v>
      </c>
      <c r="D240" s="94" t="s">
        <v>87</v>
      </c>
      <c r="E240" s="95">
        <v>227650</v>
      </c>
      <c r="F240" s="94" t="s">
        <v>857</v>
      </c>
      <c r="G240" s="94" t="s">
        <v>45</v>
      </c>
      <c r="H240" s="94" t="s">
        <v>430</v>
      </c>
      <c r="I240" s="94" t="s">
        <v>431</v>
      </c>
      <c r="J240" s="94" t="s">
        <v>45</v>
      </c>
    </row>
    <row r="241" spans="1:10" x14ac:dyDescent="0.35">
      <c r="A241" s="94" t="s">
        <v>858</v>
      </c>
      <c r="B241" s="94" t="s">
        <v>859</v>
      </c>
      <c r="C241" s="94" t="s">
        <v>860</v>
      </c>
      <c r="D241" s="94" t="s">
        <v>112</v>
      </c>
      <c r="E241" s="95">
        <v>-792736</v>
      </c>
      <c r="F241" s="94" t="s">
        <v>860</v>
      </c>
      <c r="G241" s="94" t="s">
        <v>45</v>
      </c>
      <c r="H241" s="94" t="s">
        <v>104</v>
      </c>
      <c r="I241" s="94" t="s">
        <v>105</v>
      </c>
      <c r="J241" s="94" t="s">
        <v>45</v>
      </c>
    </row>
    <row r="242" spans="1:10" x14ac:dyDescent="0.35">
      <c r="A242" s="94" t="s">
        <v>861</v>
      </c>
      <c r="B242" s="94" t="s">
        <v>862</v>
      </c>
      <c r="C242" s="94" t="s">
        <v>863</v>
      </c>
      <c r="D242" s="94" t="s">
        <v>112</v>
      </c>
      <c r="E242" s="95">
        <v>2511858</v>
      </c>
      <c r="F242" s="94" t="s">
        <v>863</v>
      </c>
      <c r="G242" s="94" t="s">
        <v>45</v>
      </c>
      <c r="H242" s="94" t="s">
        <v>98</v>
      </c>
      <c r="I242" s="94" t="s">
        <v>99</v>
      </c>
      <c r="J242" s="94" t="s">
        <v>45</v>
      </c>
    </row>
    <row r="243" spans="1:10" x14ac:dyDescent="0.35">
      <c r="A243" s="94" t="s">
        <v>864</v>
      </c>
      <c r="B243" s="94" t="s">
        <v>865</v>
      </c>
      <c r="C243" s="94" t="s">
        <v>866</v>
      </c>
      <c r="D243" s="94" t="s">
        <v>236</v>
      </c>
      <c r="E243" s="95">
        <v>-4833038</v>
      </c>
      <c r="F243" s="94" t="s">
        <v>866</v>
      </c>
      <c r="G243" s="94" t="s">
        <v>33</v>
      </c>
      <c r="H243" s="94" t="s">
        <v>45</v>
      </c>
      <c r="I243" s="94" t="s">
        <v>45</v>
      </c>
      <c r="J243" s="94" t="s">
        <v>45</v>
      </c>
    </row>
    <row r="244" spans="1:10" x14ac:dyDescent="0.35">
      <c r="A244" s="94" t="s">
        <v>867</v>
      </c>
      <c r="B244" s="94" t="s">
        <v>868</v>
      </c>
      <c r="C244" s="94" t="s">
        <v>869</v>
      </c>
      <c r="D244" s="94" t="s">
        <v>42</v>
      </c>
      <c r="E244" s="95">
        <v>-3372545.13</v>
      </c>
      <c r="F244" s="94" t="s">
        <v>869</v>
      </c>
      <c r="G244" s="94" t="s">
        <v>395</v>
      </c>
      <c r="H244" s="94" t="s">
        <v>396</v>
      </c>
      <c r="I244" s="94" t="s">
        <v>45</v>
      </c>
      <c r="J244" s="94" t="s">
        <v>45</v>
      </c>
    </row>
    <row r="245" spans="1:10" x14ac:dyDescent="0.35">
      <c r="A245" s="94" t="s">
        <v>870</v>
      </c>
      <c r="B245" s="94" t="s">
        <v>871</v>
      </c>
      <c r="C245" s="94" t="s">
        <v>872</v>
      </c>
      <c r="D245" s="94" t="s">
        <v>42</v>
      </c>
      <c r="E245" s="95">
        <v>-2033102</v>
      </c>
      <c r="F245" s="94" t="s">
        <v>872</v>
      </c>
      <c r="G245" s="94" t="s">
        <v>207</v>
      </c>
      <c r="H245" s="94" t="s">
        <v>208</v>
      </c>
      <c r="I245" s="94" t="s">
        <v>45</v>
      </c>
      <c r="J245" s="94" t="s">
        <v>45</v>
      </c>
    </row>
    <row r="246" spans="1:10" x14ac:dyDescent="0.35">
      <c r="A246" s="94" t="s">
        <v>873</v>
      </c>
      <c r="B246" s="94" t="s">
        <v>874</v>
      </c>
      <c r="C246" s="94" t="s">
        <v>875</v>
      </c>
      <c r="D246" s="94" t="s">
        <v>87</v>
      </c>
      <c r="E246" s="95">
        <v>-1206128</v>
      </c>
      <c r="F246" s="94" t="s">
        <v>875</v>
      </c>
      <c r="G246" s="94" t="s">
        <v>45</v>
      </c>
      <c r="H246" s="94" t="s">
        <v>555</v>
      </c>
      <c r="I246" s="94" t="s">
        <v>556</v>
      </c>
      <c r="J246" s="94" t="s">
        <v>459</v>
      </c>
    </row>
    <row r="247" spans="1:10" x14ac:dyDescent="0.35">
      <c r="A247" s="94" t="s">
        <v>876</v>
      </c>
      <c r="B247" s="94" t="s">
        <v>877</v>
      </c>
      <c r="C247" s="94" t="s">
        <v>878</v>
      </c>
      <c r="D247" s="94" t="s">
        <v>42</v>
      </c>
      <c r="E247" s="95">
        <v>-733649</v>
      </c>
      <c r="F247" s="94" t="s">
        <v>878</v>
      </c>
      <c r="G247" s="94" t="s">
        <v>240</v>
      </c>
      <c r="H247" s="94" t="s">
        <v>241</v>
      </c>
      <c r="I247" s="94" t="s">
        <v>242</v>
      </c>
      <c r="J247" s="94" t="s">
        <v>45</v>
      </c>
    </row>
    <row r="248" spans="1:10" x14ac:dyDescent="0.35">
      <c r="A248" s="94" t="s">
        <v>879</v>
      </c>
      <c r="B248" s="94" t="s">
        <v>880</v>
      </c>
      <c r="C248" s="94" t="s">
        <v>881</v>
      </c>
      <c r="D248" s="94" t="s">
        <v>42</v>
      </c>
      <c r="E248" s="95">
        <v>-351065</v>
      </c>
      <c r="F248" s="94" t="s">
        <v>881</v>
      </c>
      <c r="G248" s="94" t="s">
        <v>240</v>
      </c>
      <c r="H248" s="94" t="s">
        <v>241</v>
      </c>
      <c r="I248" s="94" t="s">
        <v>242</v>
      </c>
      <c r="J248" s="94" t="s">
        <v>45</v>
      </c>
    </row>
    <row r="249" spans="1:10" x14ac:dyDescent="0.35">
      <c r="A249" s="94" t="s">
        <v>882</v>
      </c>
      <c r="B249" s="94" t="s">
        <v>883</v>
      </c>
      <c r="C249" s="94" t="s">
        <v>884</v>
      </c>
      <c r="D249" s="94" t="s">
        <v>42</v>
      </c>
      <c r="E249" s="95">
        <v>0</v>
      </c>
      <c r="F249" s="94" t="s">
        <v>884</v>
      </c>
      <c r="G249" s="94" t="s">
        <v>207</v>
      </c>
      <c r="H249" s="94" t="s">
        <v>208</v>
      </c>
      <c r="I249" s="94" t="s">
        <v>45</v>
      </c>
      <c r="J249" s="94" t="s">
        <v>45</v>
      </c>
    </row>
    <row r="250" spans="1:10" x14ac:dyDescent="0.35">
      <c r="A250" s="94" t="s">
        <v>885</v>
      </c>
      <c r="B250" s="94" t="s">
        <v>886</v>
      </c>
      <c r="C250" s="94" t="s">
        <v>887</v>
      </c>
      <c r="D250" s="94" t="s">
        <v>87</v>
      </c>
      <c r="E250" s="95">
        <v>-5602639.8550000004</v>
      </c>
      <c r="F250" s="94" t="s">
        <v>887</v>
      </c>
      <c r="G250" s="94" t="s">
        <v>45</v>
      </c>
      <c r="H250" s="94" t="s">
        <v>149</v>
      </c>
      <c r="I250" s="94" t="s">
        <v>45</v>
      </c>
      <c r="J250" s="94" t="s">
        <v>150</v>
      </c>
    </row>
    <row r="251" spans="1:10" x14ac:dyDescent="0.35">
      <c r="A251" s="94" t="s">
        <v>888</v>
      </c>
      <c r="B251" s="94" t="s">
        <v>889</v>
      </c>
      <c r="C251" s="94" t="s">
        <v>890</v>
      </c>
      <c r="D251" s="94" t="s">
        <v>112</v>
      </c>
      <c r="E251" s="95">
        <v>-1702340</v>
      </c>
      <c r="F251" s="94" t="s">
        <v>890</v>
      </c>
      <c r="G251" s="94" t="s">
        <v>45</v>
      </c>
      <c r="H251" s="94" t="s">
        <v>487</v>
      </c>
      <c r="I251" s="94" t="s">
        <v>488</v>
      </c>
      <c r="J251" s="94" t="s">
        <v>326</v>
      </c>
    </row>
    <row r="252" spans="1:10" x14ac:dyDescent="0.35">
      <c r="A252" s="94" t="s">
        <v>891</v>
      </c>
      <c r="B252" s="94" t="s">
        <v>892</v>
      </c>
      <c r="C252" s="94" t="s">
        <v>893</v>
      </c>
      <c r="D252" s="94" t="s">
        <v>112</v>
      </c>
      <c r="E252" s="95">
        <v>-2893059</v>
      </c>
      <c r="F252" s="94" t="s">
        <v>893</v>
      </c>
      <c r="G252" s="94" t="s">
        <v>45</v>
      </c>
      <c r="H252" s="94" t="s">
        <v>241</v>
      </c>
      <c r="I252" s="94" t="s">
        <v>242</v>
      </c>
      <c r="J252" s="94" t="s">
        <v>45</v>
      </c>
    </row>
    <row r="253" spans="1:10" x14ac:dyDescent="0.35">
      <c r="A253" s="94" t="s">
        <v>894</v>
      </c>
      <c r="B253" s="94" t="s">
        <v>895</v>
      </c>
      <c r="C253" s="94" t="s">
        <v>896</v>
      </c>
      <c r="D253" s="94" t="s">
        <v>42</v>
      </c>
      <c r="E253" s="95">
        <v>-2738550</v>
      </c>
      <c r="F253" s="94" t="s">
        <v>896</v>
      </c>
      <c r="G253" s="94" t="s">
        <v>684</v>
      </c>
      <c r="H253" s="94" t="s">
        <v>685</v>
      </c>
      <c r="I253" s="94" t="s">
        <v>45</v>
      </c>
      <c r="J253" s="94" t="s">
        <v>45</v>
      </c>
    </row>
    <row r="254" spans="1:10" x14ac:dyDescent="0.35">
      <c r="A254" s="94" t="s">
        <v>897</v>
      </c>
      <c r="B254" s="94" t="s">
        <v>898</v>
      </c>
      <c r="C254" s="94" t="s">
        <v>899</v>
      </c>
      <c r="D254" s="94" t="s">
        <v>42</v>
      </c>
      <c r="E254" s="95">
        <v>-756990</v>
      </c>
      <c r="F254" s="94" t="s">
        <v>899</v>
      </c>
      <c r="G254" s="94" t="s">
        <v>264</v>
      </c>
      <c r="H254" s="94" t="s">
        <v>265</v>
      </c>
      <c r="I254" s="94" t="s">
        <v>45</v>
      </c>
      <c r="J254" s="94" t="s">
        <v>45</v>
      </c>
    </row>
    <row r="255" spans="1:10" x14ac:dyDescent="0.35">
      <c r="A255" s="94" t="s">
        <v>900</v>
      </c>
      <c r="B255" s="94" t="s">
        <v>901</v>
      </c>
      <c r="C255" s="94" t="s">
        <v>902</v>
      </c>
      <c r="D255" s="94" t="s">
        <v>87</v>
      </c>
      <c r="E255" s="95">
        <v>-4300420</v>
      </c>
      <c r="F255" s="94" t="s">
        <v>902</v>
      </c>
      <c r="G255" s="94" t="s">
        <v>45</v>
      </c>
      <c r="H255" s="94" t="s">
        <v>430</v>
      </c>
      <c r="I255" s="94" t="s">
        <v>431</v>
      </c>
      <c r="J255" s="94" t="s">
        <v>45</v>
      </c>
    </row>
    <row r="256" spans="1:10" x14ac:dyDescent="0.35">
      <c r="A256" s="94" t="s">
        <v>903</v>
      </c>
      <c r="B256" s="94" t="s">
        <v>904</v>
      </c>
      <c r="C256" s="94" t="s">
        <v>905</v>
      </c>
      <c r="D256" s="94" t="s">
        <v>42</v>
      </c>
      <c r="E256" s="95">
        <v>0</v>
      </c>
      <c r="F256" s="94" t="s">
        <v>905</v>
      </c>
      <c r="G256" s="94" t="s">
        <v>395</v>
      </c>
      <c r="H256" s="94" t="s">
        <v>396</v>
      </c>
      <c r="I256" s="94" t="s">
        <v>45</v>
      </c>
      <c r="J256" s="94" t="s">
        <v>45</v>
      </c>
    </row>
    <row r="257" spans="1:10" x14ac:dyDescent="0.35">
      <c r="A257" s="94" t="s">
        <v>906</v>
      </c>
      <c r="B257" s="94" t="s">
        <v>907</v>
      </c>
      <c r="C257" s="94" t="s">
        <v>908</v>
      </c>
      <c r="D257" s="94" t="s">
        <v>80</v>
      </c>
      <c r="E257" s="95">
        <v>-2341000</v>
      </c>
      <c r="F257" s="94" t="s">
        <v>908</v>
      </c>
      <c r="G257" s="94" t="s">
        <v>33</v>
      </c>
      <c r="H257" s="94" t="s">
        <v>45</v>
      </c>
      <c r="I257" s="94" t="s">
        <v>45</v>
      </c>
      <c r="J257" s="94" t="s">
        <v>45</v>
      </c>
    </row>
    <row r="258" spans="1:10" x14ac:dyDescent="0.35">
      <c r="A258" s="94" t="s">
        <v>909</v>
      </c>
      <c r="B258" s="94" t="s">
        <v>910</v>
      </c>
      <c r="C258" s="94" t="s">
        <v>911</v>
      </c>
      <c r="D258" s="94" t="s">
        <v>42</v>
      </c>
      <c r="E258" s="95">
        <v>-1684512</v>
      </c>
      <c r="F258" s="94" t="s">
        <v>911</v>
      </c>
      <c r="G258" s="94" t="s">
        <v>69</v>
      </c>
      <c r="H258" s="94" t="s">
        <v>70</v>
      </c>
      <c r="I258" s="94" t="s">
        <v>71</v>
      </c>
      <c r="J258" s="94" t="s">
        <v>45</v>
      </c>
    </row>
    <row r="259" spans="1:10" x14ac:dyDescent="0.35">
      <c r="A259" s="94" t="s">
        <v>912</v>
      </c>
      <c r="B259" s="94" t="s">
        <v>913</v>
      </c>
      <c r="C259" s="94" t="s">
        <v>914</v>
      </c>
      <c r="D259" s="94" t="s">
        <v>112</v>
      </c>
      <c r="E259" s="95">
        <v>394431</v>
      </c>
      <c r="F259" s="94" t="s">
        <v>914</v>
      </c>
      <c r="G259" s="94" t="s">
        <v>45</v>
      </c>
      <c r="H259" s="94" t="s">
        <v>915</v>
      </c>
      <c r="I259" s="94" t="s">
        <v>161</v>
      </c>
      <c r="J259" s="94" t="s">
        <v>45</v>
      </c>
    </row>
    <row r="260" spans="1:10" x14ac:dyDescent="0.35">
      <c r="A260" s="94" t="s">
        <v>916</v>
      </c>
      <c r="B260" s="94" t="s">
        <v>917</v>
      </c>
      <c r="C260" s="94" t="s">
        <v>918</v>
      </c>
      <c r="D260" s="94" t="s">
        <v>87</v>
      </c>
      <c r="E260" s="95">
        <v>-8542000</v>
      </c>
      <c r="F260" s="94" t="s">
        <v>918</v>
      </c>
      <c r="G260" s="94" t="s">
        <v>45</v>
      </c>
      <c r="H260" s="94" t="s">
        <v>149</v>
      </c>
      <c r="I260" s="94" t="s">
        <v>45</v>
      </c>
      <c r="J260" s="94" t="s">
        <v>150</v>
      </c>
    </row>
    <row r="261" spans="1:10" x14ac:dyDescent="0.35">
      <c r="A261" s="94" t="s">
        <v>919</v>
      </c>
      <c r="B261" s="94" t="s">
        <v>920</v>
      </c>
      <c r="C261" s="94" t="s">
        <v>921</v>
      </c>
      <c r="D261" s="94" t="s">
        <v>42</v>
      </c>
      <c r="E261" s="95">
        <v>-886350</v>
      </c>
      <c r="F261" s="94" t="s">
        <v>921</v>
      </c>
      <c r="G261" s="94" t="s">
        <v>240</v>
      </c>
      <c r="H261" s="94" t="s">
        <v>241</v>
      </c>
      <c r="I261" s="94" t="s">
        <v>242</v>
      </c>
      <c r="J261" s="94" t="s">
        <v>45</v>
      </c>
    </row>
    <row r="262" spans="1:10" x14ac:dyDescent="0.35">
      <c r="A262" s="94" t="s">
        <v>922</v>
      </c>
      <c r="B262" s="94" t="s">
        <v>923</v>
      </c>
      <c r="C262" s="94" t="s">
        <v>924</v>
      </c>
      <c r="D262" s="94" t="s">
        <v>42</v>
      </c>
      <c r="E262" s="95">
        <v>-540448</v>
      </c>
      <c r="F262" s="94" t="s">
        <v>924</v>
      </c>
      <c r="G262" s="94" t="s">
        <v>395</v>
      </c>
      <c r="H262" s="94" t="s">
        <v>396</v>
      </c>
      <c r="I262" s="94" t="s">
        <v>45</v>
      </c>
      <c r="J262" s="94" t="s">
        <v>45</v>
      </c>
    </row>
    <row r="263" spans="1:10" x14ac:dyDescent="0.35">
      <c r="A263" s="94" t="s">
        <v>925</v>
      </c>
      <c r="B263" s="94" t="s">
        <v>926</v>
      </c>
      <c r="C263" s="94" t="s">
        <v>927</v>
      </c>
      <c r="D263" s="94" t="s">
        <v>42</v>
      </c>
      <c r="E263" s="95">
        <v>-2693424</v>
      </c>
      <c r="F263" s="94" t="s">
        <v>927</v>
      </c>
      <c r="G263" s="94" t="s">
        <v>360</v>
      </c>
      <c r="H263" s="94" t="s">
        <v>299</v>
      </c>
      <c r="I263" s="94" t="s">
        <v>361</v>
      </c>
      <c r="J263" s="94" t="s">
        <v>45</v>
      </c>
    </row>
    <row r="264" spans="1:10" x14ac:dyDescent="0.35">
      <c r="A264" s="94" t="s">
        <v>928</v>
      </c>
      <c r="B264" s="94" t="s">
        <v>929</v>
      </c>
      <c r="C264" s="94" t="s">
        <v>930</v>
      </c>
      <c r="D264" s="94" t="s">
        <v>112</v>
      </c>
      <c r="E264" s="95">
        <v>-3200000</v>
      </c>
      <c r="F264" s="94" t="s">
        <v>930</v>
      </c>
      <c r="G264" s="94" t="s">
        <v>45</v>
      </c>
      <c r="H264" s="94" t="s">
        <v>202</v>
      </c>
      <c r="I264" s="94" t="s">
        <v>809</v>
      </c>
      <c r="J264" s="94" t="s">
        <v>45</v>
      </c>
    </row>
    <row r="265" spans="1:10" x14ac:dyDescent="0.35">
      <c r="A265" s="94" t="s">
        <v>931</v>
      </c>
      <c r="B265" s="94" t="s">
        <v>932</v>
      </c>
      <c r="C265" s="94" t="s">
        <v>933</v>
      </c>
      <c r="D265" s="94" t="s">
        <v>42</v>
      </c>
      <c r="E265" s="95">
        <v>259551</v>
      </c>
      <c r="F265" s="94" t="s">
        <v>933</v>
      </c>
      <c r="G265" s="94" t="s">
        <v>97</v>
      </c>
      <c r="H265" s="94" t="s">
        <v>98</v>
      </c>
      <c r="I265" s="94" t="s">
        <v>99</v>
      </c>
      <c r="J265" s="94" t="s">
        <v>45</v>
      </c>
    </row>
    <row r="266" spans="1:10" x14ac:dyDescent="0.35">
      <c r="A266" s="94" t="s">
        <v>934</v>
      </c>
      <c r="B266" s="94" t="s">
        <v>935</v>
      </c>
      <c r="C266" s="94" t="s">
        <v>936</v>
      </c>
      <c r="D266" s="94" t="s">
        <v>42</v>
      </c>
      <c r="E266" s="95">
        <v>-175259</v>
      </c>
      <c r="F266" s="94" t="s">
        <v>936</v>
      </c>
      <c r="G266" s="94" t="s">
        <v>103</v>
      </c>
      <c r="H266" s="94" t="s">
        <v>104</v>
      </c>
      <c r="I266" s="94" t="s">
        <v>105</v>
      </c>
      <c r="J266" s="94" t="s">
        <v>45</v>
      </c>
    </row>
    <row r="267" spans="1:10" x14ac:dyDescent="0.35">
      <c r="A267" s="94" t="s">
        <v>937</v>
      </c>
      <c r="B267" s="94" t="s">
        <v>938</v>
      </c>
      <c r="C267" s="94" t="s">
        <v>939</v>
      </c>
      <c r="D267" s="94" t="s">
        <v>42</v>
      </c>
      <c r="E267" s="95">
        <v>-625035</v>
      </c>
      <c r="F267" s="94" t="s">
        <v>939</v>
      </c>
      <c r="G267" s="94" t="s">
        <v>264</v>
      </c>
      <c r="H267" s="94" t="s">
        <v>265</v>
      </c>
      <c r="I267" s="94" t="s">
        <v>45</v>
      </c>
      <c r="J267" s="94" t="s">
        <v>45</v>
      </c>
    </row>
    <row r="268" spans="1:10" x14ac:dyDescent="0.35">
      <c r="A268" s="94" t="s">
        <v>940</v>
      </c>
      <c r="B268" s="94" t="s">
        <v>941</v>
      </c>
      <c r="C268" s="94" t="s">
        <v>942</v>
      </c>
      <c r="D268" s="94" t="s">
        <v>42</v>
      </c>
      <c r="E268" s="95">
        <v>-2265522</v>
      </c>
      <c r="F268" s="94" t="s">
        <v>942</v>
      </c>
      <c r="G268" s="94" t="s">
        <v>69</v>
      </c>
      <c r="H268" s="94" t="s">
        <v>70</v>
      </c>
      <c r="I268" s="94" t="s">
        <v>71</v>
      </c>
      <c r="J268" s="94" t="s">
        <v>45</v>
      </c>
    </row>
    <row r="269" spans="1:10" x14ac:dyDescent="0.35">
      <c r="A269" s="94" t="s">
        <v>943</v>
      </c>
      <c r="B269" s="94" t="s">
        <v>944</v>
      </c>
      <c r="C269" s="94" t="s">
        <v>945</v>
      </c>
      <c r="D269" s="94" t="s">
        <v>42</v>
      </c>
      <c r="E269" s="95">
        <v>-379292</v>
      </c>
      <c r="F269" s="94" t="s">
        <v>945</v>
      </c>
      <c r="G269" s="94" t="s">
        <v>207</v>
      </c>
      <c r="H269" s="94" t="s">
        <v>208</v>
      </c>
      <c r="I269" s="94" t="s">
        <v>45</v>
      </c>
      <c r="J269" s="94" t="s">
        <v>45</v>
      </c>
    </row>
    <row r="270" spans="1:10" x14ac:dyDescent="0.35">
      <c r="A270" s="94" t="s">
        <v>946</v>
      </c>
      <c r="B270" s="94" t="s">
        <v>947</v>
      </c>
      <c r="C270" s="94" t="s">
        <v>948</v>
      </c>
      <c r="D270" s="94" t="s">
        <v>112</v>
      </c>
      <c r="E270" s="95">
        <v>582952.62399999995</v>
      </c>
      <c r="F270" s="94" t="s">
        <v>948</v>
      </c>
      <c r="G270" s="94" t="s">
        <v>45</v>
      </c>
      <c r="H270" s="94" t="s">
        <v>98</v>
      </c>
      <c r="I270" s="94" t="s">
        <v>99</v>
      </c>
      <c r="J270" s="94" t="s">
        <v>45</v>
      </c>
    </row>
    <row r="271" spans="1:10" x14ac:dyDescent="0.35">
      <c r="A271" s="94" t="s">
        <v>949</v>
      </c>
      <c r="B271" s="94" t="s">
        <v>950</v>
      </c>
      <c r="C271" s="94" t="s">
        <v>951</v>
      </c>
      <c r="D271" s="94" t="s">
        <v>42</v>
      </c>
      <c r="E271" s="95">
        <v>-169729</v>
      </c>
      <c r="F271" s="94" t="s">
        <v>951</v>
      </c>
      <c r="G271" s="94" t="s">
        <v>69</v>
      </c>
      <c r="H271" s="94" t="s">
        <v>70</v>
      </c>
      <c r="I271" s="94" t="s">
        <v>71</v>
      </c>
      <c r="J271" s="94" t="s">
        <v>45</v>
      </c>
    </row>
    <row r="272" spans="1:10" x14ac:dyDescent="0.35">
      <c r="A272" s="94" t="s">
        <v>952</v>
      </c>
      <c r="B272" s="94" t="s">
        <v>953</v>
      </c>
      <c r="C272" s="94" t="s">
        <v>954</v>
      </c>
      <c r="D272" s="94" t="s">
        <v>112</v>
      </c>
      <c r="E272" s="95">
        <v>-3393230</v>
      </c>
      <c r="F272" s="94" t="s">
        <v>954</v>
      </c>
      <c r="G272" s="94" t="s">
        <v>45</v>
      </c>
      <c r="H272" s="94" t="s">
        <v>299</v>
      </c>
      <c r="I272" s="94" t="s">
        <v>361</v>
      </c>
      <c r="J272" s="94" t="s">
        <v>45</v>
      </c>
    </row>
    <row r="273" spans="1:10" x14ac:dyDescent="0.35">
      <c r="A273" s="94" t="s">
        <v>955</v>
      </c>
      <c r="B273" s="94" t="s">
        <v>956</v>
      </c>
      <c r="C273" s="94" t="s">
        <v>957</v>
      </c>
      <c r="D273" s="94" t="s">
        <v>42</v>
      </c>
      <c r="E273" s="95">
        <v>-143977</v>
      </c>
      <c r="F273" s="94" t="s">
        <v>957</v>
      </c>
      <c r="G273" s="94" t="s">
        <v>360</v>
      </c>
      <c r="H273" s="94" t="s">
        <v>299</v>
      </c>
      <c r="I273" s="94" t="s">
        <v>361</v>
      </c>
      <c r="J273" s="94" t="s">
        <v>45</v>
      </c>
    </row>
    <row r="274" spans="1:10" x14ac:dyDescent="0.35">
      <c r="A274" s="94" t="s">
        <v>958</v>
      </c>
      <c r="B274" s="94" t="s">
        <v>959</v>
      </c>
      <c r="C274" s="94" t="s">
        <v>960</v>
      </c>
      <c r="D274" s="94" t="s">
        <v>236</v>
      </c>
      <c r="E274" s="95">
        <v>-6894189</v>
      </c>
      <c r="F274" s="94" t="s">
        <v>960</v>
      </c>
      <c r="G274" s="94" t="s">
        <v>33</v>
      </c>
      <c r="H274" s="94" t="s">
        <v>45</v>
      </c>
      <c r="I274" s="94" t="s">
        <v>45</v>
      </c>
      <c r="J274" s="94" t="s">
        <v>45</v>
      </c>
    </row>
    <row r="275" spans="1:10" x14ac:dyDescent="0.35">
      <c r="A275" s="94" t="s">
        <v>961</v>
      </c>
      <c r="B275" s="94" t="s">
        <v>962</v>
      </c>
      <c r="C275" s="94" t="s">
        <v>963</v>
      </c>
      <c r="D275" s="94" t="s">
        <v>87</v>
      </c>
      <c r="E275" s="95">
        <v>-4962385</v>
      </c>
      <c r="F275" s="94" t="s">
        <v>963</v>
      </c>
      <c r="G275" s="94" t="s">
        <v>45</v>
      </c>
      <c r="H275" s="94" t="s">
        <v>149</v>
      </c>
      <c r="I275" s="94" t="s">
        <v>45</v>
      </c>
      <c r="J275" s="94" t="s">
        <v>150</v>
      </c>
    </row>
    <row r="276" spans="1:10" x14ac:dyDescent="0.35">
      <c r="A276" s="94" t="s">
        <v>964</v>
      </c>
      <c r="B276" s="94" t="s">
        <v>965</v>
      </c>
      <c r="C276" s="94" t="s">
        <v>966</v>
      </c>
      <c r="D276" s="94" t="s">
        <v>42</v>
      </c>
      <c r="E276" s="95">
        <v>-2250000</v>
      </c>
      <c r="F276" s="94" t="s">
        <v>966</v>
      </c>
      <c r="G276" s="94" t="s">
        <v>69</v>
      </c>
      <c r="H276" s="94" t="s">
        <v>70</v>
      </c>
      <c r="I276" s="94" t="s">
        <v>71</v>
      </c>
      <c r="J276" s="94" t="s">
        <v>45</v>
      </c>
    </row>
    <row r="277" spans="1:10" x14ac:dyDescent="0.35">
      <c r="A277" s="94" t="s">
        <v>967</v>
      </c>
      <c r="B277" s="94" t="s">
        <v>968</v>
      </c>
      <c r="C277" s="94" t="s">
        <v>969</v>
      </c>
      <c r="D277" s="94" t="s">
        <v>42</v>
      </c>
      <c r="E277" s="95">
        <v>-1581924</v>
      </c>
      <c r="F277" s="94" t="s">
        <v>969</v>
      </c>
      <c r="G277" s="94" t="s">
        <v>97</v>
      </c>
      <c r="H277" s="94" t="s">
        <v>98</v>
      </c>
      <c r="I277" s="94" t="s">
        <v>99</v>
      </c>
      <c r="J277" s="94" t="s">
        <v>45</v>
      </c>
    </row>
    <row r="278" spans="1:10" x14ac:dyDescent="0.35">
      <c r="A278" s="94" t="s">
        <v>970</v>
      </c>
      <c r="B278" s="94" t="s">
        <v>971</v>
      </c>
      <c r="C278" s="94" t="s">
        <v>972</v>
      </c>
      <c r="D278" s="94" t="s">
        <v>42</v>
      </c>
      <c r="E278" s="95">
        <v>2708687</v>
      </c>
      <c r="F278" s="94" t="s">
        <v>972</v>
      </c>
      <c r="G278" s="94" t="s">
        <v>269</v>
      </c>
      <c r="H278" s="94" t="s">
        <v>165</v>
      </c>
      <c r="I278" s="94" t="s">
        <v>45</v>
      </c>
      <c r="J278" s="94" t="s">
        <v>45</v>
      </c>
    </row>
    <row r="279" spans="1:10" x14ac:dyDescent="0.35">
      <c r="A279" s="94" t="s">
        <v>973</v>
      </c>
      <c r="B279" s="94" t="s">
        <v>974</v>
      </c>
      <c r="C279" s="94" t="s">
        <v>975</v>
      </c>
      <c r="D279" s="94" t="s">
        <v>87</v>
      </c>
      <c r="E279" s="95">
        <v>-4070936</v>
      </c>
      <c r="F279" s="94" t="s">
        <v>975</v>
      </c>
      <c r="G279" s="94" t="s">
        <v>45</v>
      </c>
      <c r="H279" s="94" t="s">
        <v>45</v>
      </c>
      <c r="I279" s="94" t="s">
        <v>170</v>
      </c>
      <c r="J279" s="94" t="s">
        <v>1095</v>
      </c>
    </row>
    <row r="280" spans="1:10" x14ac:dyDescent="0.35">
      <c r="A280" s="94" t="s">
        <v>976</v>
      </c>
      <c r="B280" s="94" t="s">
        <v>977</v>
      </c>
      <c r="C280" s="94" t="s">
        <v>978</v>
      </c>
      <c r="D280" s="94" t="s">
        <v>87</v>
      </c>
      <c r="E280" s="95">
        <v>-2051753.96</v>
      </c>
      <c r="F280" s="94" t="s">
        <v>978</v>
      </c>
      <c r="G280" s="94" t="s">
        <v>45</v>
      </c>
      <c r="H280" s="94" t="s">
        <v>126</v>
      </c>
      <c r="I280" s="94" t="s">
        <v>127</v>
      </c>
      <c r="J280" s="94" t="s">
        <v>128</v>
      </c>
    </row>
    <row r="281" spans="1:10" x14ac:dyDescent="0.35">
      <c r="A281" s="94" t="s">
        <v>979</v>
      </c>
      <c r="B281" s="94" t="s">
        <v>980</v>
      </c>
      <c r="C281" s="94" t="s">
        <v>981</v>
      </c>
      <c r="D281" s="94" t="s">
        <v>80</v>
      </c>
      <c r="E281" s="95">
        <v>274236</v>
      </c>
      <c r="F281" s="94" t="s">
        <v>981</v>
      </c>
      <c r="G281" s="94" t="s">
        <v>33</v>
      </c>
      <c r="H281" s="94" t="s">
        <v>45</v>
      </c>
      <c r="I281" s="94" t="s">
        <v>45</v>
      </c>
      <c r="J281" s="94" t="s">
        <v>45</v>
      </c>
    </row>
    <row r="282" spans="1:10" x14ac:dyDescent="0.35">
      <c r="A282" s="94" t="s">
        <v>982</v>
      </c>
      <c r="B282" s="94" t="s">
        <v>983</v>
      </c>
      <c r="C282" s="94" t="s">
        <v>984</v>
      </c>
      <c r="D282" s="94" t="s">
        <v>236</v>
      </c>
      <c r="E282" s="95">
        <v>965000</v>
      </c>
      <c r="F282" s="94" t="s">
        <v>984</v>
      </c>
      <c r="G282" s="94" t="s">
        <v>33</v>
      </c>
      <c r="H282" s="94" t="s">
        <v>45</v>
      </c>
      <c r="I282" s="94" t="s">
        <v>45</v>
      </c>
      <c r="J282" s="94" t="s">
        <v>45</v>
      </c>
    </row>
    <row r="283" spans="1:10" x14ac:dyDescent="0.35">
      <c r="A283" s="94" t="s">
        <v>985</v>
      </c>
      <c r="B283" s="94" t="s">
        <v>986</v>
      </c>
      <c r="C283" s="94" t="s">
        <v>987</v>
      </c>
      <c r="D283" s="94" t="s">
        <v>112</v>
      </c>
      <c r="E283" s="95">
        <v>-4600000</v>
      </c>
      <c r="F283" s="94" t="s">
        <v>987</v>
      </c>
      <c r="G283" s="94" t="s">
        <v>45</v>
      </c>
      <c r="H283" s="94" t="s">
        <v>273</v>
      </c>
      <c r="I283" s="94" t="s">
        <v>274</v>
      </c>
      <c r="J283" s="94" t="s">
        <v>45</v>
      </c>
    </row>
    <row r="284" spans="1:10" x14ac:dyDescent="0.35">
      <c r="A284" s="94" t="s">
        <v>988</v>
      </c>
      <c r="B284" s="94" t="s">
        <v>989</v>
      </c>
      <c r="C284" s="94" t="s">
        <v>990</v>
      </c>
      <c r="D284" s="94" t="s">
        <v>42</v>
      </c>
      <c r="E284" s="95">
        <v>-1534824</v>
      </c>
      <c r="F284" s="94" t="s">
        <v>990</v>
      </c>
      <c r="G284" s="94" t="s">
        <v>684</v>
      </c>
      <c r="H284" s="94" t="s">
        <v>685</v>
      </c>
      <c r="I284" s="94" t="s">
        <v>45</v>
      </c>
      <c r="J284" s="94" t="s">
        <v>45</v>
      </c>
    </row>
    <row r="285" spans="1:10" x14ac:dyDescent="0.35">
      <c r="A285" s="94" t="s">
        <v>991</v>
      </c>
      <c r="B285" s="94" t="s">
        <v>992</v>
      </c>
      <c r="C285" s="94" t="s">
        <v>993</v>
      </c>
      <c r="D285" s="94" t="s">
        <v>42</v>
      </c>
      <c r="E285" s="95">
        <v>-167102</v>
      </c>
      <c r="F285" s="94" t="s">
        <v>993</v>
      </c>
      <c r="G285" s="94" t="s">
        <v>207</v>
      </c>
      <c r="H285" s="94" t="s">
        <v>208</v>
      </c>
      <c r="I285" s="94" t="s">
        <v>45</v>
      </c>
      <c r="J285" s="94" t="s">
        <v>45</v>
      </c>
    </row>
    <row r="286" spans="1:10" x14ac:dyDescent="0.35">
      <c r="A286" s="94" t="s">
        <v>994</v>
      </c>
      <c r="B286" s="94" t="s">
        <v>995</v>
      </c>
      <c r="C286" s="94" t="s">
        <v>996</v>
      </c>
      <c r="D286" s="94" t="s">
        <v>42</v>
      </c>
      <c r="E286" s="95">
        <v>200042</v>
      </c>
      <c r="F286" s="94" t="s">
        <v>996</v>
      </c>
      <c r="G286" s="94" t="s">
        <v>395</v>
      </c>
      <c r="H286" s="94" t="s">
        <v>396</v>
      </c>
      <c r="I286" s="94" t="s">
        <v>45</v>
      </c>
      <c r="J286" s="94" t="s">
        <v>45</v>
      </c>
    </row>
    <row r="287" spans="1:10" x14ac:dyDescent="0.35">
      <c r="A287" s="94" t="s">
        <v>997</v>
      </c>
      <c r="B287" s="94" t="s">
        <v>998</v>
      </c>
      <c r="C287" s="94" t="s">
        <v>999</v>
      </c>
      <c r="D287" s="94" t="s">
        <v>42</v>
      </c>
      <c r="E287" s="95">
        <v>194916</v>
      </c>
      <c r="F287" s="94" t="s">
        <v>999</v>
      </c>
      <c r="G287" s="94" t="s">
        <v>385</v>
      </c>
      <c r="H287" s="94" t="s">
        <v>44</v>
      </c>
      <c r="I287" s="94" t="s">
        <v>188</v>
      </c>
      <c r="J287" s="94" t="s">
        <v>45</v>
      </c>
    </row>
    <row r="288" spans="1:10" x14ac:dyDescent="0.35">
      <c r="A288" s="94" t="s">
        <v>1000</v>
      </c>
      <c r="B288" s="94" t="s">
        <v>1001</v>
      </c>
      <c r="C288" s="94" t="s">
        <v>1002</v>
      </c>
      <c r="D288" s="94" t="s">
        <v>42</v>
      </c>
      <c r="E288" s="95">
        <v>-446331</v>
      </c>
      <c r="F288" s="94" t="s">
        <v>1002</v>
      </c>
      <c r="G288" s="94" t="s">
        <v>207</v>
      </c>
      <c r="H288" s="94" t="s">
        <v>208</v>
      </c>
      <c r="I288" s="94" t="s">
        <v>45</v>
      </c>
      <c r="J288" s="94" t="s">
        <v>45</v>
      </c>
    </row>
    <row r="289" spans="1:10" x14ac:dyDescent="0.35">
      <c r="A289" s="94" t="s">
        <v>1003</v>
      </c>
      <c r="B289" s="94" t="s">
        <v>1004</v>
      </c>
      <c r="C289" s="94" t="s">
        <v>1005</v>
      </c>
      <c r="D289" s="94" t="s">
        <v>112</v>
      </c>
      <c r="E289" s="95">
        <v>-1524202</v>
      </c>
      <c r="F289" s="94" t="s">
        <v>1005</v>
      </c>
      <c r="G289" s="94" t="s">
        <v>45</v>
      </c>
      <c r="H289" s="94" t="s">
        <v>165</v>
      </c>
      <c r="I289" s="94" t="s">
        <v>166</v>
      </c>
      <c r="J289" s="94" t="s">
        <v>45</v>
      </c>
    </row>
    <row r="290" spans="1:10" x14ac:dyDescent="0.35">
      <c r="A290" s="94" t="s">
        <v>1006</v>
      </c>
      <c r="B290" s="94" t="s">
        <v>1007</v>
      </c>
      <c r="C290" s="94" t="s">
        <v>1008</v>
      </c>
      <c r="D290" s="94" t="s">
        <v>42</v>
      </c>
      <c r="E290" s="95">
        <v>-67078</v>
      </c>
      <c r="F290" s="94" t="s">
        <v>1008</v>
      </c>
      <c r="G290" s="94" t="s">
        <v>360</v>
      </c>
      <c r="H290" s="94" t="s">
        <v>299</v>
      </c>
      <c r="I290" s="94" t="s">
        <v>361</v>
      </c>
      <c r="J290" s="94" t="s">
        <v>45</v>
      </c>
    </row>
    <row r="291" spans="1:10" x14ac:dyDescent="0.35">
      <c r="A291" s="94" t="s">
        <v>1009</v>
      </c>
      <c r="B291" s="94" t="s">
        <v>1010</v>
      </c>
      <c r="C291" s="94" t="s">
        <v>1011</v>
      </c>
      <c r="D291" s="94" t="s">
        <v>42</v>
      </c>
      <c r="E291" s="95">
        <v>-1768474</v>
      </c>
      <c r="F291" s="94" t="s">
        <v>1011</v>
      </c>
      <c r="G291" s="94" t="s">
        <v>219</v>
      </c>
      <c r="H291" s="94" t="s">
        <v>138</v>
      </c>
      <c r="I291" s="94" t="s">
        <v>139</v>
      </c>
      <c r="J291" s="94" t="s">
        <v>45</v>
      </c>
    </row>
    <row r="292" spans="1:10" x14ac:dyDescent="0.35">
      <c r="A292" s="94" t="s">
        <v>1012</v>
      </c>
      <c r="B292" s="94" t="s">
        <v>1013</v>
      </c>
      <c r="C292" s="94" t="s">
        <v>1014</v>
      </c>
      <c r="D292" s="94" t="s">
        <v>42</v>
      </c>
      <c r="E292" s="95">
        <v>1089000</v>
      </c>
      <c r="F292" s="94" t="s">
        <v>1014</v>
      </c>
      <c r="G292" s="94" t="s">
        <v>154</v>
      </c>
      <c r="H292" s="94" t="s">
        <v>155</v>
      </c>
      <c r="I292" s="94" t="s">
        <v>45</v>
      </c>
      <c r="J292" s="94" t="s">
        <v>45</v>
      </c>
    </row>
    <row r="293" spans="1:10" x14ac:dyDescent="0.35">
      <c r="A293" s="94" t="s">
        <v>1015</v>
      </c>
      <c r="B293" s="94" t="s">
        <v>1016</v>
      </c>
      <c r="C293" s="94" t="s">
        <v>1017</v>
      </c>
      <c r="D293" s="94" t="s">
        <v>112</v>
      </c>
      <c r="E293" s="95">
        <v>-3856429</v>
      </c>
      <c r="F293" s="94" t="s">
        <v>1017</v>
      </c>
      <c r="G293" s="94" t="s">
        <v>45</v>
      </c>
      <c r="H293" s="94" t="s">
        <v>673</v>
      </c>
      <c r="I293" s="94" t="s">
        <v>674</v>
      </c>
      <c r="J293" s="94" t="s">
        <v>45</v>
      </c>
    </row>
    <row r="294" spans="1:10" x14ac:dyDescent="0.35">
      <c r="A294" s="94" t="s">
        <v>1018</v>
      </c>
      <c r="B294" s="94" t="s">
        <v>1019</v>
      </c>
      <c r="C294" s="94" t="s">
        <v>1020</v>
      </c>
      <c r="D294" s="94" t="s">
        <v>42</v>
      </c>
      <c r="E294" s="95">
        <v>1502485</v>
      </c>
      <c r="F294" s="94" t="s">
        <v>1020</v>
      </c>
      <c r="G294" s="94" t="s">
        <v>269</v>
      </c>
      <c r="H294" s="94" t="s">
        <v>165</v>
      </c>
      <c r="I294" s="94" t="s">
        <v>45</v>
      </c>
      <c r="J294" s="94" t="s">
        <v>45</v>
      </c>
    </row>
    <row r="295" spans="1:10" x14ac:dyDescent="0.35">
      <c r="A295" s="94" t="s">
        <v>1021</v>
      </c>
      <c r="B295" s="94" t="s">
        <v>1022</v>
      </c>
      <c r="C295" s="94" t="s">
        <v>1023</v>
      </c>
      <c r="D295" s="94" t="s">
        <v>42</v>
      </c>
      <c r="E295" s="95">
        <v>-649927</v>
      </c>
      <c r="F295" s="94" t="s">
        <v>1023</v>
      </c>
      <c r="G295" s="94" t="s">
        <v>75</v>
      </c>
      <c r="H295" s="94" t="s">
        <v>76</v>
      </c>
      <c r="I295" s="94" t="s">
        <v>45</v>
      </c>
      <c r="J295" s="94" t="s">
        <v>45</v>
      </c>
    </row>
    <row r="296" spans="1:10" x14ac:dyDescent="0.35">
      <c r="A296" s="94" t="s">
        <v>1024</v>
      </c>
      <c r="B296" s="94" t="s">
        <v>1025</v>
      </c>
      <c r="C296" s="94" t="s">
        <v>1026</v>
      </c>
      <c r="D296" s="94" t="s">
        <v>236</v>
      </c>
      <c r="E296" s="95">
        <v>-1010000</v>
      </c>
      <c r="F296" s="94" t="s">
        <v>1026</v>
      </c>
      <c r="G296" s="94" t="s">
        <v>33</v>
      </c>
      <c r="H296" s="94" t="s">
        <v>45</v>
      </c>
      <c r="I296" s="94" t="s">
        <v>45</v>
      </c>
      <c r="J296" s="94" t="s">
        <v>45</v>
      </c>
    </row>
    <row r="297" spans="1:10" x14ac:dyDescent="0.35">
      <c r="A297" s="94" t="s">
        <v>1027</v>
      </c>
      <c r="B297" s="94" t="s">
        <v>1028</v>
      </c>
      <c r="C297" s="94" t="s">
        <v>1029</v>
      </c>
      <c r="D297" s="94" t="s">
        <v>87</v>
      </c>
      <c r="E297" s="95">
        <v>-495793</v>
      </c>
      <c r="F297" s="94" t="s">
        <v>1029</v>
      </c>
      <c r="G297" s="94" t="s">
        <v>45</v>
      </c>
      <c r="H297" s="94" t="s">
        <v>149</v>
      </c>
      <c r="I297" s="94" t="s">
        <v>45</v>
      </c>
      <c r="J297" s="94" t="s">
        <v>150</v>
      </c>
    </row>
    <row r="298" spans="1:10" x14ac:dyDescent="0.35">
      <c r="A298" s="94" t="s">
        <v>1030</v>
      </c>
      <c r="B298" s="94" t="s">
        <v>1031</v>
      </c>
      <c r="C298" s="94" t="s">
        <v>1032</v>
      </c>
      <c r="D298" s="94" t="s">
        <v>112</v>
      </c>
      <c r="E298" s="95">
        <v>-4365245</v>
      </c>
      <c r="F298" s="94" t="s">
        <v>1032</v>
      </c>
      <c r="G298" s="94" t="s">
        <v>45</v>
      </c>
      <c r="H298" s="94" t="s">
        <v>915</v>
      </c>
      <c r="I298" s="94" t="s">
        <v>161</v>
      </c>
      <c r="J298" s="94" t="s">
        <v>45</v>
      </c>
    </row>
    <row r="299" spans="1:10" x14ac:dyDescent="0.35">
      <c r="A299" s="94" t="s">
        <v>1033</v>
      </c>
      <c r="B299" s="94" t="s">
        <v>1034</v>
      </c>
      <c r="C299" s="94" t="s">
        <v>1035</v>
      </c>
      <c r="D299" s="94" t="s">
        <v>42</v>
      </c>
      <c r="E299" s="95">
        <v>-1013058</v>
      </c>
      <c r="F299" s="94" t="s">
        <v>1035</v>
      </c>
      <c r="G299" s="94" t="s">
        <v>103</v>
      </c>
      <c r="H299" s="94" t="s">
        <v>104</v>
      </c>
      <c r="I299" s="94" t="s">
        <v>105</v>
      </c>
      <c r="J299" s="94" t="s">
        <v>45</v>
      </c>
    </row>
    <row r="300" spans="1:10" x14ac:dyDescent="0.35">
      <c r="A300" s="94" t="s">
        <v>1036</v>
      </c>
      <c r="B300" s="94" t="s">
        <v>1037</v>
      </c>
      <c r="C300" s="94" t="s">
        <v>1038</v>
      </c>
      <c r="D300" s="94" t="s">
        <v>112</v>
      </c>
      <c r="E300" s="95">
        <v>-852240</v>
      </c>
      <c r="F300" s="94" t="s">
        <v>1038</v>
      </c>
      <c r="G300" s="94" t="s">
        <v>45</v>
      </c>
      <c r="H300" s="94" t="s">
        <v>165</v>
      </c>
      <c r="I300" s="94" t="s">
        <v>166</v>
      </c>
      <c r="J300" s="94" t="s">
        <v>45</v>
      </c>
    </row>
    <row r="301" spans="1:10" x14ac:dyDescent="0.35">
      <c r="A301" s="94" t="s">
        <v>1039</v>
      </c>
      <c r="B301" s="94" t="s">
        <v>1040</v>
      </c>
      <c r="C301" s="94" t="s">
        <v>1041</v>
      </c>
      <c r="D301" s="94" t="s">
        <v>87</v>
      </c>
      <c r="E301" s="95">
        <v>-3959311</v>
      </c>
      <c r="F301" s="94" t="s">
        <v>1041</v>
      </c>
      <c r="G301" s="94" t="s">
        <v>45</v>
      </c>
      <c r="H301" s="94" t="s">
        <v>555</v>
      </c>
      <c r="I301" s="94" t="s">
        <v>556</v>
      </c>
      <c r="J301" s="94" t="s">
        <v>459</v>
      </c>
    </row>
    <row r="302" spans="1:10" x14ac:dyDescent="0.35">
      <c r="A302" s="94" t="s">
        <v>1042</v>
      </c>
      <c r="B302" s="94" t="s">
        <v>1043</v>
      </c>
      <c r="C302" s="94" t="s">
        <v>1044</v>
      </c>
      <c r="D302" s="94" t="s">
        <v>42</v>
      </c>
      <c r="E302" s="95">
        <v>-1686051</v>
      </c>
      <c r="F302" s="94" t="s">
        <v>1044</v>
      </c>
      <c r="G302" s="94" t="s">
        <v>395</v>
      </c>
      <c r="H302" s="94" t="s">
        <v>396</v>
      </c>
      <c r="I302" s="94" t="s">
        <v>45</v>
      </c>
      <c r="J302" s="94" t="s">
        <v>45</v>
      </c>
    </row>
    <row r="303" spans="1:10" x14ac:dyDescent="0.35">
      <c r="A303" s="94" t="s">
        <v>1045</v>
      </c>
      <c r="B303" s="94" t="s">
        <v>1046</v>
      </c>
      <c r="C303" s="94" t="s">
        <v>1047</v>
      </c>
      <c r="D303" s="94" t="s">
        <v>112</v>
      </c>
      <c r="E303" s="95">
        <v>-5572885</v>
      </c>
      <c r="F303" s="94" t="s">
        <v>1047</v>
      </c>
      <c r="G303" s="94" t="s">
        <v>45</v>
      </c>
      <c r="H303" s="94" t="s">
        <v>165</v>
      </c>
      <c r="I303" s="94" t="s">
        <v>166</v>
      </c>
      <c r="J303" s="94" t="s">
        <v>45</v>
      </c>
    </row>
    <row r="304" spans="1:10" x14ac:dyDescent="0.35">
      <c r="A304" s="94" t="s">
        <v>1048</v>
      </c>
      <c r="B304" s="94" t="s">
        <v>1049</v>
      </c>
      <c r="C304" s="94" t="s">
        <v>1050</v>
      </c>
      <c r="D304" s="94" t="s">
        <v>87</v>
      </c>
      <c r="E304" s="95">
        <v>-6700557</v>
      </c>
      <c r="F304" s="94" t="s">
        <v>1050</v>
      </c>
      <c r="G304" s="94" t="s">
        <v>45</v>
      </c>
      <c r="H304" s="94" t="s">
        <v>126</v>
      </c>
      <c r="I304" s="94" t="s">
        <v>127</v>
      </c>
      <c r="J304" s="94" t="s">
        <v>128</v>
      </c>
    </row>
    <row r="305" spans="1:13" x14ac:dyDescent="0.35">
      <c r="A305" s="94" t="s">
        <v>1051</v>
      </c>
      <c r="B305" s="94" t="s">
        <v>1052</v>
      </c>
      <c r="C305" s="94" t="s">
        <v>1053</v>
      </c>
      <c r="D305" s="94" t="s">
        <v>42</v>
      </c>
      <c r="E305" s="95">
        <v>-980856</v>
      </c>
      <c r="F305" s="94" t="s">
        <v>1053</v>
      </c>
      <c r="G305" s="94" t="s">
        <v>201</v>
      </c>
      <c r="H305" s="94" t="s">
        <v>202</v>
      </c>
      <c r="I305" s="94" t="s">
        <v>203</v>
      </c>
      <c r="J305" s="94" t="s">
        <v>45</v>
      </c>
    </row>
    <row r="306" spans="1:13" x14ac:dyDescent="0.35">
      <c r="A306" s="94" t="s">
        <v>1054</v>
      </c>
      <c r="B306" s="94" t="s">
        <v>1055</v>
      </c>
      <c r="C306" s="94" t="s">
        <v>1056</v>
      </c>
      <c r="D306" s="94" t="s">
        <v>42</v>
      </c>
      <c r="E306" s="95">
        <v>-720735</v>
      </c>
      <c r="F306" s="94" t="s">
        <v>1056</v>
      </c>
      <c r="G306" s="94" t="s">
        <v>43</v>
      </c>
      <c r="H306" s="94" t="s">
        <v>44</v>
      </c>
      <c r="I306" s="94" t="s">
        <v>45</v>
      </c>
      <c r="J306" s="94" t="s">
        <v>45</v>
      </c>
    </row>
    <row r="307" spans="1:13" x14ac:dyDescent="0.35">
      <c r="A307" s="94" t="s">
        <v>1057</v>
      </c>
      <c r="B307" s="94" t="s">
        <v>1058</v>
      </c>
      <c r="C307" s="94" t="s">
        <v>1059</v>
      </c>
      <c r="D307" s="94" t="s">
        <v>42</v>
      </c>
      <c r="E307" s="95">
        <v>-955733</v>
      </c>
      <c r="F307" s="94" t="s">
        <v>1059</v>
      </c>
      <c r="G307" s="94" t="s">
        <v>201</v>
      </c>
      <c r="H307" s="94" t="s">
        <v>202</v>
      </c>
      <c r="I307" s="94" t="s">
        <v>203</v>
      </c>
      <c r="J307" s="94" t="s">
        <v>45</v>
      </c>
    </row>
    <row r="308" spans="1:13" x14ac:dyDescent="0.35">
      <c r="A308" s="94" t="s">
        <v>1060</v>
      </c>
      <c r="B308" s="94" t="s">
        <v>1061</v>
      </c>
      <c r="C308" s="94" t="s">
        <v>1062</v>
      </c>
      <c r="D308" s="94" t="s">
        <v>42</v>
      </c>
      <c r="E308" s="95">
        <v>0</v>
      </c>
      <c r="F308" s="94" t="s">
        <v>1062</v>
      </c>
      <c r="G308" s="94" t="s">
        <v>219</v>
      </c>
      <c r="H308" s="94" t="s">
        <v>138</v>
      </c>
      <c r="I308" s="94" t="s">
        <v>139</v>
      </c>
      <c r="J308" s="94" t="s">
        <v>45</v>
      </c>
    </row>
    <row r="309" spans="1:13" x14ac:dyDescent="0.35">
      <c r="A309" s="94" t="s">
        <v>1063</v>
      </c>
      <c r="B309" s="94" t="s">
        <v>1064</v>
      </c>
      <c r="C309" s="94" t="s">
        <v>1065</v>
      </c>
      <c r="D309" s="94" t="s">
        <v>42</v>
      </c>
      <c r="E309" s="95">
        <v>-2077911</v>
      </c>
      <c r="F309" s="94" t="s">
        <v>1065</v>
      </c>
      <c r="G309" s="94" t="s">
        <v>201</v>
      </c>
      <c r="H309" s="94" t="s">
        <v>202</v>
      </c>
      <c r="I309" s="94" t="s">
        <v>203</v>
      </c>
      <c r="J309" s="94" t="s">
        <v>45</v>
      </c>
    </row>
    <row r="310" spans="1:13" x14ac:dyDescent="0.35">
      <c r="A310" s="94" t="s">
        <v>1066</v>
      </c>
      <c r="B310" s="94" t="s">
        <v>1067</v>
      </c>
      <c r="C310" s="94" t="s">
        <v>1068</v>
      </c>
      <c r="D310" s="94" t="s">
        <v>112</v>
      </c>
      <c r="E310" s="95">
        <v>0</v>
      </c>
      <c r="F310" s="94" t="s">
        <v>1068</v>
      </c>
      <c r="G310" s="94" t="s">
        <v>45</v>
      </c>
      <c r="H310" s="94" t="s">
        <v>310</v>
      </c>
      <c r="I310" s="94" t="s">
        <v>311</v>
      </c>
      <c r="J310" s="94" t="s">
        <v>45</v>
      </c>
    </row>
    <row r="311" spans="1:13" x14ac:dyDescent="0.35">
      <c r="A311" s="94"/>
      <c r="B311" s="94"/>
      <c r="C311" s="94" t="s">
        <v>1093</v>
      </c>
      <c r="D311" s="94"/>
      <c r="E311" s="94"/>
      <c r="F311" s="94"/>
      <c r="G311" s="94"/>
      <c r="H311" s="94"/>
      <c r="I311" s="94"/>
      <c r="J311" s="94"/>
    </row>
    <row r="314" spans="1:13" x14ac:dyDescent="0.35">
      <c r="C314" t="s">
        <v>1464</v>
      </c>
      <c r="D314" s="130"/>
      <c r="E314" s="130">
        <f ca="1">SUM(E315:E317)</f>
        <v>-1219309</v>
      </c>
      <c r="F314" t="s">
        <v>1464</v>
      </c>
      <c r="G314" s="130"/>
      <c r="H314" s="130" t="s">
        <v>1468</v>
      </c>
      <c r="I314" s="130" t="s">
        <v>1468</v>
      </c>
      <c r="J314" s="130"/>
      <c r="K314" s="130"/>
      <c r="L314" s="130"/>
      <c r="M314" s="130"/>
    </row>
    <row r="315" spans="1:13" x14ac:dyDescent="0.35">
      <c r="C315" t="s">
        <v>46</v>
      </c>
      <c r="D315" s="130"/>
      <c r="E315" s="130">
        <f ca="1">SUMIF($A$2:E$310,$C315,E$2:E$310)</f>
        <v>-14334</v>
      </c>
      <c r="F315" s="130"/>
      <c r="G315" s="130"/>
      <c r="H315" s="130"/>
      <c r="I315" s="130"/>
      <c r="J315" s="130"/>
      <c r="K315" s="130"/>
      <c r="L315" s="130"/>
      <c r="M315" s="130"/>
    </row>
    <row r="316" spans="1:13" x14ac:dyDescent="0.35">
      <c r="C316" t="s">
        <v>246</v>
      </c>
      <c r="D316" s="130"/>
      <c r="E316" s="130">
        <f ca="1">SUMIF($A$2:E$310,$C316,E$2:E$310)</f>
        <v>-1016209</v>
      </c>
      <c r="F316" s="130"/>
      <c r="G316" s="130"/>
      <c r="H316" s="130"/>
      <c r="I316" s="130"/>
      <c r="J316" s="130"/>
      <c r="K316" s="130"/>
      <c r="L316" s="130"/>
      <c r="M316" s="130"/>
    </row>
    <row r="317" spans="1:13" x14ac:dyDescent="0.35">
      <c r="C317" t="s">
        <v>293</v>
      </c>
      <c r="D317" s="130"/>
      <c r="E317" s="130">
        <f ca="1">SUMIF($A$2:E$310,$C317,E$2:E$310)</f>
        <v>-188766</v>
      </c>
      <c r="F317" s="130"/>
      <c r="G317" s="130"/>
      <c r="H317" s="130"/>
      <c r="I317" s="130"/>
      <c r="J317" s="130"/>
      <c r="K317" s="130"/>
      <c r="L317" s="130"/>
      <c r="M317" s="130"/>
    </row>
    <row r="318" spans="1:13" x14ac:dyDescent="0.35">
      <c r="D318" s="130"/>
      <c r="E318" s="130"/>
      <c r="F318" s="130"/>
      <c r="G318" s="130"/>
      <c r="H318" s="130"/>
      <c r="I318" s="130"/>
      <c r="J318" s="130"/>
      <c r="K318" s="130"/>
      <c r="L318" s="130"/>
      <c r="M318" s="130"/>
    </row>
    <row r="319" spans="1:13" x14ac:dyDescent="0.35">
      <c r="C319" t="s">
        <v>1465</v>
      </c>
      <c r="D319" s="130"/>
      <c r="E319" s="130">
        <f ca="1">SUM(E320:E322)</f>
        <v>-2525609</v>
      </c>
      <c r="F319" t="s">
        <v>1465</v>
      </c>
      <c r="G319" s="130"/>
      <c r="H319" s="130" t="s">
        <v>1468</v>
      </c>
      <c r="I319" s="130" t="s">
        <v>1468</v>
      </c>
      <c r="J319" s="130"/>
      <c r="K319" s="130"/>
      <c r="L319" s="130"/>
      <c r="M319" s="130"/>
    </row>
    <row r="320" spans="1:13" x14ac:dyDescent="0.35">
      <c r="C320" t="s">
        <v>91</v>
      </c>
      <c r="D320" s="130"/>
      <c r="E320" s="130">
        <f ca="1">SUMIF($A$2:E$310,$C320,E$2:E$310)</f>
        <v>-442864</v>
      </c>
      <c r="F320" s="130"/>
      <c r="G320" s="130"/>
      <c r="H320" s="130"/>
      <c r="I320" s="130"/>
      <c r="J320" s="130"/>
      <c r="K320" s="130"/>
      <c r="L320" s="130"/>
      <c r="M320" s="130"/>
    </row>
    <row r="321" spans="3:13" x14ac:dyDescent="0.35">
      <c r="C321" t="s">
        <v>389</v>
      </c>
      <c r="D321" s="130"/>
      <c r="E321" s="130">
        <f ca="1">SUMIF($A$2:E$310,$C321,E$2:E$310)</f>
        <v>-558813</v>
      </c>
      <c r="F321" s="130"/>
      <c r="G321" s="130"/>
      <c r="H321" s="130"/>
      <c r="I321" s="130"/>
      <c r="J321" s="130"/>
      <c r="K321" s="130"/>
      <c r="L321" s="130"/>
      <c r="M321" s="130"/>
    </row>
    <row r="322" spans="3:13" x14ac:dyDescent="0.35">
      <c r="C322" t="s">
        <v>837</v>
      </c>
      <c r="D322" s="130"/>
      <c r="E322" s="130">
        <f ca="1">SUMIF($A$2:E$310,$C322,E$2:E$310)</f>
        <v>-1523932</v>
      </c>
      <c r="F322" s="130"/>
      <c r="G322" s="130"/>
      <c r="H322" s="130"/>
      <c r="I322" s="130"/>
      <c r="J322" s="130"/>
      <c r="K322" s="130"/>
      <c r="L322" s="130"/>
      <c r="M322" s="130"/>
    </row>
    <row r="323" spans="3:13" x14ac:dyDescent="0.35">
      <c r="D323" s="130"/>
      <c r="E323" s="130"/>
      <c r="F323" s="130"/>
      <c r="G323" s="130"/>
      <c r="H323" s="130"/>
      <c r="I323" s="130"/>
      <c r="J323" s="130"/>
      <c r="K323" s="130"/>
      <c r="L323" s="130"/>
      <c r="M323" s="130"/>
    </row>
    <row r="324" spans="3:13" x14ac:dyDescent="0.35">
      <c r="C324" t="s">
        <v>309</v>
      </c>
      <c r="D324" s="130"/>
      <c r="E324" s="130">
        <f ca="1">SUM(E325:E331)</f>
        <v>-5713791.8899999997</v>
      </c>
      <c r="F324" t="s">
        <v>309</v>
      </c>
      <c r="G324" t="s">
        <v>309</v>
      </c>
      <c r="H324" s="130" t="s">
        <v>310</v>
      </c>
      <c r="I324" s="130" t="s">
        <v>311</v>
      </c>
      <c r="J324" s="130"/>
      <c r="K324" s="130"/>
      <c r="L324" s="130"/>
      <c r="M324" s="130"/>
    </row>
    <row r="325" spans="3:13" x14ac:dyDescent="0.35">
      <c r="C325" t="s">
        <v>746</v>
      </c>
      <c r="D325" s="130"/>
      <c r="E325" s="130">
        <f ca="1">SUMIF($A$2:E$310,$C325,E$2:E$310)</f>
        <v>-783615</v>
      </c>
      <c r="F325" s="130"/>
      <c r="G325" s="130"/>
      <c r="H325" s="130"/>
      <c r="I325" s="130"/>
      <c r="J325" s="130"/>
      <c r="K325" s="130"/>
      <c r="L325" s="130"/>
      <c r="M325" s="130"/>
    </row>
    <row r="326" spans="3:13" x14ac:dyDescent="0.35">
      <c r="C326" t="s">
        <v>460</v>
      </c>
      <c r="D326" s="130"/>
      <c r="E326" s="130">
        <f ca="1">SUMIF($A$2:E$310,$C326,E$2:E$310)</f>
        <v>-317622</v>
      </c>
      <c r="F326" s="130"/>
      <c r="G326" s="130"/>
      <c r="H326" s="130"/>
      <c r="I326" s="130"/>
      <c r="J326" s="130"/>
      <c r="K326" s="130"/>
      <c r="L326" s="130"/>
      <c r="M326" s="130"/>
    </row>
    <row r="327" spans="3:13" x14ac:dyDescent="0.35">
      <c r="C327" t="s">
        <v>788</v>
      </c>
      <c r="D327" s="130"/>
      <c r="E327" s="130">
        <f ca="1">SUMIF($A$2:E$310,$C327,E$2:E$310)</f>
        <v>-450000</v>
      </c>
      <c r="F327" s="130"/>
      <c r="G327" s="130"/>
      <c r="H327" s="130"/>
      <c r="I327" s="130"/>
      <c r="J327" s="130"/>
      <c r="K327" s="130"/>
      <c r="L327" s="130"/>
      <c r="M327" s="130"/>
    </row>
    <row r="328" spans="3:13" x14ac:dyDescent="0.35">
      <c r="C328" t="s">
        <v>779</v>
      </c>
      <c r="D328" s="130"/>
      <c r="E328" s="130">
        <f ca="1">SUMIF($A$2:E$310,$C328,E$2:E$310)</f>
        <v>-989326.59</v>
      </c>
      <c r="F328" s="130"/>
      <c r="G328" s="130"/>
      <c r="H328" s="130"/>
      <c r="I328" s="130"/>
      <c r="J328" s="130"/>
      <c r="K328" s="130"/>
      <c r="L328" s="130"/>
      <c r="M328" s="130"/>
    </row>
    <row r="329" spans="3:13" x14ac:dyDescent="0.35">
      <c r="C329" t="s">
        <v>797</v>
      </c>
      <c r="D329" s="130"/>
      <c r="E329" s="130">
        <f ca="1">SUMIF($A$2:E$310,$C329,E$2:E$310)</f>
        <v>-1044959.34</v>
      </c>
      <c r="F329" s="130"/>
      <c r="G329" s="130"/>
      <c r="H329" s="130"/>
      <c r="I329" s="130"/>
      <c r="J329" s="130"/>
      <c r="K329" s="130"/>
      <c r="L329" s="130"/>
      <c r="M329" s="130"/>
    </row>
    <row r="330" spans="3:13" x14ac:dyDescent="0.35">
      <c r="C330" t="s">
        <v>475</v>
      </c>
      <c r="D330" s="130"/>
      <c r="E330" s="130">
        <f ca="1">SUMIF($A$2:E$310,$C330,E$2:E$310)</f>
        <v>-2000000</v>
      </c>
      <c r="F330" s="130"/>
      <c r="G330" s="130"/>
      <c r="H330" s="130"/>
      <c r="I330" s="130"/>
      <c r="J330" s="130"/>
      <c r="K330" s="130"/>
      <c r="L330" s="130"/>
      <c r="M330" s="130"/>
    </row>
    <row r="331" spans="3:13" x14ac:dyDescent="0.35">
      <c r="C331" t="s">
        <v>306</v>
      </c>
      <c r="D331" s="130"/>
      <c r="E331" s="130">
        <f ca="1">SUMIF($A$2:E$310,$C331,E$2:E$310)</f>
        <v>-128268.96</v>
      </c>
      <c r="F331" s="130"/>
      <c r="G331" s="130"/>
      <c r="H331" s="130"/>
      <c r="I331" s="130"/>
      <c r="J331" s="130"/>
      <c r="K331" s="130"/>
      <c r="L331" s="130"/>
      <c r="M331" s="130"/>
    </row>
    <row r="332" spans="3:13" x14ac:dyDescent="0.35">
      <c r="D332" s="130"/>
      <c r="E332" s="130"/>
      <c r="F332" s="130"/>
      <c r="G332" s="130"/>
      <c r="H332" s="130"/>
      <c r="I332" s="130"/>
      <c r="J332" s="130"/>
      <c r="K332" s="130"/>
      <c r="L332" s="130"/>
      <c r="M332" s="130"/>
    </row>
    <row r="333" spans="3:13" x14ac:dyDescent="0.35">
      <c r="C333" t="s">
        <v>611</v>
      </c>
      <c r="D333" s="130"/>
      <c r="E333" s="130">
        <f ca="1">SUM(E334:E340)</f>
        <v>-5615326</v>
      </c>
      <c r="F333" t="s">
        <v>611</v>
      </c>
      <c r="G333" s="130" t="s">
        <v>611</v>
      </c>
      <c r="H333" s="130" t="s">
        <v>299</v>
      </c>
      <c r="I333" s="130" t="s">
        <v>1467</v>
      </c>
      <c r="J333" s="130"/>
      <c r="K333" s="130"/>
      <c r="L333" s="130"/>
      <c r="M333" s="130"/>
    </row>
    <row r="334" spans="3:13" x14ac:dyDescent="0.35">
      <c r="C334" t="s">
        <v>608</v>
      </c>
      <c r="D334" s="130"/>
      <c r="E334" s="130">
        <f ca="1">SUMIF($A$2:E$310,$C334,E$2:E$310)</f>
        <v>-1065909</v>
      </c>
      <c r="F334" s="130"/>
      <c r="G334" s="130"/>
      <c r="H334" s="130"/>
      <c r="I334" s="130"/>
      <c r="J334" s="130"/>
      <c r="K334" s="130"/>
      <c r="L334" s="130"/>
      <c r="M334" s="130"/>
    </row>
    <row r="335" spans="3:13" x14ac:dyDescent="0.35">
      <c r="C335" t="s">
        <v>791</v>
      </c>
      <c r="D335" s="130"/>
      <c r="E335" s="130">
        <f ca="1">SUMIF($A$2:E$310,$C335,E$2:E$310)</f>
        <v>-1915870</v>
      </c>
      <c r="F335" s="130"/>
      <c r="G335" s="130"/>
      <c r="H335" s="130"/>
      <c r="I335" s="130"/>
      <c r="J335" s="130"/>
      <c r="K335" s="130"/>
      <c r="L335" s="130"/>
      <c r="M335" s="130"/>
    </row>
    <row r="336" spans="3:13" x14ac:dyDescent="0.35">
      <c r="C336" t="s">
        <v>816</v>
      </c>
      <c r="D336" s="130"/>
      <c r="E336" s="130">
        <f ca="1">SUMIF($A$2:E$310,$C336,E$2:E$310)</f>
        <v>-1376210</v>
      </c>
      <c r="F336" s="130"/>
      <c r="G336" s="130"/>
      <c r="H336" s="130"/>
      <c r="I336" s="130"/>
      <c r="J336" s="130"/>
      <c r="K336" s="130"/>
      <c r="L336" s="130"/>
      <c r="M336" s="130"/>
    </row>
    <row r="337" spans="3:13" x14ac:dyDescent="0.35">
      <c r="C337" t="s">
        <v>849</v>
      </c>
      <c r="D337" s="130"/>
      <c r="E337" s="130">
        <f ca="1">SUMIF($A$2:E$310,$C337,E$2:E$310)</f>
        <v>-1257337</v>
      </c>
      <c r="F337" s="130"/>
      <c r="G337" s="130"/>
      <c r="H337" s="130"/>
      <c r="I337" s="130"/>
      <c r="J337" s="130"/>
      <c r="K337" s="130"/>
      <c r="L337" s="130"/>
      <c r="M337" s="13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52907788-3c74-4840-b653-af3aea5e5f4b">
      <Terms xmlns="http://schemas.microsoft.com/office/infopath/2007/PartnerControls"/>
    </lcf76f155ced4ddcb4097134ff3c332f>
    <TaxCatchAll xmlns="83a87e31-bf32-46ab-8e70-9fa18461fa4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EFBF9F0EEF9024B851798905602A73B" ma:contentTypeVersion="19" ma:contentTypeDescription="Create a new document." ma:contentTypeScope="" ma:versionID="eb68ee260b467a04b9bd4207ecdaf5e6">
  <xsd:schema xmlns:xsd="http://www.w3.org/2001/XMLSchema" xmlns:xs="http://www.w3.org/2001/XMLSchema" xmlns:p="http://schemas.microsoft.com/office/2006/metadata/properties" xmlns:ns1="http://schemas.microsoft.com/sharepoint/v3" xmlns:ns2="52907788-3c74-4840-b653-af3aea5e5f4b" xmlns:ns3="49dd332d-6948-448e-8342-709605274695" xmlns:ns4="83a87e31-bf32-46ab-8e70-9fa18461fa4d" targetNamespace="http://schemas.microsoft.com/office/2006/metadata/properties" ma:root="true" ma:fieldsID="f4d8e8b1ce33bd74854139205cbbffec" ns1:_="" ns2:_="" ns3:_="" ns4:_="">
    <xsd:import namespace="http://schemas.microsoft.com/sharepoint/v3"/>
    <xsd:import namespace="52907788-3c74-4840-b653-af3aea5e5f4b"/>
    <xsd:import namespace="49dd332d-6948-448e-8342-709605274695"/>
    <xsd:import namespace="83a87e31-bf32-46ab-8e70-9fa18461fa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1:_ip_UnifiedCompliancePolicyProperties" minOccurs="0"/>
                <xsd:element ref="ns1:_ip_UnifiedCompliancePolicyUIAction" minOccurs="0"/>
                <xsd:element ref="ns2:MediaServiceGenerationTime" minOccurs="0"/>
                <xsd:element ref="ns2:MediaServiceEventHashCode" minOccurs="0"/>
                <xsd:element ref="ns2:MediaServiceAutoKeyPoints" minOccurs="0"/>
                <xsd:element ref="ns2:MediaServiceKeyPoints" minOccurs="0"/>
                <xsd:element ref="ns4: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907788-3c74-4840-b653-af3aea5e5f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756ca3a0-e5c0-40d7-8522-e7aae8be603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9dd332d-6948-448e-8342-70960527469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a87e31-bf32-46ab-8e70-9fa18461fa4d"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0722327e-a24c-4399-92b2-0e02d73a251b}" ma:internalName="TaxCatchAll" ma:showField="CatchAllData" ma:web="49dd332d-6948-448e-8342-7096052746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315E3B-014C-4DE2-A2DA-EA2BC6FFE10F}">
  <ds:schemaRefs>
    <ds:schemaRef ds:uri="http://purl.org/dc/dcmitype/"/>
    <ds:schemaRef ds:uri="http://purl.org/dc/elements/1.1/"/>
    <ds:schemaRef ds:uri="http://schemas.microsoft.com/office/2006/metadata/properties"/>
    <ds:schemaRef ds:uri="http://schemas.microsoft.com/office/infopath/2007/PartnerControls"/>
    <ds:schemaRef ds:uri="http://schemas.microsoft.com/sharepoint/v3"/>
    <ds:schemaRef ds:uri="http://schemas.microsoft.com/office/2006/documentManagement/types"/>
    <ds:schemaRef ds:uri="http://purl.org/dc/terms/"/>
    <ds:schemaRef ds:uri="http://schemas.openxmlformats.org/package/2006/metadata/core-properties"/>
    <ds:schemaRef ds:uri="83a87e31-bf32-46ab-8e70-9fa18461fa4d"/>
    <ds:schemaRef ds:uri="49dd332d-6948-448e-8342-709605274695"/>
    <ds:schemaRef ds:uri="52907788-3c74-4840-b653-af3aea5e5f4b"/>
    <ds:schemaRef ds:uri="http://www.w3.org/XML/1998/namespace"/>
  </ds:schemaRefs>
</ds:datastoreItem>
</file>

<file path=customXml/itemProps2.xml><?xml version="1.0" encoding="utf-8"?>
<ds:datastoreItem xmlns:ds="http://schemas.openxmlformats.org/officeDocument/2006/customXml" ds:itemID="{8EBE8FAC-33C2-4B21-AD32-2E00EF3DA8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2907788-3c74-4840-b653-af3aea5e5f4b"/>
    <ds:schemaRef ds:uri="49dd332d-6948-448e-8342-709605274695"/>
    <ds:schemaRef ds:uri="83a87e31-bf32-46ab-8e70-9fa18461f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DC0105-6AB6-40A7-AB23-EE5ED3E288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Scott</dc:creator>
  <cp:lastModifiedBy>Benjamin Rees</cp:lastModifiedBy>
  <dcterms:created xsi:type="dcterms:W3CDTF">2015-06-05T18:17:20Z</dcterms:created>
  <dcterms:modified xsi:type="dcterms:W3CDTF">2023-01-19T14:27:58Z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0x0101008EFBF9F0EEF9024B851798905602A73B</vt:lpwstr>
  </property>
  <property fmtid="{D5CDD505-2E9C-101B-9397-08002B2CF9AE}" pid="3" name="MediaServiceImageTags">
    <vt:lpwstr/>
  </property>
</Properties>
</file>